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ka\Desktop\"/>
    </mc:Choice>
  </mc:AlternateContent>
  <bookViews>
    <workbookView xWindow="0" yWindow="0" windowWidth="17895" windowHeight="8070"/>
  </bookViews>
  <sheets>
    <sheet name="Rezultati FINAL" sheetId="1" r:id="rId1"/>
    <sheet name="1.kolokvij" sheetId="5" r:id="rId2"/>
    <sheet name="2.kolokvij" sheetId="6" r:id="rId3"/>
    <sheet name="Rezultati FINAL objava web" sheetId="7" r:id="rId4"/>
  </sheets>
  <calcPr calcId="162913"/>
</workbook>
</file>

<file path=xl/calcChain.xml><?xml version="1.0" encoding="utf-8"?>
<calcChain xmlns="http://schemas.openxmlformats.org/spreadsheetml/2006/main">
  <c r="Z9" i="1" l="1"/>
  <c r="AB9" i="1"/>
  <c r="Z10" i="1"/>
  <c r="AB10" i="1"/>
  <c r="Z11" i="1"/>
  <c r="AB11" i="1"/>
  <c r="Z12" i="1"/>
  <c r="AB12" i="1"/>
  <c r="Z13" i="1"/>
  <c r="AC13" i="1" s="1"/>
  <c r="AB13" i="1"/>
  <c r="Z14" i="1"/>
  <c r="AB14" i="1"/>
  <c r="AC14" i="1" s="1"/>
  <c r="Z15" i="1"/>
  <c r="AB15" i="1"/>
  <c r="Z16" i="1"/>
  <c r="AB16" i="1"/>
  <c r="AC16" i="1" s="1"/>
  <c r="Z17" i="1"/>
  <c r="AB17" i="1"/>
  <c r="Z18" i="1"/>
  <c r="AB18" i="1"/>
  <c r="AC18" i="1" s="1"/>
  <c r="Z19" i="1"/>
  <c r="AB19" i="1"/>
  <c r="Z20" i="1"/>
  <c r="AB20" i="1"/>
  <c r="AC20" i="1" s="1"/>
  <c r="Z21" i="1"/>
  <c r="AC21" i="1" s="1"/>
  <c r="AB21" i="1"/>
  <c r="Z22" i="1"/>
  <c r="AB22" i="1"/>
  <c r="AC22" i="1" s="1"/>
  <c r="Z23" i="1"/>
  <c r="AC23" i="1" s="1"/>
  <c r="AB23" i="1"/>
  <c r="Z24" i="1"/>
  <c r="AB24" i="1"/>
  <c r="AC24" i="1" s="1"/>
  <c r="Z25" i="1"/>
  <c r="AB25" i="1"/>
  <c r="Z26" i="1"/>
  <c r="AB26" i="1"/>
  <c r="AC26" i="1" s="1"/>
  <c r="Z27" i="1"/>
  <c r="AB27" i="1"/>
  <c r="Z28" i="1"/>
  <c r="AB28" i="1"/>
  <c r="AC28" i="1" s="1"/>
  <c r="AC10" i="1" l="1"/>
  <c r="AC19" i="1"/>
  <c r="AC17" i="1"/>
  <c r="AC15" i="1"/>
  <c r="AC11" i="1"/>
  <c r="AC9" i="1"/>
  <c r="AC25" i="1"/>
  <c r="AC27" i="1"/>
  <c r="AC12" i="1"/>
  <c r="E6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R6" i="1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T27" i="6"/>
  <c r="U27" i="6"/>
  <c r="T28" i="6"/>
  <c r="U28" i="6"/>
  <c r="W11" i="6"/>
  <c r="X11" i="6"/>
  <c r="Y11" i="6"/>
  <c r="Z11" i="6"/>
  <c r="W12" i="6"/>
  <c r="X12" i="6"/>
  <c r="Y12" i="6"/>
  <c r="Z12" i="6"/>
  <c r="W13" i="6"/>
  <c r="X13" i="6"/>
  <c r="Y13" i="6"/>
  <c r="Z13" i="6"/>
  <c r="W14" i="6"/>
  <c r="X14" i="6"/>
  <c r="Y14" i="6"/>
  <c r="Z14" i="6"/>
  <c r="W15" i="6"/>
  <c r="X15" i="6"/>
  <c r="Y15" i="6"/>
  <c r="Z15" i="6"/>
  <c r="W16" i="6"/>
  <c r="X16" i="6"/>
  <c r="Y16" i="6"/>
  <c r="Z16" i="6"/>
  <c r="W17" i="6"/>
  <c r="X17" i="6"/>
  <c r="Y17" i="6"/>
  <c r="Z17" i="6"/>
  <c r="W18" i="6"/>
  <c r="X18" i="6"/>
  <c r="Y18" i="6"/>
  <c r="Z18" i="6"/>
  <c r="W19" i="6"/>
  <c r="X19" i="6"/>
  <c r="Y19" i="6"/>
  <c r="Z19" i="6"/>
  <c r="W20" i="6"/>
  <c r="X20" i="6"/>
  <c r="Y20" i="6"/>
  <c r="Z20" i="6"/>
  <c r="W21" i="6"/>
  <c r="X21" i="6"/>
  <c r="Y21" i="6"/>
  <c r="Z21" i="6"/>
  <c r="W22" i="6"/>
  <c r="X22" i="6"/>
  <c r="Y22" i="6"/>
  <c r="Z22" i="6"/>
  <c r="W23" i="6"/>
  <c r="X23" i="6"/>
  <c r="Y23" i="6"/>
  <c r="Z23" i="6"/>
  <c r="W24" i="6"/>
  <c r="X24" i="6"/>
  <c r="Y24" i="6"/>
  <c r="Z24" i="6"/>
  <c r="W25" i="6"/>
  <c r="X25" i="6"/>
  <c r="Y25" i="6"/>
  <c r="Z25" i="6"/>
  <c r="W26" i="6"/>
  <c r="X26" i="6"/>
  <c r="Y26" i="6"/>
  <c r="Z26" i="6"/>
  <c r="W27" i="6"/>
  <c r="X27" i="6"/>
  <c r="Y27" i="6"/>
  <c r="Z27" i="6"/>
  <c r="W28" i="6"/>
  <c r="X28" i="6"/>
  <c r="Y28" i="6"/>
  <c r="Z28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N27" i="6"/>
  <c r="O27" i="6"/>
  <c r="P27" i="6"/>
  <c r="Q27" i="6"/>
  <c r="N28" i="6"/>
  <c r="O28" i="6"/>
  <c r="P28" i="6"/>
  <c r="Q28" i="6"/>
  <c r="N29" i="6"/>
  <c r="O29" i="6"/>
  <c r="P29" i="6"/>
  <c r="Q29" i="6"/>
  <c r="N30" i="6"/>
  <c r="O30" i="6"/>
  <c r="P30" i="6"/>
  <c r="Q30" i="6"/>
  <c r="N31" i="6"/>
  <c r="O31" i="6"/>
  <c r="P31" i="6"/>
  <c r="Q31" i="6"/>
  <c r="N32" i="6"/>
  <c r="O32" i="6"/>
  <c r="P32" i="6"/>
  <c r="Q32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Z10" i="6"/>
  <c r="Y10" i="6"/>
  <c r="X10" i="6"/>
  <c r="W10" i="6"/>
  <c r="U10" i="6"/>
  <c r="T10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Q10" i="6"/>
  <c r="P10" i="6"/>
  <c r="O10" i="6"/>
  <c r="N10" i="6"/>
  <c r="L10" i="6"/>
  <c r="K10" i="6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10" i="5"/>
  <c r="P11" i="5"/>
  <c r="Q11" i="5"/>
  <c r="P12" i="5"/>
  <c r="Q12" i="5"/>
  <c r="P13" i="5"/>
  <c r="Q13" i="5"/>
  <c r="P14" i="5"/>
  <c r="Q14" i="5"/>
  <c r="P15" i="5"/>
  <c r="Q15" i="5"/>
  <c r="P16" i="5"/>
  <c r="Q16" i="5"/>
  <c r="P17" i="5"/>
  <c r="Q17" i="5"/>
  <c r="P18" i="5"/>
  <c r="Q18" i="5"/>
  <c r="P19" i="5"/>
  <c r="Q19" i="5"/>
  <c r="P20" i="5"/>
  <c r="Q20" i="5"/>
  <c r="P21" i="5"/>
  <c r="Q21" i="5"/>
  <c r="P22" i="5"/>
  <c r="Q22" i="5"/>
  <c r="P23" i="5"/>
  <c r="Q23" i="5"/>
  <c r="P24" i="5"/>
  <c r="Q24" i="5"/>
  <c r="P25" i="5"/>
  <c r="Q25" i="5"/>
  <c r="P26" i="5"/>
  <c r="Q26" i="5"/>
  <c r="P27" i="5"/>
  <c r="Q27" i="5"/>
  <c r="P28" i="5"/>
  <c r="Q28" i="5"/>
  <c r="T10" i="5"/>
  <c r="Q10" i="5"/>
  <c r="P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I32" i="5"/>
  <c r="J32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M10" i="5"/>
  <c r="L10" i="5"/>
  <c r="J10" i="5"/>
  <c r="I10" i="5"/>
  <c r="F6" i="1"/>
  <c r="G6" i="1"/>
  <c r="H6" i="1"/>
  <c r="I6" i="1"/>
  <c r="J6" i="1"/>
  <c r="K6" i="1"/>
  <c r="L6" i="1"/>
  <c r="M6" i="1"/>
  <c r="N6" i="1"/>
  <c r="O6" i="1"/>
  <c r="P6" i="1"/>
  <c r="Q6" i="1"/>
  <c r="S6" i="1"/>
  <c r="B11" i="6" l="1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C10" i="6"/>
  <c r="B10" i="6"/>
  <c r="E11" i="6"/>
  <c r="F11" i="6"/>
  <c r="G11" i="6"/>
  <c r="H11" i="6"/>
  <c r="E12" i="6"/>
  <c r="F12" i="6"/>
  <c r="G12" i="6"/>
  <c r="H12" i="6"/>
  <c r="E13" i="6"/>
  <c r="F13" i="6"/>
  <c r="G13" i="6"/>
  <c r="H13" i="6"/>
  <c r="E14" i="6"/>
  <c r="F14" i="6"/>
  <c r="G14" i="6"/>
  <c r="H14" i="6"/>
  <c r="E15" i="6"/>
  <c r="F15" i="6"/>
  <c r="G15" i="6"/>
  <c r="H15" i="6"/>
  <c r="E16" i="6"/>
  <c r="F16" i="6"/>
  <c r="G16" i="6"/>
  <c r="H16" i="6"/>
  <c r="E17" i="6"/>
  <c r="F17" i="6"/>
  <c r="G17" i="6"/>
  <c r="H17" i="6"/>
  <c r="E18" i="6"/>
  <c r="F18" i="6"/>
  <c r="G18" i="6"/>
  <c r="H18" i="6"/>
  <c r="E19" i="6"/>
  <c r="F19" i="6"/>
  <c r="G19" i="6"/>
  <c r="H19" i="6"/>
  <c r="E20" i="6"/>
  <c r="F20" i="6"/>
  <c r="G20" i="6"/>
  <c r="H20" i="6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H24" i="6"/>
  <c r="E25" i="6"/>
  <c r="F25" i="6"/>
  <c r="G25" i="6"/>
  <c r="H25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H29" i="6"/>
  <c r="F10" i="6"/>
  <c r="G10" i="6"/>
  <c r="H10" i="6"/>
  <c r="E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10" i="6"/>
  <c r="J11" i="6"/>
  <c r="J12" i="6"/>
  <c r="J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10" i="6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F10" i="5"/>
  <c r="E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C10" i="5"/>
  <c r="B10" i="5"/>
  <c r="Z29" i="1" l="1"/>
  <c r="Z30" i="1"/>
  <c r="Z52" i="1"/>
  <c r="Z53" i="1"/>
  <c r="Z70" i="1"/>
  <c r="AB63" i="1" l="1"/>
  <c r="AC63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C59" i="1" s="1"/>
  <c r="AB60" i="1"/>
  <c r="AC60" i="1" s="1"/>
  <c r="AB61" i="1"/>
  <c r="AC61" i="1" s="1"/>
  <c r="AB62" i="1"/>
  <c r="AC62" i="1" s="1"/>
  <c r="AB64" i="1"/>
  <c r="AC64" i="1" s="1"/>
  <c r="AB65" i="1"/>
  <c r="AC65" i="1" s="1"/>
  <c r="AB66" i="1"/>
  <c r="AC66" i="1" s="1"/>
  <c r="AB67" i="1"/>
  <c r="AC67" i="1" s="1"/>
  <c r="AB68" i="1"/>
  <c r="AC68" i="1" s="1"/>
  <c r="AB69" i="1"/>
  <c r="AC69" i="1" s="1"/>
  <c r="AB70" i="1"/>
  <c r="AC70" i="1" s="1"/>
  <c r="AC74" i="1" l="1"/>
  <c r="AC79" i="1" l="1"/>
  <c r="T73" i="1" l="1"/>
  <c r="U73" i="1"/>
  <c r="T74" i="1"/>
  <c r="U74" i="1"/>
  <c r="T77" i="1"/>
  <c r="U77" i="1"/>
  <c r="U79" i="1"/>
  <c r="T79" i="1"/>
  <c r="V73" i="1" l="1"/>
  <c r="W73" i="1"/>
  <c r="V74" i="1"/>
  <c r="W74" i="1"/>
  <c r="V77" i="1"/>
  <c r="W77" i="1"/>
  <c r="V79" i="1"/>
  <c r="W79" i="1"/>
  <c r="T76" i="1" l="1"/>
  <c r="V75" i="1"/>
  <c r="T80" i="1"/>
  <c r="AC73" i="1"/>
  <c r="T78" i="1"/>
  <c r="U78" i="1"/>
  <c r="U80" i="1"/>
  <c r="U75" i="1"/>
  <c r="T75" i="1"/>
  <c r="V78" i="1"/>
  <c r="V80" i="1"/>
  <c r="V76" i="1"/>
  <c r="W76" i="1"/>
  <c r="U76" i="1"/>
  <c r="W78" i="1"/>
  <c r="W80" i="1"/>
  <c r="W75" i="1"/>
  <c r="AC75" i="1" l="1"/>
  <c r="AC80" i="1"/>
  <c r="AC77" i="1"/>
  <c r="AC78" i="1" s="1"/>
</calcChain>
</file>

<file path=xl/sharedStrings.xml><?xml version="1.0" encoding="utf-8"?>
<sst xmlns="http://schemas.openxmlformats.org/spreadsheetml/2006/main" count="216" uniqueCount="126">
  <si>
    <t>Predmet:</t>
  </si>
  <si>
    <t>Akad.godina:</t>
  </si>
  <si>
    <t>Studij:</t>
  </si>
  <si>
    <t>Zadatci</t>
  </si>
  <si>
    <t>Ime</t>
  </si>
  <si>
    <t>Prezime</t>
  </si>
  <si>
    <t>1.kolokvij</t>
  </si>
  <si>
    <t>2.kolokvij</t>
  </si>
  <si>
    <t>Sveučilište Josipa Jurja Strossmayera u Osijeku</t>
  </si>
  <si>
    <t>GRAĐEVINSKI FAKULTET OSIJEK</t>
  </si>
  <si>
    <t>Vrsta studija:</t>
  </si>
  <si>
    <t>Sveučilište:</t>
  </si>
  <si>
    <t>Uspjeh</t>
  </si>
  <si>
    <t>Program</t>
  </si>
  <si>
    <t>Dodatni bodovi</t>
  </si>
  <si>
    <t>R.br.</t>
  </si>
  <si>
    <t>Izostanci vježbe</t>
  </si>
  <si>
    <t>Izostanci predavanja</t>
  </si>
  <si>
    <t>Statistička obrada podataka:</t>
  </si>
  <si>
    <t>Broj upisanih studenata</t>
  </si>
  <si>
    <t>Ukupno studenata</t>
  </si>
  <si>
    <t>Pristupilo kolokviju</t>
  </si>
  <si>
    <t>Nema potpis</t>
  </si>
  <si>
    <t>%</t>
  </si>
  <si>
    <t>Položilo kolokvij</t>
  </si>
  <si>
    <t>Ispit</t>
  </si>
  <si>
    <t>Nije položilo kolokvij</t>
  </si>
  <si>
    <t>Položen predmet</t>
  </si>
  <si>
    <t>Grafički prikaz rezultata 1.kolokvija</t>
  </si>
  <si>
    <t>Grafički prikaz rezultata 2.kolokvija</t>
  </si>
  <si>
    <t>Grafički prikaz položenosti predmeta</t>
  </si>
  <si>
    <t>Z1</t>
  </si>
  <si>
    <t>T1</t>
  </si>
  <si>
    <t>T2</t>
  </si>
  <si>
    <t>Z2</t>
  </si>
  <si>
    <t>Ocjena/ Potpis</t>
  </si>
  <si>
    <t>Teorija</t>
  </si>
  <si>
    <t>Nije pristupilo kolokviju    %</t>
  </si>
  <si>
    <t>Gradiva</t>
  </si>
  <si>
    <t>Sveučilišni preddiplomski studij</t>
  </si>
  <si>
    <t>Grupa</t>
  </si>
  <si>
    <t>A</t>
  </si>
  <si>
    <t>B</t>
  </si>
  <si>
    <t>C</t>
  </si>
  <si>
    <t>Dokument:</t>
  </si>
  <si>
    <t>REZULTATI 1.KOLOKVIJA</t>
  </si>
  <si>
    <t>REZULTATI 2.KOLOKVIJA</t>
  </si>
  <si>
    <t>R. br.</t>
  </si>
  <si>
    <t>Anita</t>
  </si>
  <si>
    <t>2016/2017</t>
  </si>
  <si>
    <t>Kopirati dokument "Rezultati FINAL" i hide-ati kolone koje se ne prikazuju</t>
  </si>
  <si>
    <t>Marijana</t>
  </si>
  <si>
    <t>Hrvoje</t>
  </si>
  <si>
    <t>Dominik</t>
  </si>
  <si>
    <t>Ivona</t>
  </si>
  <si>
    <t>Paula</t>
  </si>
  <si>
    <t>Vučković</t>
  </si>
  <si>
    <t>2017/2018</t>
  </si>
  <si>
    <t>Lea</t>
  </si>
  <si>
    <t>Bašnec</t>
  </si>
  <si>
    <t>Karmen</t>
  </si>
  <si>
    <t>Blažević</t>
  </si>
  <si>
    <t>Borozan</t>
  </si>
  <si>
    <t>Nicole</t>
  </si>
  <si>
    <t>Bradač</t>
  </si>
  <si>
    <t>Čopec</t>
  </si>
  <si>
    <t>Sara</t>
  </si>
  <si>
    <t>Galić</t>
  </si>
  <si>
    <t>Jure</t>
  </si>
  <si>
    <t>Habenšus</t>
  </si>
  <si>
    <t>Ivoš</t>
  </si>
  <si>
    <t>Altina</t>
  </si>
  <si>
    <t>Jahaj</t>
  </si>
  <si>
    <t>Sherife</t>
  </si>
  <si>
    <t>Jurić</t>
  </si>
  <si>
    <t>Kaurić</t>
  </si>
  <si>
    <t>Knežević</t>
  </si>
  <si>
    <t>Petra</t>
  </si>
  <si>
    <t>Kobaš</t>
  </si>
  <si>
    <t>Ivana</t>
  </si>
  <si>
    <t>Kovačević</t>
  </si>
  <si>
    <t>Klara</t>
  </si>
  <si>
    <t>Krešo</t>
  </si>
  <si>
    <t>Nina</t>
  </si>
  <si>
    <t>Lazarević</t>
  </si>
  <si>
    <t>Hana</t>
  </si>
  <si>
    <t>Lihter</t>
  </si>
  <si>
    <t>Kristina</t>
  </si>
  <si>
    <t>Lovošević</t>
  </si>
  <si>
    <t>Ana-Maria</t>
  </si>
  <si>
    <t>Lovrišec</t>
  </si>
  <si>
    <t>Ana</t>
  </si>
  <si>
    <t>Madunić</t>
  </si>
  <si>
    <t>Melani</t>
  </si>
  <si>
    <t>Matošević</t>
  </si>
  <si>
    <t>Natja</t>
  </si>
  <si>
    <t>Mihaldinec</t>
  </si>
  <si>
    <t>Rebeka</t>
  </si>
  <si>
    <t>Milas</t>
  </si>
  <si>
    <t>Damjan</t>
  </si>
  <si>
    <t>Mokrović</t>
  </si>
  <si>
    <t>Domagoj</t>
  </si>
  <si>
    <t>Ostheimer</t>
  </si>
  <si>
    <t>Andrija</t>
  </si>
  <si>
    <t>Perić</t>
  </si>
  <si>
    <t>Rajčević</t>
  </si>
  <si>
    <t>Adrijana</t>
  </si>
  <si>
    <t>Rajković</t>
  </si>
  <si>
    <t>Strukar</t>
  </si>
  <si>
    <t>Šešek</t>
  </si>
  <si>
    <t>Tobias</t>
  </si>
  <si>
    <t>Šipoš</t>
  </si>
  <si>
    <t>Lucia</t>
  </si>
  <si>
    <t>Šunić</t>
  </si>
  <si>
    <t>Romana</t>
  </si>
  <si>
    <t>Tomić</t>
  </si>
  <si>
    <t>Blaž</t>
  </si>
  <si>
    <t>Tuđa</t>
  </si>
  <si>
    <t>Uvodić</t>
  </si>
  <si>
    <t>Vukelja</t>
  </si>
  <si>
    <t>Daniel</t>
  </si>
  <si>
    <t>Zečević</t>
  </si>
  <si>
    <t>Zelić</t>
  </si>
  <si>
    <t>09.04.'18.</t>
  </si>
  <si>
    <t>06.06.'18.</t>
  </si>
  <si>
    <t>Materijali u arhitekturi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</si>
</sst>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Narrow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name val="Arial Narrow"/>
      <family val="2"/>
      <charset val="238"/>
    </font>
    <font>
      <sz val="5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5" fillId="0" borderId="3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9" fontId="5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/>
    <xf numFmtId="1" fontId="10" fillId="0" borderId="12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4" fillId="0" borderId="0" xfId="0" applyFont="1"/>
    <xf numFmtId="164" fontId="6" fillId="0" borderId="0" xfId="0" applyNumberFormat="1" applyFont="1" applyFill="1"/>
    <xf numFmtId="164" fontId="6" fillId="0" borderId="0" xfId="0" applyNumberFormat="1" applyFont="1"/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17" fillId="0" borderId="1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/>
    </xf>
    <xf numFmtId="164" fontId="0" fillId="0" borderId="0" xfId="0" applyNumberFormat="1" applyAlignment="1"/>
    <xf numFmtId="164" fontId="6" fillId="0" borderId="0" xfId="0" applyNumberFormat="1" applyFont="1" applyAlignment="1"/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left" vertical="center"/>
    </xf>
    <xf numFmtId="165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ill="1" applyBorder="1"/>
    <xf numFmtId="1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" fontId="10" fillId="0" borderId="32" xfId="0" applyNumberFormat="1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" fontId="10" fillId="0" borderId="24" xfId="0" applyNumberFormat="1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24" fillId="0" borderId="0" xfId="0" applyFont="1"/>
    <xf numFmtId="0" fontId="26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165" fontId="10" fillId="0" borderId="2" xfId="0" applyNumberFormat="1" applyFont="1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" fontId="10" fillId="0" borderId="34" xfId="0" applyNumberFormat="1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65" fontId="10" fillId="0" borderId="34" xfId="0" applyNumberFormat="1" applyFont="1" applyFill="1" applyBorder="1" applyAlignment="1">
      <alignment horizontal="center" vertical="center"/>
    </xf>
    <xf numFmtId="9" fontId="5" fillId="0" borderId="34" xfId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9" fontId="5" fillId="0" borderId="31" xfId="1" applyFont="1" applyFill="1" applyBorder="1" applyAlignment="1">
      <alignment horizontal="center" vertical="center"/>
    </xf>
    <xf numFmtId="0" fontId="27" fillId="0" borderId="0" xfId="0" applyFont="1" applyFill="1"/>
    <xf numFmtId="0" fontId="28" fillId="0" borderId="2" xfId="0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" fontId="10" fillId="0" borderId="24" xfId="0" applyNumberFormat="1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9" fillId="0" borderId="32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textRotation="90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4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textRotation="90" wrapText="1"/>
    </xf>
    <xf numFmtId="0" fontId="23" fillId="0" borderId="27" xfId="0" applyFont="1" applyBorder="1" applyAlignment="1">
      <alignment textRotation="90"/>
    </xf>
  </cellXfs>
  <cellStyles count="2">
    <cellStyle name="Normal" xfId="0" builtinId="0"/>
    <cellStyle name="Percent" xfId="1" builtinId="5"/>
  </cellStyles>
  <dxfs count="30">
    <dxf>
      <fill>
        <patternFill>
          <bgColor rgb="FF00B0F0"/>
        </patternFill>
      </fill>
    </dxf>
    <dxf>
      <font>
        <color theme="0"/>
      </font>
      <fill>
        <patternFill>
          <fgColor rgb="FFFF9797"/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fgColor rgb="FFFF9797"/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9999"/>
      <color rgb="FF0066FF"/>
      <color rgb="FF00FF00"/>
      <color rgb="FF00CC00"/>
      <color rgb="FF00FF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>
                <a:latin typeface="Arial" pitchFamily="34" charset="0"/>
                <a:cs typeface="Arial" pitchFamily="34" charset="0"/>
              </a:rPr>
              <a:t>Zadatci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Zadatci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('Rezultati FINAL'!$B$76:$C$76,'Rezultati FINAL'!$B$77:$C$77,'Rezultati FINAL'!$B$79:$C$79)</c:f>
              <c:strCache>
                <c:ptCount val="3"/>
                <c:pt idx="0">
                  <c:v>Nije pristupilo kolokviju    %</c:v>
                </c:pt>
                <c:pt idx="1">
                  <c:v>Položilo kolokvij</c:v>
                </c:pt>
                <c:pt idx="2">
                  <c:v>Nije položilo kolokvij</c:v>
                </c:pt>
              </c:strCache>
            </c:strRef>
          </c:cat>
          <c:val>
            <c:numRef>
              <c:f>('Rezultati FINAL'!$U$76,'Rezultati FINAL'!$U$78,'Rezultati FINAL'!$U$80)</c:f>
              <c:numCache>
                <c:formatCode>0.0%</c:formatCode>
                <c:ptCount val="3"/>
                <c:pt idx="0">
                  <c:v>0</c:v>
                </c:pt>
                <c:pt idx="1">
                  <c:v>0.6428571428571429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5-4A31-A600-1FFADEE8FD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sr-Latn-RS"/>
        </a:p>
      </c:txPr>
    </c:legend>
    <c:plotVisOnly val="0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layout/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v>Teoretski dio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('Rezultati FINAL'!$B$76:$C$76,'Rezultati FINAL'!$B$77:$C$77,'Rezultati FINAL'!$B$79:$C$79)</c:f>
              <c:strCache>
                <c:ptCount val="3"/>
                <c:pt idx="0">
                  <c:v>Nije pristupilo kolokviju    %</c:v>
                </c:pt>
                <c:pt idx="1">
                  <c:v>Položilo kolokvij</c:v>
                </c:pt>
                <c:pt idx="2">
                  <c:v>Nije položilo kolokvij</c:v>
                </c:pt>
              </c:strCache>
            </c:strRef>
          </c:cat>
          <c:val>
            <c:numRef>
              <c:f>('Rezultati FINAL'!$T$76,'Rezultati FINAL'!$T$78,'Rezultati FINAL'!$T$80)</c:f>
              <c:numCache>
                <c:formatCode>0.0%</c:formatCode>
                <c:ptCount val="3"/>
                <c:pt idx="0">
                  <c:v>0</c:v>
                </c:pt>
                <c:pt idx="1">
                  <c:v>0.44444444444444442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2-4A3A-978F-BA8E5AB58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791108218739465"/>
          <c:y val="0.33143656050855347"/>
          <c:w val="0.35291852815976904"/>
          <c:h val="0.60788501808061091"/>
        </c:manualLayout>
      </c:layout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sr-Latn-RS"/>
        </a:p>
      </c:txPr>
    </c:legend>
    <c:plotVisOnly val="0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>
                <a:latin typeface="Arial" pitchFamily="34" charset="0"/>
                <a:cs typeface="Arial" pitchFamily="34" charset="0"/>
              </a:rPr>
              <a:t>Zadatci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Zadatci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('Rezultati FINAL'!$B$76:$C$76,'Rezultati FINAL'!$B$77:$C$77,'Rezultati FINAL'!$B$79:$C$79)</c:f>
              <c:strCache>
                <c:ptCount val="3"/>
                <c:pt idx="0">
                  <c:v>Nije pristupilo kolokviju    %</c:v>
                </c:pt>
                <c:pt idx="1">
                  <c:v>Položilo kolokvij</c:v>
                </c:pt>
                <c:pt idx="2">
                  <c:v>Nije položilo kolokvij</c:v>
                </c:pt>
              </c:strCache>
            </c:strRef>
          </c:cat>
          <c:val>
            <c:numRef>
              <c:f>('Rezultati FINAL'!$W$76,'Rezultati FINAL'!$W$78,'Rezultati FINAL'!$W$80)</c:f>
              <c:numCache>
                <c:formatCode>0.0%</c:formatCode>
                <c:ptCount val="3"/>
                <c:pt idx="0">
                  <c:v>0</c:v>
                </c:pt>
                <c:pt idx="1">
                  <c:v>0.93333333333333335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D-4CDC-B1D6-46D45693E2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sr-Latn-RS"/>
        </a:p>
      </c:txPr>
    </c:legend>
    <c:plotVisOnly val="0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v>Teoretski dio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('Rezultati FINAL'!$B$76:$C$76,'Rezultati FINAL'!$B$77:$C$77,'Rezultati FINAL'!$B$79:$C$79)</c:f>
              <c:strCache>
                <c:ptCount val="3"/>
                <c:pt idx="0">
                  <c:v>Nije pristupilo kolokviju    %</c:v>
                </c:pt>
                <c:pt idx="1">
                  <c:v>Položilo kolokvij</c:v>
                </c:pt>
                <c:pt idx="2">
                  <c:v>Nije položilo kolokvij</c:v>
                </c:pt>
              </c:strCache>
            </c:strRef>
          </c:cat>
          <c:val>
            <c:numRef>
              <c:f>('Rezultati FINAL'!$V$76,'Rezultati FINAL'!$V$78,'Rezultati FINAL'!$V$80)</c:f>
              <c:numCache>
                <c:formatCode>0.0%</c:formatCode>
                <c:ptCount val="3"/>
                <c:pt idx="0">
                  <c:v>0</c:v>
                </c:pt>
                <c:pt idx="1">
                  <c:v>0.93333333333333335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A-44F3-8C69-E78CE47F3A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791108218739465"/>
          <c:y val="0.31705362795317282"/>
          <c:w val="0.35291852815976904"/>
          <c:h val="0.60069355180290629"/>
        </c:manualLayout>
      </c:layout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sr-Latn-RS"/>
        </a:p>
      </c:txPr>
    </c:legend>
    <c:plotVisOnly val="0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>
                <a:latin typeface="Arial" pitchFamily="34" charset="0"/>
                <a:cs typeface="Arial" pitchFamily="34" charset="0"/>
              </a:rPr>
              <a:t>Građevinski materijali </a:t>
            </a:r>
            <a:r>
              <a:rPr lang="hr-HR" sz="900" b="0">
                <a:latin typeface="Arial" pitchFamily="34" charset="0"/>
                <a:cs typeface="Arial" pitchFamily="34" charset="0"/>
              </a:rPr>
              <a:t>2013/2014</a:t>
            </a:r>
            <a:endParaRPr lang="en-US" sz="9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7201527777778798"/>
          <c:y val="5.29166666666668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42962962962963"/>
          <c:y val="0.32562222222223125"/>
          <c:w val="0.35415324074074078"/>
          <c:h val="0.53122986111111115"/>
        </c:manualLayout>
      </c:layout>
      <c:pieChart>
        <c:varyColors val="1"/>
        <c:ser>
          <c:idx val="0"/>
          <c:order val="0"/>
          <c:tx>
            <c:v>"Građevinski materijali"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('Rezultati FINAL'!$Y$74:$AB$74,'Rezultati FINAL'!$Y$77:$AB$77,'Rezultati FINAL'!$Y$79:$AB$79)</c:f>
              <c:strCache>
                <c:ptCount val="3"/>
                <c:pt idx="0">
                  <c:v>Nema potpis</c:v>
                </c:pt>
                <c:pt idx="1">
                  <c:v>Ispit</c:v>
                </c:pt>
                <c:pt idx="2">
                  <c:v>Položen predmet</c:v>
                </c:pt>
              </c:strCache>
            </c:strRef>
          </c:cat>
          <c:val>
            <c:numRef>
              <c:f>('Rezultati FINAL'!$AC$75,'Rezultati FINAL'!$AC$78,'Rezultati FINAL'!$AC$80)</c:f>
              <c:numCache>
                <c:formatCode>0.0%</c:formatCode>
                <c:ptCount val="3"/>
                <c:pt idx="0">
                  <c:v>0</c:v>
                </c:pt>
                <c:pt idx="1">
                  <c:v>1.3611111111111112</c:v>
                </c:pt>
                <c:pt idx="2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74C-8BA3-D6B09FAF70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434788767633365"/>
          <c:y val="0.40006458333333966"/>
          <c:w val="0.33060615705003232"/>
          <c:h val="0.52345555555555567"/>
        </c:manualLayout>
      </c:layout>
      <c:overlay val="0"/>
      <c:txPr>
        <a:bodyPr/>
        <a:lstStyle/>
        <a:p>
          <a:pPr>
            <a:defRPr sz="900">
              <a:latin typeface="Arial Narrow" pitchFamily="34" charset="0"/>
            </a:defRPr>
          </a:pPr>
          <a:endParaRPr lang="sr-Latn-RS"/>
        </a:p>
      </c:txPr>
    </c:legend>
    <c:plotVisOnly val="0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11360</xdr:colOff>
      <xdr:row>82</xdr:row>
      <xdr:rowOff>52046</xdr:rowOff>
    </xdr:from>
    <xdr:to>
      <xdr:col>6</xdr:col>
      <xdr:colOff>171110</xdr:colOff>
      <xdr:row>89</xdr:row>
      <xdr:rowOff>158546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2174</xdr:colOff>
      <xdr:row>90</xdr:row>
      <xdr:rowOff>57375</xdr:rowOff>
    </xdr:from>
    <xdr:to>
      <xdr:col>6</xdr:col>
      <xdr:colOff>161924</xdr:colOff>
      <xdr:row>97</xdr:row>
      <xdr:rowOff>163875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11700</xdr:colOff>
      <xdr:row>82</xdr:row>
      <xdr:rowOff>47850</xdr:rowOff>
    </xdr:from>
    <xdr:to>
      <xdr:col>18</xdr:col>
      <xdr:colOff>38100</xdr:colOff>
      <xdr:row>89</xdr:row>
      <xdr:rowOff>154350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11700</xdr:colOff>
      <xdr:row>90</xdr:row>
      <xdr:rowOff>47850</xdr:rowOff>
    </xdr:from>
    <xdr:to>
      <xdr:col>18</xdr:col>
      <xdr:colOff>38100</xdr:colOff>
      <xdr:row>97</xdr:row>
      <xdr:rowOff>154350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13628</xdr:colOff>
      <xdr:row>82</xdr:row>
      <xdr:rowOff>49891</xdr:rowOff>
    </xdr:from>
    <xdr:to>
      <xdr:col>24</xdr:col>
      <xdr:colOff>259103</xdr:colOff>
      <xdr:row>89</xdr:row>
      <xdr:rowOff>156391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tabSelected="1" view="pageLayout" zoomScale="120" zoomScaleSheetLayoutView="80" zoomScalePageLayoutView="120" workbookViewId="0">
      <selection activeCell="X18" sqref="X18"/>
    </sheetView>
  </sheetViews>
  <sheetFormatPr defaultColWidth="9.140625" defaultRowHeight="15" x14ac:dyDescent="0.25"/>
  <cols>
    <col min="1" max="1" width="3.42578125" customWidth="1"/>
    <col min="2" max="2" width="10" customWidth="1"/>
    <col min="3" max="3" width="11.42578125" customWidth="1"/>
    <col min="4" max="4" width="4" customWidth="1"/>
    <col min="5" max="19" width="3.7109375" hidden="1" customWidth="1"/>
    <col min="20" max="24" width="5" customWidth="1"/>
    <col min="25" max="25" width="5" hidden="1" customWidth="1"/>
    <col min="26" max="26" width="5.42578125" hidden="1" customWidth="1"/>
    <col min="27" max="27" width="5" hidden="1" customWidth="1"/>
    <col min="28" max="28" width="5.42578125" customWidth="1"/>
    <col min="29" max="29" width="11.5703125" customWidth="1"/>
    <col min="30" max="30" width="16.42578125" customWidth="1"/>
  </cols>
  <sheetData>
    <row r="1" spans="1:34" ht="14.1" customHeight="1" x14ac:dyDescent="0.25">
      <c r="A1" s="121" t="s">
        <v>11</v>
      </c>
      <c r="B1" s="121"/>
      <c r="C1" s="3" t="s">
        <v>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"/>
      <c r="R1" s="3"/>
      <c r="S1" s="3"/>
    </row>
    <row r="2" spans="1:34" ht="14.1" customHeight="1" x14ac:dyDescent="0.25">
      <c r="A2" s="122" t="s">
        <v>2</v>
      </c>
      <c r="B2" s="122"/>
      <c r="C2" s="3" t="s">
        <v>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"/>
      <c r="R2" s="3"/>
      <c r="S2" s="3"/>
      <c r="U2" s="38"/>
      <c r="V2" s="38"/>
      <c r="W2" s="38"/>
      <c r="X2" s="38"/>
      <c r="Y2" s="38"/>
      <c r="AB2" s="38"/>
      <c r="AC2" s="38"/>
      <c r="AD2" s="38"/>
      <c r="AE2" s="38"/>
      <c r="AF2" s="38"/>
      <c r="AG2" s="38"/>
      <c r="AH2" s="22"/>
    </row>
    <row r="3" spans="1:34" ht="14.1" customHeight="1" x14ac:dyDescent="0.25">
      <c r="A3" s="122" t="s">
        <v>0</v>
      </c>
      <c r="B3" s="122"/>
      <c r="C3" s="3" t="s">
        <v>125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R3" s="3"/>
      <c r="S3" s="3"/>
      <c r="U3" s="39"/>
      <c r="V3" s="39"/>
      <c r="W3" s="39"/>
      <c r="X3" s="39"/>
      <c r="Y3" s="39"/>
      <c r="AB3" s="39"/>
      <c r="AC3" s="39"/>
      <c r="AD3" s="22"/>
      <c r="AE3" s="22"/>
      <c r="AF3" s="22"/>
      <c r="AG3" s="22"/>
      <c r="AH3" s="22"/>
    </row>
    <row r="4" spans="1:34" ht="14.1" customHeight="1" x14ac:dyDescent="0.25">
      <c r="A4" s="122" t="s">
        <v>10</v>
      </c>
      <c r="B4" s="122"/>
      <c r="C4" s="3" t="s">
        <v>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3"/>
      <c r="R4" s="3"/>
      <c r="S4" s="3"/>
      <c r="U4" s="39"/>
      <c r="V4" s="39"/>
      <c r="W4" s="39"/>
      <c r="X4" s="39"/>
      <c r="Y4" s="39"/>
      <c r="AB4" s="39"/>
      <c r="AC4" s="39"/>
      <c r="AD4" s="22"/>
      <c r="AE4" s="22"/>
      <c r="AF4" s="22"/>
      <c r="AG4" s="22"/>
      <c r="AH4" s="22"/>
    </row>
    <row r="5" spans="1:34" ht="14.1" customHeight="1" x14ac:dyDescent="0.25">
      <c r="A5" s="122" t="s">
        <v>1</v>
      </c>
      <c r="B5" s="122"/>
      <c r="C5" s="3" t="s">
        <v>57</v>
      </c>
      <c r="D5" s="3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2"/>
      <c r="V5" s="2"/>
      <c r="W5" s="2"/>
      <c r="X5" s="2"/>
      <c r="Y5" s="2"/>
      <c r="AB5" s="2"/>
      <c r="AC5" s="108"/>
    </row>
    <row r="6" spans="1:34" x14ac:dyDescent="0.25">
      <c r="B6" s="2"/>
      <c r="C6" s="2"/>
      <c r="D6" s="2"/>
      <c r="E6" s="116">
        <f>COUNTIF(E9:E28,"+")</f>
        <v>0</v>
      </c>
      <c r="F6" s="116">
        <f t="shared" ref="F6:S6" si="0">COUNTIF(F9:F28,"+")</f>
        <v>0</v>
      </c>
      <c r="G6" s="116">
        <f t="shared" si="0"/>
        <v>0</v>
      </c>
      <c r="H6" s="116">
        <f t="shared" si="0"/>
        <v>0</v>
      </c>
      <c r="I6" s="116">
        <f t="shared" si="0"/>
        <v>0</v>
      </c>
      <c r="J6" s="116">
        <f t="shared" si="0"/>
        <v>0</v>
      </c>
      <c r="K6" s="116">
        <f t="shared" si="0"/>
        <v>0</v>
      </c>
      <c r="L6" s="116">
        <f t="shared" si="0"/>
        <v>0</v>
      </c>
      <c r="M6" s="116">
        <f t="shared" si="0"/>
        <v>0</v>
      </c>
      <c r="N6" s="116">
        <f t="shared" si="0"/>
        <v>0</v>
      </c>
      <c r="O6" s="116">
        <f t="shared" si="0"/>
        <v>0</v>
      </c>
      <c r="P6" s="116">
        <f t="shared" si="0"/>
        <v>0</v>
      </c>
      <c r="Q6" s="116">
        <f t="shared" si="0"/>
        <v>0</v>
      </c>
      <c r="R6" s="116">
        <f t="shared" si="0"/>
        <v>0</v>
      </c>
      <c r="S6" s="116">
        <f t="shared" si="0"/>
        <v>0</v>
      </c>
      <c r="T6" s="89"/>
      <c r="U6" s="2"/>
      <c r="V6" s="2"/>
      <c r="W6" s="2"/>
      <c r="X6" s="2"/>
      <c r="Y6" s="2"/>
      <c r="Z6" s="2"/>
      <c r="AA6" s="2"/>
      <c r="AB6" s="2"/>
      <c r="AC6" s="2"/>
    </row>
    <row r="7" spans="1:34" ht="17.100000000000001" customHeight="1" x14ac:dyDescent="0.25">
      <c r="A7" s="120" t="s">
        <v>15</v>
      </c>
      <c r="B7" s="120" t="s">
        <v>4</v>
      </c>
      <c r="C7" s="120" t="s">
        <v>5</v>
      </c>
      <c r="D7" s="118" t="s">
        <v>40</v>
      </c>
      <c r="E7" s="46">
        <v>1</v>
      </c>
      <c r="F7" s="46">
        <v>2</v>
      </c>
      <c r="G7" s="47">
        <v>3</v>
      </c>
      <c r="H7" s="84">
        <v>4</v>
      </c>
      <c r="I7" s="47">
        <v>5</v>
      </c>
      <c r="J7" s="47">
        <v>6</v>
      </c>
      <c r="K7" s="82">
        <v>7</v>
      </c>
      <c r="L7" s="84">
        <v>8</v>
      </c>
      <c r="M7" s="47">
        <v>9</v>
      </c>
      <c r="N7" s="46">
        <v>10</v>
      </c>
      <c r="O7" s="84">
        <v>11</v>
      </c>
      <c r="P7" s="84">
        <v>12</v>
      </c>
      <c r="Q7" s="84">
        <v>13</v>
      </c>
      <c r="R7" s="109">
        <v>14</v>
      </c>
      <c r="S7" s="83">
        <v>15</v>
      </c>
      <c r="T7" s="117" t="s">
        <v>6</v>
      </c>
      <c r="U7" s="117"/>
      <c r="V7" s="117" t="s">
        <v>7</v>
      </c>
      <c r="W7" s="117"/>
      <c r="X7" s="118" t="s">
        <v>14</v>
      </c>
      <c r="Y7" s="118" t="s">
        <v>13</v>
      </c>
      <c r="Z7" s="118" t="s">
        <v>16</v>
      </c>
      <c r="AA7" s="118" t="s">
        <v>17</v>
      </c>
      <c r="AB7" s="118" t="s">
        <v>12</v>
      </c>
      <c r="AC7" s="117" t="s">
        <v>35</v>
      </c>
    </row>
    <row r="8" spans="1:34" s="4" customFormat="1" ht="42.6" customHeight="1" x14ac:dyDescent="0.2">
      <c r="A8" s="120"/>
      <c r="B8" s="120"/>
      <c r="C8" s="120"/>
      <c r="D8" s="119"/>
      <c r="E8" s="40"/>
      <c r="F8" s="40"/>
      <c r="G8" s="40"/>
      <c r="H8" s="40"/>
      <c r="I8" s="40"/>
      <c r="J8" s="40"/>
      <c r="K8" s="88" t="s">
        <v>123</v>
      </c>
      <c r="L8" s="40"/>
      <c r="M8" s="40"/>
      <c r="N8" s="40"/>
      <c r="O8" s="40"/>
      <c r="P8" s="40"/>
      <c r="Q8" s="40"/>
      <c r="R8" s="40"/>
      <c r="S8" s="88" t="s">
        <v>124</v>
      </c>
      <c r="T8" s="16" t="s">
        <v>36</v>
      </c>
      <c r="U8" s="6" t="s">
        <v>3</v>
      </c>
      <c r="V8" s="16" t="s">
        <v>36</v>
      </c>
      <c r="W8" s="6" t="s">
        <v>3</v>
      </c>
      <c r="X8" s="119"/>
      <c r="Y8" s="119"/>
      <c r="Z8" s="119"/>
      <c r="AA8" s="119"/>
      <c r="AB8" s="119"/>
      <c r="AC8" s="117"/>
      <c r="AD8" s="5"/>
    </row>
    <row r="9" spans="1:34" ht="10.35" customHeight="1" x14ac:dyDescent="0.25">
      <c r="A9" s="14">
        <v>1</v>
      </c>
      <c r="B9" s="62" t="s">
        <v>58</v>
      </c>
      <c r="C9" s="62" t="s">
        <v>59</v>
      </c>
      <c r="D9" s="142" t="s">
        <v>41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63">
        <v>20</v>
      </c>
      <c r="U9" s="63">
        <v>25</v>
      </c>
      <c r="V9" s="63">
        <v>18</v>
      </c>
      <c r="W9" s="63">
        <v>25</v>
      </c>
      <c r="X9" s="7">
        <v>10</v>
      </c>
      <c r="Y9" s="10"/>
      <c r="Z9" s="11">
        <f>COUNTIF(E9:S9,"-")</f>
        <v>0</v>
      </c>
      <c r="AA9" s="10"/>
      <c r="AB9" s="58">
        <f>IF(OR(T9="-",U9="-",V9="-",W9="-",T9&lt;15,U9&lt;15,V9&lt;15,W9&lt;15),"-",(T9+U9+V9+W9+X9))</f>
        <v>98</v>
      </c>
      <c r="AC9" s="9" t="str">
        <f>IF(OR(Y9="-",Z9&gt;3,AA9&gt;3),"nema potpis",IF(AND(AB9&gt;=60,AB9&lt;70)=TRUE,"dovoljan",IF(AND(AB9&gt;=70,AB9&lt;80)=TRUE,"dobar",IF(AND(AB9&gt;=80,AB9&lt;90)=TRUE,"vrlo dobar",IF(AND(AB9&gt;=90,AB9&lt;=150)=TRUE,"izvrstan","ispit")))))</f>
        <v>izvrstan</v>
      </c>
      <c r="AD9" s="1"/>
    </row>
    <row r="10" spans="1:34" ht="10.35" customHeight="1" x14ac:dyDescent="0.25">
      <c r="A10" s="14">
        <v>2</v>
      </c>
      <c r="B10" s="62" t="s">
        <v>60</v>
      </c>
      <c r="C10" s="62" t="s">
        <v>61</v>
      </c>
      <c r="D10" s="143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63">
        <v>16</v>
      </c>
      <c r="U10" s="63">
        <v>23</v>
      </c>
      <c r="V10" s="63">
        <v>20</v>
      </c>
      <c r="W10" s="63">
        <v>15</v>
      </c>
      <c r="X10" s="7">
        <v>2</v>
      </c>
      <c r="Y10" s="10"/>
      <c r="Z10" s="11">
        <f t="shared" ref="Z10:Z27" si="1">COUNTIF(E10:S10,"-")</f>
        <v>0</v>
      </c>
      <c r="AA10" s="10"/>
      <c r="AB10" s="58">
        <f t="shared" ref="AB10:AB59" si="2">IF(OR(T10="-",U10="-",V10="-",W10="-",T10&lt;15,U10&lt;15,V10&lt;15,W10&lt;15),"-",(T10+U10+V10+W10+X10))</f>
        <v>76</v>
      </c>
      <c r="AC10" s="9" t="str">
        <f t="shared" ref="AC10:AC70" si="3">IF(OR(Y10="-",Z10&gt;3,AA10&gt;3),"nema potpis",IF(AND(AB10&gt;=60,AB10&lt;70)=TRUE,"dovoljan",IF(AND(AB10&gt;=70,AB10&lt;80)=TRUE,"dobar",IF(AND(AB10&gt;=80,AB10&lt;90)=TRUE,"vrlo dobar",IF(AND(AB10&gt;=90,AB10&lt;=150)=TRUE,"izvrstan","ispit")))))</f>
        <v>dobar</v>
      </c>
      <c r="AD10" s="1"/>
    </row>
    <row r="11" spans="1:34" ht="10.35" customHeight="1" x14ac:dyDescent="0.25">
      <c r="A11" s="53">
        <v>3</v>
      </c>
      <c r="B11" s="62" t="s">
        <v>55</v>
      </c>
      <c r="C11" s="62" t="s">
        <v>62</v>
      </c>
      <c r="D11" s="143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3">
        <v>24</v>
      </c>
      <c r="U11" s="63">
        <v>24</v>
      </c>
      <c r="V11" s="63">
        <v>20</v>
      </c>
      <c r="W11" s="63">
        <v>25</v>
      </c>
      <c r="X11" s="7">
        <v>4</v>
      </c>
      <c r="Y11" s="10"/>
      <c r="Z11" s="11">
        <f t="shared" si="1"/>
        <v>0</v>
      </c>
      <c r="AA11" s="10"/>
      <c r="AB11" s="58">
        <f t="shared" si="2"/>
        <v>97</v>
      </c>
      <c r="AC11" s="9" t="str">
        <f t="shared" si="3"/>
        <v>izvrstan</v>
      </c>
      <c r="AD11" s="1"/>
    </row>
    <row r="12" spans="1:34" ht="10.35" customHeight="1" x14ac:dyDescent="0.25">
      <c r="A12" s="14">
        <v>4</v>
      </c>
      <c r="B12" s="62" t="s">
        <v>63</v>
      </c>
      <c r="C12" s="62" t="s">
        <v>64</v>
      </c>
      <c r="D12" s="14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63">
        <v>13</v>
      </c>
      <c r="U12" s="63">
        <v>6</v>
      </c>
      <c r="V12" s="63"/>
      <c r="W12" s="63"/>
      <c r="X12" s="7"/>
      <c r="Y12" s="10"/>
      <c r="Z12" s="11">
        <f t="shared" si="1"/>
        <v>0</v>
      </c>
      <c r="AA12" s="10"/>
      <c r="AB12" s="58" t="str">
        <f t="shared" si="2"/>
        <v>-</v>
      </c>
      <c r="AC12" s="9" t="str">
        <f t="shared" si="3"/>
        <v>ispit</v>
      </c>
      <c r="AD12" s="1"/>
    </row>
    <row r="13" spans="1:34" ht="10.35" customHeight="1" x14ac:dyDescent="0.25">
      <c r="A13" s="14">
        <v>5</v>
      </c>
      <c r="B13" s="62" t="s">
        <v>53</v>
      </c>
      <c r="C13" s="62" t="s">
        <v>65</v>
      </c>
      <c r="D13" s="14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63">
        <v>13</v>
      </c>
      <c r="U13" s="63"/>
      <c r="V13" s="63"/>
      <c r="W13" s="63"/>
      <c r="X13" s="7"/>
      <c r="Y13" s="10"/>
      <c r="Z13" s="11">
        <f t="shared" si="1"/>
        <v>0</v>
      </c>
      <c r="AA13" s="10"/>
      <c r="AB13" s="58" t="str">
        <f t="shared" si="2"/>
        <v>-</v>
      </c>
      <c r="AC13" s="9" t="str">
        <f t="shared" si="3"/>
        <v>ispit</v>
      </c>
      <c r="AD13" s="1"/>
    </row>
    <row r="14" spans="1:34" ht="10.35" customHeight="1" x14ac:dyDescent="0.25">
      <c r="A14" s="14">
        <v>6</v>
      </c>
      <c r="B14" s="62" t="s">
        <v>66</v>
      </c>
      <c r="C14" s="62" t="s">
        <v>67</v>
      </c>
      <c r="D14" s="143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63">
        <v>11</v>
      </c>
      <c r="U14" s="63">
        <v>14</v>
      </c>
      <c r="V14" s="63"/>
      <c r="W14" s="63"/>
      <c r="X14" s="7">
        <v>4</v>
      </c>
      <c r="Y14" s="10"/>
      <c r="Z14" s="11">
        <f t="shared" si="1"/>
        <v>0</v>
      </c>
      <c r="AA14" s="10"/>
      <c r="AB14" s="58" t="str">
        <f t="shared" si="2"/>
        <v>-</v>
      </c>
      <c r="AC14" s="9" t="str">
        <f t="shared" si="3"/>
        <v>ispit</v>
      </c>
      <c r="AD14" s="1"/>
    </row>
    <row r="15" spans="1:34" ht="10.35" customHeight="1" x14ac:dyDescent="0.25">
      <c r="A15" s="14">
        <v>7</v>
      </c>
      <c r="B15" s="62" t="s">
        <v>68</v>
      </c>
      <c r="C15" s="62" t="s">
        <v>69</v>
      </c>
      <c r="D15" s="143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63">
        <v>8</v>
      </c>
      <c r="U15" s="63"/>
      <c r="V15" s="63"/>
      <c r="W15" s="63"/>
      <c r="X15" s="7"/>
      <c r="Y15" s="10"/>
      <c r="Z15" s="11">
        <f t="shared" si="1"/>
        <v>0</v>
      </c>
      <c r="AA15" s="10"/>
      <c r="AB15" s="58" t="str">
        <f t="shared" si="2"/>
        <v>-</v>
      </c>
      <c r="AC15" s="9" t="str">
        <f t="shared" si="3"/>
        <v>ispit</v>
      </c>
      <c r="AD15" s="1"/>
    </row>
    <row r="16" spans="1:34" ht="10.35" customHeight="1" x14ac:dyDescent="0.25">
      <c r="A16" s="53">
        <v>8</v>
      </c>
      <c r="B16" s="62" t="s">
        <v>66</v>
      </c>
      <c r="C16" s="62" t="s">
        <v>70</v>
      </c>
      <c r="D16" s="143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63"/>
      <c r="U16" s="63"/>
      <c r="V16" s="63"/>
      <c r="W16" s="63"/>
      <c r="X16" s="7">
        <v>2</v>
      </c>
      <c r="Y16" s="10"/>
      <c r="Z16" s="11">
        <f t="shared" si="1"/>
        <v>0</v>
      </c>
      <c r="AA16" s="10"/>
      <c r="AB16" s="58" t="str">
        <f t="shared" si="2"/>
        <v>-</v>
      </c>
      <c r="AC16" s="9" t="str">
        <f t="shared" si="3"/>
        <v>ispit</v>
      </c>
      <c r="AD16" s="1"/>
    </row>
    <row r="17" spans="1:30" ht="10.35" customHeight="1" x14ac:dyDescent="0.25">
      <c r="A17" s="14">
        <v>9</v>
      </c>
      <c r="B17" s="62" t="s">
        <v>71</v>
      </c>
      <c r="C17" s="62" t="s">
        <v>72</v>
      </c>
      <c r="D17" s="14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63">
        <v>21</v>
      </c>
      <c r="U17" s="63">
        <v>20</v>
      </c>
      <c r="V17" s="63">
        <v>15</v>
      </c>
      <c r="W17" s="63">
        <v>25</v>
      </c>
      <c r="X17" s="7">
        <v>6</v>
      </c>
      <c r="Y17" s="10"/>
      <c r="Z17" s="11">
        <f t="shared" si="1"/>
        <v>0</v>
      </c>
      <c r="AA17" s="10"/>
      <c r="AB17" s="58">
        <f t="shared" si="2"/>
        <v>87</v>
      </c>
      <c r="AC17" s="9" t="str">
        <f t="shared" si="3"/>
        <v>vrlo dobar</v>
      </c>
      <c r="AD17" s="1"/>
    </row>
    <row r="18" spans="1:30" ht="10.35" customHeight="1" x14ac:dyDescent="0.25">
      <c r="A18" s="14">
        <v>10</v>
      </c>
      <c r="B18" s="62" t="s">
        <v>73</v>
      </c>
      <c r="C18" s="62" t="s">
        <v>72</v>
      </c>
      <c r="D18" s="143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63"/>
      <c r="U18" s="63"/>
      <c r="V18" s="63"/>
      <c r="W18" s="63"/>
      <c r="X18" s="7"/>
      <c r="Y18" s="10"/>
      <c r="Z18" s="11">
        <f t="shared" si="1"/>
        <v>0</v>
      </c>
      <c r="AA18" s="10"/>
      <c r="AB18" s="58" t="str">
        <f t="shared" si="2"/>
        <v>-</v>
      </c>
      <c r="AC18" s="9" t="str">
        <f t="shared" si="3"/>
        <v>ispit</v>
      </c>
      <c r="AD18" s="1"/>
    </row>
    <row r="19" spans="1:30" ht="10.35" customHeight="1" x14ac:dyDescent="0.25">
      <c r="A19" s="14">
        <v>11</v>
      </c>
      <c r="B19" s="62" t="s">
        <v>51</v>
      </c>
      <c r="C19" s="62" t="s">
        <v>74</v>
      </c>
      <c r="D19" s="143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63"/>
      <c r="U19" s="63"/>
      <c r="V19" s="63"/>
      <c r="W19" s="63"/>
      <c r="X19" s="7">
        <v>2</v>
      </c>
      <c r="Y19" s="10"/>
      <c r="Z19" s="11">
        <f t="shared" si="1"/>
        <v>0</v>
      </c>
      <c r="AA19" s="10"/>
      <c r="AB19" s="58" t="str">
        <f t="shared" si="2"/>
        <v>-</v>
      </c>
      <c r="AC19" s="9" t="str">
        <f t="shared" si="3"/>
        <v>ispit</v>
      </c>
      <c r="AD19" s="1"/>
    </row>
    <row r="20" spans="1:30" ht="10.35" customHeight="1" x14ac:dyDescent="0.25">
      <c r="A20" s="14">
        <v>12</v>
      </c>
      <c r="B20" s="62" t="s">
        <v>53</v>
      </c>
      <c r="C20" s="62" t="s">
        <v>75</v>
      </c>
      <c r="D20" s="14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63">
        <v>20</v>
      </c>
      <c r="U20" s="63">
        <v>25</v>
      </c>
      <c r="V20" s="63">
        <v>21</v>
      </c>
      <c r="W20" s="63">
        <v>25</v>
      </c>
      <c r="X20" s="7">
        <v>4</v>
      </c>
      <c r="Y20" s="10"/>
      <c r="Z20" s="11">
        <f t="shared" si="1"/>
        <v>0</v>
      </c>
      <c r="AA20" s="10"/>
      <c r="AB20" s="58">
        <f t="shared" si="2"/>
        <v>95</v>
      </c>
      <c r="AC20" s="9" t="str">
        <f t="shared" si="3"/>
        <v>izvrstan</v>
      </c>
      <c r="AD20" s="1"/>
    </row>
    <row r="21" spans="1:30" ht="10.35" customHeight="1" x14ac:dyDescent="0.25">
      <c r="A21" s="53">
        <v>13</v>
      </c>
      <c r="B21" s="62" t="s">
        <v>68</v>
      </c>
      <c r="C21" s="62" t="s">
        <v>76</v>
      </c>
      <c r="D21" s="143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63">
        <v>9</v>
      </c>
      <c r="U21" s="63">
        <v>13</v>
      </c>
      <c r="V21" s="63"/>
      <c r="W21" s="63"/>
      <c r="X21" s="7"/>
      <c r="Y21" s="10"/>
      <c r="Z21" s="11">
        <f t="shared" si="1"/>
        <v>0</v>
      </c>
      <c r="AA21" s="10"/>
      <c r="AB21" s="58" t="str">
        <f t="shared" si="2"/>
        <v>-</v>
      </c>
      <c r="AC21" s="9" t="str">
        <f t="shared" si="3"/>
        <v>ispit</v>
      </c>
      <c r="AD21" s="1"/>
    </row>
    <row r="22" spans="1:30" ht="10.35" customHeight="1" x14ac:dyDescent="0.25">
      <c r="A22" s="14">
        <v>14</v>
      </c>
      <c r="B22" s="62" t="s">
        <v>77</v>
      </c>
      <c r="C22" s="62" t="s">
        <v>78</v>
      </c>
      <c r="D22" s="143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63"/>
      <c r="U22" s="63"/>
      <c r="V22" s="63"/>
      <c r="W22" s="63"/>
      <c r="X22" s="7"/>
      <c r="Y22" s="10"/>
      <c r="Z22" s="11">
        <f t="shared" si="1"/>
        <v>0</v>
      </c>
      <c r="AA22" s="10"/>
      <c r="AB22" s="58" t="str">
        <f t="shared" si="2"/>
        <v>-</v>
      </c>
      <c r="AC22" s="9" t="str">
        <f t="shared" si="3"/>
        <v>ispit</v>
      </c>
      <c r="AD22" s="1"/>
    </row>
    <row r="23" spans="1:30" ht="10.35" customHeight="1" x14ac:dyDescent="0.25">
      <c r="A23" s="14">
        <v>15</v>
      </c>
      <c r="B23" s="62" t="s">
        <v>79</v>
      </c>
      <c r="C23" s="62" t="s">
        <v>80</v>
      </c>
      <c r="D23" s="143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63">
        <v>11</v>
      </c>
      <c r="U23" s="63"/>
      <c r="V23" s="63"/>
      <c r="W23" s="63"/>
      <c r="X23" s="7"/>
      <c r="Y23" s="10"/>
      <c r="Z23" s="11">
        <f t="shared" si="1"/>
        <v>0</v>
      </c>
      <c r="AA23" s="10"/>
      <c r="AB23" s="58" t="str">
        <f t="shared" si="2"/>
        <v>-</v>
      </c>
      <c r="AC23" s="9" t="str">
        <f t="shared" si="3"/>
        <v>ispit</v>
      </c>
      <c r="AD23" s="1"/>
    </row>
    <row r="24" spans="1:30" ht="10.35" customHeight="1" x14ac:dyDescent="0.25">
      <c r="A24" s="14">
        <v>16</v>
      </c>
      <c r="B24" s="62" t="s">
        <v>81</v>
      </c>
      <c r="C24" s="62" t="s">
        <v>82</v>
      </c>
      <c r="D24" s="143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63">
        <v>17</v>
      </c>
      <c r="U24" s="63">
        <v>25</v>
      </c>
      <c r="V24" s="63">
        <v>20</v>
      </c>
      <c r="W24" s="63">
        <v>25</v>
      </c>
      <c r="X24" s="7">
        <v>4</v>
      </c>
      <c r="Y24" s="10"/>
      <c r="Z24" s="11">
        <f t="shared" si="1"/>
        <v>0</v>
      </c>
      <c r="AA24" s="10"/>
      <c r="AB24" s="58">
        <f t="shared" si="2"/>
        <v>91</v>
      </c>
      <c r="AC24" s="9" t="str">
        <f t="shared" si="3"/>
        <v>izvrstan</v>
      </c>
      <c r="AD24" s="1"/>
    </row>
    <row r="25" spans="1:30" ht="10.35" customHeight="1" x14ac:dyDescent="0.25">
      <c r="A25" s="14">
        <v>17</v>
      </c>
      <c r="B25" s="62" t="s">
        <v>83</v>
      </c>
      <c r="C25" s="62" t="s">
        <v>84</v>
      </c>
      <c r="D25" s="14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63">
        <v>11</v>
      </c>
      <c r="U25" s="63">
        <v>1</v>
      </c>
      <c r="V25" s="63"/>
      <c r="W25" s="63"/>
      <c r="X25" s="7">
        <v>2</v>
      </c>
      <c r="Y25" s="10"/>
      <c r="Z25" s="11">
        <f t="shared" si="1"/>
        <v>0</v>
      </c>
      <c r="AA25" s="10"/>
      <c r="AB25" s="58" t="str">
        <f t="shared" si="2"/>
        <v>-</v>
      </c>
      <c r="AC25" s="9" t="str">
        <f t="shared" si="3"/>
        <v>ispit</v>
      </c>
      <c r="AD25" s="1"/>
    </row>
    <row r="26" spans="1:30" ht="10.35" customHeight="1" x14ac:dyDescent="0.25">
      <c r="A26" s="53">
        <v>18</v>
      </c>
      <c r="B26" s="62" t="s">
        <v>85</v>
      </c>
      <c r="C26" s="62" t="s">
        <v>86</v>
      </c>
      <c r="D26" s="143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63">
        <v>19</v>
      </c>
      <c r="U26" s="63">
        <v>24</v>
      </c>
      <c r="V26" s="63">
        <v>17</v>
      </c>
      <c r="W26" s="63">
        <v>21</v>
      </c>
      <c r="X26" s="7">
        <v>4</v>
      </c>
      <c r="Y26" s="10"/>
      <c r="Z26" s="11">
        <f t="shared" si="1"/>
        <v>0</v>
      </c>
      <c r="AA26" s="10"/>
      <c r="AB26" s="58">
        <f t="shared" si="2"/>
        <v>85</v>
      </c>
      <c r="AC26" s="9" t="str">
        <f t="shared" si="3"/>
        <v>vrlo dobar</v>
      </c>
      <c r="AD26" s="1"/>
    </row>
    <row r="27" spans="1:30" ht="10.35" customHeight="1" x14ac:dyDescent="0.25">
      <c r="A27" s="14">
        <v>19</v>
      </c>
      <c r="B27" s="62" t="s">
        <v>87</v>
      </c>
      <c r="C27" s="62" t="s">
        <v>88</v>
      </c>
      <c r="D27" s="143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63">
        <v>17</v>
      </c>
      <c r="U27" s="63">
        <v>20</v>
      </c>
      <c r="V27" s="63">
        <v>19</v>
      </c>
      <c r="W27" s="63">
        <v>25</v>
      </c>
      <c r="X27" s="7">
        <v>4</v>
      </c>
      <c r="Y27" s="10"/>
      <c r="Z27" s="11">
        <f t="shared" si="1"/>
        <v>0</v>
      </c>
      <c r="AA27" s="10"/>
      <c r="AB27" s="58">
        <f t="shared" si="2"/>
        <v>85</v>
      </c>
      <c r="AC27" s="9" t="str">
        <f t="shared" si="3"/>
        <v>vrlo dobar</v>
      </c>
      <c r="AD27" s="1"/>
    </row>
    <row r="28" spans="1:30" ht="10.35" customHeight="1" thickBot="1" x14ac:dyDescent="0.3">
      <c r="A28" s="98">
        <v>20</v>
      </c>
      <c r="B28" s="99" t="s">
        <v>89</v>
      </c>
      <c r="C28" s="99" t="s">
        <v>90</v>
      </c>
      <c r="D28" s="144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>
        <v>10</v>
      </c>
      <c r="U28" s="101">
        <v>14</v>
      </c>
      <c r="V28" s="101"/>
      <c r="W28" s="101"/>
      <c r="X28" s="102"/>
      <c r="Y28" s="92"/>
      <c r="Z28" s="103">
        <f t="shared" ref="Z28:Z69" si="4">COUNTIF(E28:S28,"-")</f>
        <v>0</v>
      </c>
      <c r="AA28" s="92"/>
      <c r="AB28" s="104" t="str">
        <f t="shared" si="2"/>
        <v>-</v>
      </c>
      <c r="AC28" s="105" t="str">
        <f t="shared" si="3"/>
        <v>ispit</v>
      </c>
      <c r="AD28" s="1"/>
    </row>
    <row r="29" spans="1:30" ht="10.35" customHeight="1" x14ac:dyDescent="0.25">
      <c r="A29" s="14">
        <v>21</v>
      </c>
      <c r="B29" s="95" t="s">
        <v>91</v>
      </c>
      <c r="C29" s="95" t="s">
        <v>92</v>
      </c>
      <c r="D29" s="145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63">
        <v>3</v>
      </c>
      <c r="U29" s="63"/>
      <c r="V29" s="63"/>
      <c r="W29" s="63"/>
      <c r="X29" s="7"/>
      <c r="Y29" s="11"/>
      <c r="Z29" s="11">
        <f t="shared" si="4"/>
        <v>0</v>
      </c>
      <c r="AA29" s="11"/>
      <c r="AB29" s="58" t="str">
        <f t="shared" si="2"/>
        <v>-</v>
      </c>
      <c r="AC29" s="9" t="str">
        <f t="shared" si="3"/>
        <v>ispit</v>
      </c>
      <c r="AD29" s="17"/>
    </row>
    <row r="30" spans="1:30" ht="10.35" customHeight="1" x14ac:dyDescent="0.25">
      <c r="A30" s="14">
        <v>22</v>
      </c>
      <c r="B30" s="62" t="s">
        <v>93</v>
      </c>
      <c r="C30" s="62" t="s">
        <v>94</v>
      </c>
      <c r="D30" s="1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63">
        <v>13</v>
      </c>
      <c r="U30" s="63">
        <v>23</v>
      </c>
      <c r="V30" s="63"/>
      <c r="W30" s="63"/>
      <c r="X30" s="7">
        <v>4</v>
      </c>
      <c r="Y30" s="10"/>
      <c r="Z30" s="10">
        <f t="shared" si="4"/>
        <v>0</v>
      </c>
      <c r="AA30" s="10"/>
      <c r="AB30" s="96" t="str">
        <f t="shared" si="2"/>
        <v>-</v>
      </c>
      <c r="AC30" s="97" t="str">
        <f t="shared" si="3"/>
        <v>ispit</v>
      </c>
      <c r="AD30" s="1"/>
    </row>
    <row r="31" spans="1:30" ht="10.35" customHeight="1" x14ac:dyDescent="0.25">
      <c r="A31" s="14">
        <v>23</v>
      </c>
      <c r="B31" s="95" t="s">
        <v>95</v>
      </c>
      <c r="C31" s="95" t="s">
        <v>96</v>
      </c>
      <c r="D31" s="146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63">
        <v>8</v>
      </c>
      <c r="U31" s="63"/>
      <c r="V31" s="63"/>
      <c r="W31" s="63"/>
      <c r="X31" s="7">
        <v>4</v>
      </c>
      <c r="Y31" s="11"/>
      <c r="Z31" s="10">
        <f t="shared" si="4"/>
        <v>0</v>
      </c>
      <c r="AA31" s="11"/>
      <c r="AB31" s="58" t="str">
        <f t="shared" si="2"/>
        <v>-</v>
      </c>
      <c r="AC31" s="9" t="str">
        <f t="shared" si="3"/>
        <v>ispit</v>
      </c>
      <c r="AD31" s="1"/>
    </row>
    <row r="32" spans="1:30" ht="10.35" customHeight="1" x14ac:dyDescent="0.25">
      <c r="A32" s="14">
        <v>24</v>
      </c>
      <c r="B32" s="62" t="s">
        <v>97</v>
      </c>
      <c r="C32" s="62" t="s">
        <v>98</v>
      </c>
      <c r="D32" s="14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63">
        <v>18</v>
      </c>
      <c r="U32" s="63">
        <v>25</v>
      </c>
      <c r="V32" s="63">
        <v>20</v>
      </c>
      <c r="W32" s="63">
        <v>23</v>
      </c>
      <c r="X32" s="7">
        <v>4</v>
      </c>
      <c r="Y32" s="10"/>
      <c r="Z32" s="10">
        <f t="shared" si="4"/>
        <v>0</v>
      </c>
      <c r="AA32" s="10"/>
      <c r="AB32" s="58">
        <f t="shared" si="2"/>
        <v>90</v>
      </c>
      <c r="AC32" s="9" t="str">
        <f t="shared" si="3"/>
        <v>izvrstan</v>
      </c>
      <c r="AD32" s="1"/>
    </row>
    <row r="33" spans="1:30" ht="10.35" customHeight="1" x14ac:dyDescent="0.25">
      <c r="A33" s="14">
        <v>25</v>
      </c>
      <c r="B33" s="62" t="s">
        <v>99</v>
      </c>
      <c r="C33" s="62" t="s">
        <v>100</v>
      </c>
      <c r="D33" s="14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63">
        <v>11</v>
      </c>
      <c r="U33" s="63">
        <v>12</v>
      </c>
      <c r="V33" s="63"/>
      <c r="W33" s="63"/>
      <c r="X33" s="7">
        <v>2</v>
      </c>
      <c r="Y33" s="10"/>
      <c r="Z33" s="10">
        <f t="shared" si="4"/>
        <v>0</v>
      </c>
      <c r="AA33" s="10"/>
      <c r="AB33" s="58" t="str">
        <f t="shared" si="2"/>
        <v>-</v>
      </c>
      <c r="AC33" s="9" t="str">
        <f t="shared" si="3"/>
        <v>ispit</v>
      </c>
      <c r="AD33" s="1"/>
    </row>
    <row r="34" spans="1:30" ht="10.35" customHeight="1" x14ac:dyDescent="0.25">
      <c r="A34" s="14">
        <v>26</v>
      </c>
      <c r="B34" s="62" t="s">
        <v>101</v>
      </c>
      <c r="C34" s="62" t="s">
        <v>102</v>
      </c>
      <c r="D34" s="146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63">
        <v>5</v>
      </c>
      <c r="U34" s="63">
        <v>6</v>
      </c>
      <c r="V34" s="63"/>
      <c r="W34" s="63"/>
      <c r="X34" s="7"/>
      <c r="Y34" s="10"/>
      <c r="Z34" s="10">
        <f t="shared" si="4"/>
        <v>0</v>
      </c>
      <c r="AA34" s="10"/>
      <c r="AB34" s="58" t="str">
        <f t="shared" si="2"/>
        <v>-</v>
      </c>
      <c r="AC34" s="9" t="str">
        <f t="shared" si="3"/>
        <v>ispit</v>
      </c>
      <c r="AD34" s="1"/>
    </row>
    <row r="35" spans="1:30" ht="10.35" customHeight="1" x14ac:dyDescent="0.25">
      <c r="A35" s="14">
        <v>27</v>
      </c>
      <c r="B35" s="62" t="s">
        <v>103</v>
      </c>
      <c r="C35" s="62" t="s">
        <v>104</v>
      </c>
      <c r="D35" s="1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63">
        <v>0</v>
      </c>
      <c r="U35" s="63"/>
      <c r="V35" s="63"/>
      <c r="W35" s="63"/>
      <c r="X35" s="7"/>
      <c r="Y35" s="10"/>
      <c r="Z35" s="10">
        <f t="shared" si="4"/>
        <v>0</v>
      </c>
      <c r="AA35" s="10"/>
      <c r="AB35" s="58" t="str">
        <f t="shared" si="2"/>
        <v>-</v>
      </c>
      <c r="AC35" s="9" t="str">
        <f t="shared" si="3"/>
        <v>ispit</v>
      </c>
      <c r="AD35" s="1"/>
    </row>
    <row r="36" spans="1:30" ht="10.35" customHeight="1" x14ac:dyDescent="0.25">
      <c r="A36" s="14">
        <v>28</v>
      </c>
      <c r="B36" s="62" t="s">
        <v>91</v>
      </c>
      <c r="C36" s="62" t="s">
        <v>105</v>
      </c>
      <c r="D36" s="1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63">
        <v>12</v>
      </c>
      <c r="U36" s="63">
        <v>18</v>
      </c>
      <c r="V36" s="63"/>
      <c r="W36" s="63"/>
      <c r="X36" s="7"/>
      <c r="Y36" s="10"/>
      <c r="Z36" s="10">
        <f t="shared" si="4"/>
        <v>0</v>
      </c>
      <c r="AA36" s="10"/>
      <c r="AB36" s="58" t="str">
        <f t="shared" si="2"/>
        <v>-</v>
      </c>
      <c r="AC36" s="9" t="str">
        <f t="shared" si="3"/>
        <v>ispit</v>
      </c>
      <c r="AD36" s="1"/>
    </row>
    <row r="37" spans="1:30" ht="10.35" customHeight="1" x14ac:dyDescent="0.25">
      <c r="A37" s="14">
        <v>29</v>
      </c>
      <c r="B37" s="62" t="s">
        <v>106</v>
      </c>
      <c r="C37" s="62" t="s">
        <v>107</v>
      </c>
      <c r="D37" s="14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63">
        <v>18</v>
      </c>
      <c r="U37" s="63">
        <v>25</v>
      </c>
      <c r="V37" s="63">
        <v>15</v>
      </c>
      <c r="W37" s="63">
        <v>25</v>
      </c>
      <c r="X37" s="7">
        <v>8</v>
      </c>
      <c r="Y37" s="10"/>
      <c r="Z37" s="10">
        <f t="shared" si="4"/>
        <v>0</v>
      </c>
      <c r="AA37" s="10"/>
      <c r="AB37" s="58">
        <f t="shared" si="2"/>
        <v>91</v>
      </c>
      <c r="AC37" s="9" t="str">
        <f t="shared" si="3"/>
        <v>izvrstan</v>
      </c>
      <c r="AD37" s="1"/>
    </row>
    <row r="38" spans="1:30" ht="10.35" customHeight="1" x14ac:dyDescent="0.25">
      <c r="A38" s="14">
        <v>30</v>
      </c>
      <c r="B38" s="62" t="s">
        <v>54</v>
      </c>
      <c r="C38" s="62" t="s">
        <v>108</v>
      </c>
      <c r="D38" s="1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63">
        <v>10</v>
      </c>
      <c r="U38" s="63">
        <v>10</v>
      </c>
      <c r="V38" s="63"/>
      <c r="W38" s="63"/>
      <c r="X38" s="7"/>
      <c r="Y38" s="10"/>
      <c r="Z38" s="10">
        <f t="shared" si="4"/>
        <v>0</v>
      </c>
      <c r="AA38" s="10"/>
      <c r="AB38" s="58" t="str">
        <f t="shared" si="2"/>
        <v>-</v>
      </c>
      <c r="AC38" s="9" t="str">
        <f t="shared" si="3"/>
        <v>ispit</v>
      </c>
      <c r="AD38" s="1"/>
    </row>
    <row r="39" spans="1:30" ht="10.35" customHeight="1" x14ac:dyDescent="0.25">
      <c r="A39" s="14">
        <v>31</v>
      </c>
      <c r="B39" s="62" t="s">
        <v>53</v>
      </c>
      <c r="C39" s="62" t="s">
        <v>109</v>
      </c>
      <c r="D39" s="1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63">
        <v>7</v>
      </c>
      <c r="U39" s="63"/>
      <c r="V39" s="63"/>
      <c r="W39" s="63"/>
      <c r="X39" s="7"/>
      <c r="Y39" s="10"/>
      <c r="Z39" s="10">
        <f t="shared" si="4"/>
        <v>0</v>
      </c>
      <c r="AA39" s="10"/>
      <c r="AB39" s="58" t="str">
        <f t="shared" si="2"/>
        <v>-</v>
      </c>
      <c r="AC39" s="9" t="str">
        <f t="shared" si="3"/>
        <v>ispit</v>
      </c>
      <c r="AD39" s="1"/>
    </row>
    <row r="40" spans="1:30" ht="10.35" customHeight="1" x14ac:dyDescent="0.25">
      <c r="A40" s="14">
        <v>32</v>
      </c>
      <c r="B40" s="62" t="s">
        <v>110</v>
      </c>
      <c r="C40" s="62" t="s">
        <v>111</v>
      </c>
      <c r="D40" s="1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63">
        <v>17</v>
      </c>
      <c r="U40" s="63">
        <v>17</v>
      </c>
      <c r="V40" s="63">
        <v>25</v>
      </c>
      <c r="W40" s="63">
        <v>20.5</v>
      </c>
      <c r="X40" s="7">
        <v>2</v>
      </c>
      <c r="Y40" s="10"/>
      <c r="Z40" s="10">
        <f t="shared" si="4"/>
        <v>0</v>
      </c>
      <c r="AA40" s="10"/>
      <c r="AB40" s="58">
        <f t="shared" si="2"/>
        <v>81.5</v>
      </c>
      <c r="AC40" s="9" t="str">
        <f t="shared" si="3"/>
        <v>vrlo dobar</v>
      </c>
      <c r="AD40" s="1"/>
    </row>
    <row r="41" spans="1:30" ht="10.35" customHeight="1" x14ac:dyDescent="0.25">
      <c r="A41" s="14">
        <v>33</v>
      </c>
      <c r="B41" s="62" t="s">
        <v>112</v>
      </c>
      <c r="C41" s="62" t="s">
        <v>113</v>
      </c>
      <c r="D41" s="1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63">
        <v>12</v>
      </c>
      <c r="U41" s="63">
        <v>12</v>
      </c>
      <c r="V41" s="63"/>
      <c r="W41" s="63"/>
      <c r="X41" s="7">
        <v>4</v>
      </c>
      <c r="Y41" s="10"/>
      <c r="Z41" s="10">
        <f t="shared" si="4"/>
        <v>0</v>
      </c>
      <c r="AA41" s="10"/>
      <c r="AB41" s="58" t="str">
        <f t="shared" si="2"/>
        <v>-</v>
      </c>
      <c r="AC41" s="9" t="str">
        <f t="shared" si="3"/>
        <v>ispit</v>
      </c>
      <c r="AD41" s="1"/>
    </row>
    <row r="42" spans="1:30" ht="10.35" customHeight="1" x14ac:dyDescent="0.25">
      <c r="A42" s="14">
        <v>34</v>
      </c>
      <c r="B42" s="62" t="s">
        <v>114</v>
      </c>
      <c r="C42" s="62" t="s">
        <v>115</v>
      </c>
      <c r="D42" s="146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63">
        <v>16</v>
      </c>
      <c r="U42" s="63">
        <v>13</v>
      </c>
      <c r="V42" s="63"/>
      <c r="W42" s="63"/>
      <c r="X42" s="7">
        <v>2</v>
      </c>
      <c r="Y42" s="10"/>
      <c r="Z42" s="10">
        <f t="shared" si="4"/>
        <v>0</v>
      </c>
      <c r="AA42" s="10"/>
      <c r="AB42" s="58" t="str">
        <f t="shared" si="2"/>
        <v>-</v>
      </c>
      <c r="AC42" s="9" t="str">
        <f t="shared" si="3"/>
        <v>ispit</v>
      </c>
      <c r="AD42" s="1"/>
    </row>
    <row r="43" spans="1:30" ht="10.35" customHeight="1" x14ac:dyDescent="0.25">
      <c r="A43" s="14">
        <v>35</v>
      </c>
      <c r="B43" s="62" t="s">
        <v>116</v>
      </c>
      <c r="C43" s="62" t="s">
        <v>117</v>
      </c>
      <c r="D43" s="1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63">
        <v>18</v>
      </c>
      <c r="U43" s="63">
        <v>23</v>
      </c>
      <c r="V43" s="63">
        <v>13</v>
      </c>
      <c r="W43" s="63">
        <v>18.5</v>
      </c>
      <c r="X43" s="7">
        <v>6</v>
      </c>
      <c r="Y43" s="10"/>
      <c r="Z43" s="10">
        <f t="shared" si="4"/>
        <v>0</v>
      </c>
      <c r="AA43" s="10"/>
      <c r="AB43" s="58" t="str">
        <f t="shared" si="2"/>
        <v>-</v>
      </c>
      <c r="AC43" s="9" t="str">
        <f t="shared" si="3"/>
        <v>ispit</v>
      </c>
      <c r="AD43" s="1"/>
    </row>
    <row r="44" spans="1:30" ht="10.35" customHeight="1" x14ac:dyDescent="0.25">
      <c r="A44" s="14">
        <v>36</v>
      </c>
      <c r="B44" s="62" t="s">
        <v>77</v>
      </c>
      <c r="C44" s="62" t="s">
        <v>118</v>
      </c>
      <c r="D44" s="1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63">
        <v>6</v>
      </c>
      <c r="U44" s="63"/>
      <c r="V44" s="63"/>
      <c r="W44" s="63"/>
      <c r="X44" s="7"/>
      <c r="Y44" s="10"/>
      <c r="Z44" s="10">
        <f t="shared" si="4"/>
        <v>0</v>
      </c>
      <c r="AA44" s="10"/>
      <c r="AB44" s="58" t="str">
        <f t="shared" si="2"/>
        <v>-</v>
      </c>
      <c r="AC44" s="9" t="str">
        <f t="shared" si="3"/>
        <v>ispit</v>
      </c>
      <c r="AD44" s="1"/>
    </row>
    <row r="45" spans="1:30" ht="10.35" customHeight="1" x14ac:dyDescent="0.25">
      <c r="A45" s="14">
        <v>37</v>
      </c>
      <c r="B45" s="62" t="s">
        <v>52</v>
      </c>
      <c r="C45" s="62" t="s">
        <v>56</v>
      </c>
      <c r="D45" s="1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63">
        <v>12</v>
      </c>
      <c r="U45" s="63">
        <v>15</v>
      </c>
      <c r="V45" s="63"/>
      <c r="W45" s="63"/>
      <c r="X45" s="7"/>
      <c r="Y45" s="10"/>
      <c r="Z45" s="10">
        <f t="shared" si="4"/>
        <v>0</v>
      </c>
      <c r="AA45" s="10"/>
      <c r="AB45" s="58" t="str">
        <f t="shared" si="2"/>
        <v>-</v>
      </c>
      <c r="AC45" s="9" t="str">
        <f t="shared" si="3"/>
        <v>ispit</v>
      </c>
      <c r="AD45" s="1"/>
    </row>
    <row r="46" spans="1:30" ht="10.35" customHeight="1" x14ac:dyDescent="0.25">
      <c r="A46" s="14">
        <v>38</v>
      </c>
      <c r="B46" s="62" t="s">
        <v>48</v>
      </c>
      <c r="C46" s="62" t="s">
        <v>119</v>
      </c>
      <c r="D46" s="1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63">
        <v>21</v>
      </c>
      <c r="U46" s="63">
        <v>24</v>
      </c>
      <c r="V46" s="63">
        <v>20</v>
      </c>
      <c r="W46" s="63">
        <v>18</v>
      </c>
      <c r="X46" s="7"/>
      <c r="Y46" s="10"/>
      <c r="Z46" s="10">
        <f t="shared" si="4"/>
        <v>0</v>
      </c>
      <c r="AA46" s="10"/>
      <c r="AB46" s="58">
        <f t="shared" si="2"/>
        <v>83</v>
      </c>
      <c r="AC46" s="9" t="str">
        <f t="shared" si="3"/>
        <v>vrlo dobar</v>
      </c>
      <c r="AD46" s="1"/>
    </row>
    <row r="47" spans="1:30" ht="10.35" customHeight="1" x14ac:dyDescent="0.25">
      <c r="A47" s="14">
        <v>39</v>
      </c>
      <c r="B47" s="62" t="s">
        <v>120</v>
      </c>
      <c r="C47" s="62" t="s">
        <v>121</v>
      </c>
      <c r="D47" s="1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63">
        <v>15</v>
      </c>
      <c r="U47" s="63">
        <v>17</v>
      </c>
      <c r="V47" s="63">
        <v>15</v>
      </c>
      <c r="W47" s="63">
        <v>10</v>
      </c>
      <c r="X47" s="7">
        <v>4</v>
      </c>
      <c r="Y47" s="10"/>
      <c r="Z47" s="10">
        <f t="shared" si="4"/>
        <v>0</v>
      </c>
      <c r="AA47" s="10"/>
      <c r="AB47" s="58" t="str">
        <f t="shared" si="2"/>
        <v>-</v>
      </c>
      <c r="AC47" s="9" t="str">
        <f t="shared" si="3"/>
        <v>ispit</v>
      </c>
      <c r="AD47" s="1"/>
    </row>
    <row r="48" spans="1:30" ht="10.35" customHeight="1" x14ac:dyDescent="0.25">
      <c r="A48" s="14">
        <v>40</v>
      </c>
      <c r="B48" s="62" t="s">
        <v>66</v>
      </c>
      <c r="C48" s="62" t="s">
        <v>122</v>
      </c>
      <c r="D48" s="1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63">
        <v>19</v>
      </c>
      <c r="U48" s="63">
        <v>19</v>
      </c>
      <c r="V48" s="63">
        <v>16</v>
      </c>
      <c r="W48" s="63">
        <v>19</v>
      </c>
      <c r="X48" s="7">
        <v>4</v>
      </c>
      <c r="Y48" s="10"/>
      <c r="Z48" s="10">
        <f t="shared" si="4"/>
        <v>0</v>
      </c>
      <c r="AA48" s="10"/>
      <c r="AB48" s="96">
        <f t="shared" si="2"/>
        <v>77</v>
      </c>
      <c r="AC48" s="97" t="str">
        <f t="shared" si="3"/>
        <v>dobar</v>
      </c>
      <c r="AD48" s="1"/>
    </row>
    <row r="49" spans="1:30" ht="10.35" hidden="1" customHeight="1" x14ac:dyDescent="0.25">
      <c r="A49" s="14">
        <v>41</v>
      </c>
      <c r="B49" s="95"/>
      <c r="C49" s="95"/>
      <c r="D49" s="1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63"/>
      <c r="U49" s="63"/>
      <c r="V49" s="63"/>
      <c r="W49" s="63"/>
      <c r="X49" s="7"/>
      <c r="Y49" s="11"/>
      <c r="Z49" s="10">
        <f t="shared" si="4"/>
        <v>0</v>
      </c>
      <c r="AA49" s="11"/>
      <c r="AB49" s="58" t="str">
        <f t="shared" si="2"/>
        <v>-</v>
      </c>
      <c r="AC49" s="9" t="str">
        <f t="shared" si="3"/>
        <v>ispit</v>
      </c>
      <c r="AD49" s="1"/>
    </row>
    <row r="50" spans="1:30" ht="10.35" hidden="1" customHeight="1" x14ac:dyDescent="0.25">
      <c r="A50" s="14">
        <v>42</v>
      </c>
      <c r="B50" s="62"/>
      <c r="C50" s="62"/>
      <c r="D50" s="1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63"/>
      <c r="U50" s="63"/>
      <c r="V50" s="63"/>
      <c r="W50" s="63"/>
      <c r="X50" s="7"/>
      <c r="Y50" s="10"/>
      <c r="Z50" s="10">
        <f t="shared" si="4"/>
        <v>0</v>
      </c>
      <c r="AA50" s="10"/>
      <c r="AB50" s="58" t="str">
        <f t="shared" si="2"/>
        <v>-</v>
      </c>
      <c r="AC50" s="9" t="str">
        <f t="shared" si="3"/>
        <v>ispit</v>
      </c>
      <c r="AD50" s="1"/>
    </row>
    <row r="51" spans="1:30" ht="10.35" hidden="1" customHeight="1" thickBot="1" x14ac:dyDescent="0.3">
      <c r="A51" s="98">
        <v>43</v>
      </c>
      <c r="B51" s="99"/>
      <c r="C51" s="99"/>
      <c r="D51" s="147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1"/>
      <c r="V51" s="101"/>
      <c r="W51" s="101"/>
      <c r="X51" s="102"/>
      <c r="Y51" s="92"/>
      <c r="Z51" s="103">
        <f t="shared" si="4"/>
        <v>0</v>
      </c>
      <c r="AA51" s="92"/>
      <c r="AB51" s="104" t="str">
        <f t="shared" si="2"/>
        <v>-</v>
      </c>
      <c r="AC51" s="105" t="str">
        <f t="shared" si="3"/>
        <v>ispit</v>
      </c>
      <c r="AD51" s="1"/>
    </row>
    <row r="52" spans="1:30" ht="10.35" hidden="1" customHeight="1" x14ac:dyDescent="0.25">
      <c r="A52" s="65">
        <v>44</v>
      </c>
      <c r="B52" s="66"/>
      <c r="C52" s="66"/>
      <c r="D52" s="145" t="s">
        <v>43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8"/>
      <c r="V52" s="68"/>
      <c r="W52" s="68"/>
      <c r="X52" s="69"/>
      <c r="Y52" s="64"/>
      <c r="Z52" s="64">
        <f t="shared" si="4"/>
        <v>0</v>
      </c>
      <c r="AA52" s="64"/>
      <c r="AB52" s="106" t="str">
        <f t="shared" si="2"/>
        <v>-</v>
      </c>
      <c r="AC52" s="107" t="str">
        <f t="shared" si="3"/>
        <v>ispit</v>
      </c>
      <c r="AD52" s="1"/>
    </row>
    <row r="53" spans="1:30" ht="10.35" hidden="1" customHeight="1" x14ac:dyDescent="0.25">
      <c r="A53" s="14">
        <v>45</v>
      </c>
      <c r="B53" s="62"/>
      <c r="C53" s="62"/>
      <c r="D53" s="146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63"/>
      <c r="U53" s="63"/>
      <c r="V53" s="63"/>
      <c r="W53" s="63"/>
      <c r="X53" s="7"/>
      <c r="Y53" s="10"/>
      <c r="Z53" s="11">
        <f t="shared" si="4"/>
        <v>0</v>
      </c>
      <c r="AA53" s="10"/>
      <c r="AB53" s="58" t="str">
        <f t="shared" si="2"/>
        <v>-</v>
      </c>
      <c r="AC53" s="9" t="str">
        <f t="shared" si="3"/>
        <v>ispit</v>
      </c>
      <c r="AD53" s="1"/>
    </row>
    <row r="54" spans="1:30" ht="10.35" hidden="1" customHeight="1" x14ac:dyDescent="0.25">
      <c r="A54" s="14">
        <v>46</v>
      </c>
      <c r="B54" s="62"/>
      <c r="C54" s="62"/>
      <c r="D54" s="14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63"/>
      <c r="U54" s="63"/>
      <c r="V54" s="63"/>
      <c r="W54" s="63"/>
      <c r="X54" s="7"/>
      <c r="Y54" s="10"/>
      <c r="Z54" s="11">
        <f t="shared" si="4"/>
        <v>0</v>
      </c>
      <c r="AA54" s="10"/>
      <c r="AB54" s="58" t="str">
        <f t="shared" si="2"/>
        <v>-</v>
      </c>
      <c r="AC54" s="9" t="str">
        <f t="shared" si="3"/>
        <v>ispit</v>
      </c>
      <c r="AD54" s="1"/>
    </row>
    <row r="55" spans="1:30" ht="10.35" hidden="1" customHeight="1" x14ac:dyDescent="0.25">
      <c r="A55" s="14">
        <v>47</v>
      </c>
      <c r="B55" s="62"/>
      <c r="C55" s="62"/>
      <c r="D55" s="14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63"/>
      <c r="U55" s="63"/>
      <c r="V55" s="63"/>
      <c r="W55" s="63"/>
      <c r="X55" s="7"/>
      <c r="Y55" s="10"/>
      <c r="Z55" s="11">
        <f t="shared" si="4"/>
        <v>0</v>
      </c>
      <c r="AA55" s="10"/>
      <c r="AB55" s="58" t="str">
        <f t="shared" si="2"/>
        <v>-</v>
      </c>
      <c r="AC55" s="9" t="str">
        <f t="shared" si="3"/>
        <v>ispit</v>
      </c>
      <c r="AD55" s="1"/>
    </row>
    <row r="56" spans="1:30" ht="10.35" hidden="1" customHeight="1" x14ac:dyDescent="0.25">
      <c r="A56" s="14">
        <v>48</v>
      </c>
      <c r="B56" s="62"/>
      <c r="C56" s="62"/>
      <c r="D56" s="14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63"/>
      <c r="U56" s="63"/>
      <c r="V56" s="63"/>
      <c r="W56" s="63"/>
      <c r="X56" s="7"/>
      <c r="Y56" s="10"/>
      <c r="Z56" s="11">
        <f t="shared" si="4"/>
        <v>0</v>
      </c>
      <c r="AA56" s="10"/>
      <c r="AB56" s="58" t="str">
        <f t="shared" si="2"/>
        <v>-</v>
      </c>
      <c r="AC56" s="9" t="str">
        <f t="shared" si="3"/>
        <v>ispit</v>
      </c>
      <c r="AD56" s="1"/>
    </row>
    <row r="57" spans="1:30" ht="10.35" hidden="1" customHeight="1" x14ac:dyDescent="0.25">
      <c r="A57" s="14">
        <v>49</v>
      </c>
      <c r="B57" s="62"/>
      <c r="C57" s="62"/>
      <c r="D57" s="146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63"/>
      <c r="U57" s="63"/>
      <c r="V57" s="63"/>
      <c r="W57" s="63"/>
      <c r="X57" s="7"/>
      <c r="Y57" s="10"/>
      <c r="Z57" s="11">
        <f t="shared" si="4"/>
        <v>0</v>
      </c>
      <c r="AA57" s="10"/>
      <c r="AB57" s="58" t="str">
        <f t="shared" si="2"/>
        <v>-</v>
      </c>
      <c r="AC57" s="9" t="str">
        <f t="shared" si="3"/>
        <v>ispit</v>
      </c>
      <c r="AD57" s="1"/>
    </row>
    <row r="58" spans="1:30" ht="10.35" hidden="1" customHeight="1" x14ac:dyDescent="0.25">
      <c r="A58" s="14">
        <v>50</v>
      </c>
      <c r="B58" s="62"/>
      <c r="C58" s="62"/>
      <c r="D58" s="1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63"/>
      <c r="U58" s="63"/>
      <c r="V58" s="63"/>
      <c r="W58" s="63"/>
      <c r="X58" s="7"/>
      <c r="Y58" s="10"/>
      <c r="Z58" s="11">
        <f t="shared" si="4"/>
        <v>0</v>
      </c>
      <c r="AA58" s="10"/>
      <c r="AB58" s="58" t="str">
        <f t="shared" si="2"/>
        <v>-</v>
      </c>
      <c r="AC58" s="9" t="str">
        <f t="shared" si="3"/>
        <v>ispit</v>
      </c>
      <c r="AD58" s="1"/>
    </row>
    <row r="59" spans="1:30" ht="10.35" hidden="1" customHeight="1" x14ac:dyDescent="0.25">
      <c r="A59" s="14">
        <v>51</v>
      </c>
      <c r="B59" s="62"/>
      <c r="C59" s="62"/>
      <c r="D59" s="1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63"/>
      <c r="U59" s="63"/>
      <c r="V59" s="63"/>
      <c r="W59" s="63"/>
      <c r="X59" s="7"/>
      <c r="Y59" s="10"/>
      <c r="Z59" s="11">
        <f t="shared" si="4"/>
        <v>0</v>
      </c>
      <c r="AA59" s="10"/>
      <c r="AB59" s="58" t="str">
        <f t="shared" si="2"/>
        <v>-</v>
      </c>
      <c r="AC59" s="9" t="str">
        <f t="shared" si="3"/>
        <v>ispit</v>
      </c>
      <c r="AD59" s="1"/>
    </row>
    <row r="60" spans="1:30" ht="10.35" hidden="1" customHeight="1" x14ac:dyDescent="0.25">
      <c r="A60" s="14">
        <v>52</v>
      </c>
      <c r="B60" s="62"/>
      <c r="C60" s="62"/>
      <c r="D60" s="1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63"/>
      <c r="U60" s="63"/>
      <c r="V60" s="63"/>
      <c r="W60" s="63"/>
      <c r="X60" s="7"/>
      <c r="Y60" s="10"/>
      <c r="Z60" s="11">
        <f t="shared" si="4"/>
        <v>0</v>
      </c>
      <c r="AA60" s="10"/>
      <c r="AB60" s="58" t="str">
        <f t="shared" ref="AB60:AB70" si="5">IF(OR(T60="-",U60="-",V60="-",W60="-",T60&lt;15,U60&lt;15,V60&lt;15,W60&lt;15),"-",(T60+U60+V60+W60+X60))</f>
        <v>-</v>
      </c>
      <c r="AC60" s="9" t="str">
        <f t="shared" si="3"/>
        <v>ispit</v>
      </c>
      <c r="AD60" s="1"/>
    </row>
    <row r="61" spans="1:30" ht="10.35" hidden="1" customHeight="1" x14ac:dyDescent="0.25">
      <c r="A61" s="14">
        <v>53</v>
      </c>
      <c r="B61" s="62"/>
      <c r="C61" s="62"/>
      <c r="D61" s="1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63"/>
      <c r="U61" s="63"/>
      <c r="V61" s="63"/>
      <c r="W61" s="63"/>
      <c r="X61" s="7"/>
      <c r="Y61" s="10"/>
      <c r="Z61" s="11">
        <f t="shared" si="4"/>
        <v>0</v>
      </c>
      <c r="AA61" s="10"/>
      <c r="AB61" s="58" t="str">
        <f t="shared" si="5"/>
        <v>-</v>
      </c>
      <c r="AC61" s="9" t="str">
        <f t="shared" si="3"/>
        <v>ispit</v>
      </c>
      <c r="AD61" s="1"/>
    </row>
    <row r="62" spans="1:30" ht="10.35" hidden="1" customHeight="1" x14ac:dyDescent="0.25">
      <c r="A62" s="14">
        <v>54</v>
      </c>
      <c r="B62" s="62"/>
      <c r="C62" s="62"/>
      <c r="D62" s="146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63"/>
      <c r="U62" s="63"/>
      <c r="V62" s="63"/>
      <c r="W62" s="63"/>
      <c r="X62" s="7"/>
      <c r="Y62" s="10"/>
      <c r="Z62" s="11">
        <f t="shared" si="4"/>
        <v>0</v>
      </c>
      <c r="AA62" s="10"/>
      <c r="AB62" s="58" t="str">
        <f t="shared" si="5"/>
        <v>-</v>
      </c>
      <c r="AC62" s="9" t="str">
        <f t="shared" si="3"/>
        <v>ispit</v>
      </c>
      <c r="AD62" s="1"/>
    </row>
    <row r="63" spans="1:30" ht="10.35" hidden="1" customHeight="1" x14ac:dyDescent="0.25">
      <c r="A63" s="14">
        <v>55</v>
      </c>
      <c r="B63" s="62"/>
      <c r="C63" s="62"/>
      <c r="D63" s="146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63"/>
      <c r="U63" s="63"/>
      <c r="V63" s="63"/>
      <c r="W63" s="63"/>
      <c r="X63" s="7"/>
      <c r="Y63" s="10"/>
      <c r="Z63" s="11">
        <f t="shared" si="4"/>
        <v>0</v>
      </c>
      <c r="AA63" s="10"/>
      <c r="AB63" s="58" t="str">
        <f t="shared" si="5"/>
        <v>-</v>
      </c>
      <c r="AC63" s="9" t="str">
        <f t="shared" si="3"/>
        <v>ispit</v>
      </c>
      <c r="AD63" s="1"/>
    </row>
    <row r="64" spans="1:30" ht="10.35" hidden="1" customHeight="1" x14ac:dyDescent="0.25">
      <c r="A64" s="14">
        <v>56</v>
      </c>
      <c r="B64" s="62"/>
      <c r="C64" s="62"/>
      <c r="D64" s="1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63"/>
      <c r="U64" s="63"/>
      <c r="V64" s="63"/>
      <c r="W64" s="63"/>
      <c r="X64" s="7"/>
      <c r="Y64" s="10"/>
      <c r="Z64" s="11">
        <f t="shared" si="4"/>
        <v>0</v>
      </c>
      <c r="AA64" s="10"/>
      <c r="AB64" s="58" t="str">
        <f t="shared" si="5"/>
        <v>-</v>
      </c>
      <c r="AC64" s="9" t="str">
        <f t="shared" si="3"/>
        <v>ispit</v>
      </c>
      <c r="AD64" s="1"/>
    </row>
    <row r="65" spans="1:30" ht="10.35" hidden="1" customHeight="1" x14ac:dyDescent="0.25">
      <c r="A65" s="14">
        <v>57</v>
      </c>
      <c r="B65" s="62"/>
      <c r="C65" s="62"/>
      <c r="D65" s="1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63"/>
      <c r="U65" s="63"/>
      <c r="V65" s="63"/>
      <c r="W65" s="63"/>
      <c r="X65" s="7"/>
      <c r="Y65" s="10"/>
      <c r="Z65" s="11">
        <f t="shared" si="4"/>
        <v>0</v>
      </c>
      <c r="AA65" s="10"/>
      <c r="AB65" s="58" t="str">
        <f t="shared" si="5"/>
        <v>-</v>
      </c>
      <c r="AC65" s="9" t="str">
        <f t="shared" si="3"/>
        <v>ispit</v>
      </c>
      <c r="AD65" s="1"/>
    </row>
    <row r="66" spans="1:30" ht="10.35" hidden="1" customHeight="1" x14ac:dyDescent="0.25">
      <c r="A66" s="14">
        <v>58</v>
      </c>
      <c r="B66" s="62"/>
      <c r="C66" s="62"/>
      <c r="D66" s="1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63"/>
      <c r="U66" s="63"/>
      <c r="V66" s="63"/>
      <c r="W66" s="63"/>
      <c r="X66" s="7"/>
      <c r="Y66" s="10"/>
      <c r="Z66" s="11">
        <f t="shared" si="4"/>
        <v>0</v>
      </c>
      <c r="AA66" s="10"/>
      <c r="AB66" s="58" t="str">
        <f t="shared" si="5"/>
        <v>-</v>
      </c>
      <c r="AC66" s="9" t="str">
        <f t="shared" si="3"/>
        <v>ispit</v>
      </c>
      <c r="AD66" s="1"/>
    </row>
    <row r="67" spans="1:30" ht="10.35" hidden="1" customHeight="1" x14ac:dyDescent="0.25">
      <c r="A67" s="14">
        <v>59</v>
      </c>
      <c r="B67" s="62"/>
      <c r="C67" s="62"/>
      <c r="D67" s="1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63"/>
      <c r="U67" s="63"/>
      <c r="V67" s="63"/>
      <c r="W67" s="63"/>
      <c r="X67" s="7"/>
      <c r="Y67" s="10"/>
      <c r="Z67" s="11">
        <f t="shared" si="4"/>
        <v>0</v>
      </c>
      <c r="AA67" s="10"/>
      <c r="AB67" s="58" t="str">
        <f t="shared" si="5"/>
        <v>-</v>
      </c>
      <c r="AC67" s="9" t="str">
        <f t="shared" si="3"/>
        <v>ispit</v>
      </c>
      <c r="AD67" s="1"/>
    </row>
    <row r="68" spans="1:30" ht="10.35" hidden="1" customHeight="1" x14ac:dyDescent="0.25">
      <c r="A68" s="14">
        <v>60</v>
      </c>
      <c r="B68" s="62"/>
      <c r="C68" s="62"/>
      <c r="D68" s="1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63"/>
      <c r="U68" s="63"/>
      <c r="V68" s="63"/>
      <c r="W68" s="63"/>
      <c r="X68" s="7"/>
      <c r="Y68" s="10"/>
      <c r="Z68" s="11">
        <f t="shared" si="4"/>
        <v>0</v>
      </c>
      <c r="AA68" s="10"/>
      <c r="AB68" s="58" t="str">
        <f t="shared" si="5"/>
        <v>-</v>
      </c>
      <c r="AC68" s="9" t="str">
        <f t="shared" si="3"/>
        <v>ispit</v>
      </c>
      <c r="AD68" s="1"/>
    </row>
    <row r="69" spans="1:30" ht="10.35" hidden="1" customHeight="1" x14ac:dyDescent="0.25">
      <c r="A69" s="14">
        <v>61</v>
      </c>
      <c r="B69" s="62"/>
      <c r="C69" s="62"/>
      <c r="D69" s="1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63"/>
      <c r="U69" s="63"/>
      <c r="V69" s="63"/>
      <c r="W69" s="63"/>
      <c r="X69" s="7"/>
      <c r="Y69" s="10"/>
      <c r="Z69" s="11">
        <f t="shared" si="4"/>
        <v>0</v>
      </c>
      <c r="AA69" s="10"/>
      <c r="AB69" s="58" t="str">
        <f t="shared" si="5"/>
        <v>-</v>
      </c>
      <c r="AC69" s="9" t="str">
        <f t="shared" si="3"/>
        <v>ispit</v>
      </c>
      <c r="AD69" s="1"/>
    </row>
    <row r="70" spans="1:30" ht="10.35" hidden="1" customHeight="1" thickBot="1" x14ac:dyDescent="0.3">
      <c r="A70" s="98">
        <v>62</v>
      </c>
      <c r="B70" s="99"/>
      <c r="C70" s="99"/>
      <c r="D70" s="147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1"/>
      <c r="U70" s="101"/>
      <c r="V70" s="101"/>
      <c r="W70" s="101"/>
      <c r="X70" s="102"/>
      <c r="Y70" s="92"/>
      <c r="Z70" s="103">
        <f t="shared" ref="Z70" si="6">COUNTIF(E70:S70,"-")</f>
        <v>0</v>
      </c>
      <c r="AA70" s="92"/>
      <c r="AB70" s="104" t="str">
        <f t="shared" si="5"/>
        <v>-</v>
      </c>
      <c r="AC70" s="105" t="str">
        <f t="shared" si="3"/>
        <v>ispit</v>
      </c>
      <c r="AD70" s="1"/>
    </row>
    <row r="71" spans="1:30" ht="28.35" customHeight="1" x14ac:dyDescent="0.25">
      <c r="C71" s="1"/>
      <c r="D71" s="1"/>
      <c r="E71" s="48"/>
      <c r="F71" s="49"/>
      <c r="G71" s="1"/>
      <c r="H71" s="1"/>
      <c r="I71" s="1"/>
      <c r="J71" s="48"/>
      <c r="K71" s="49"/>
      <c r="T71" s="1"/>
      <c r="U71" s="1"/>
      <c r="V71" s="1"/>
      <c r="W71" s="1"/>
      <c r="X71" s="1"/>
      <c r="Y71" s="1"/>
      <c r="Z71" s="1"/>
      <c r="AA71" s="1"/>
      <c r="AB71" s="1"/>
    </row>
    <row r="72" spans="1:30" ht="14.1" customHeight="1" thickBot="1" x14ac:dyDescent="0.3">
      <c r="B72" s="23" t="s">
        <v>18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20" t="s">
        <v>32</v>
      </c>
      <c r="U72" s="20" t="s">
        <v>31</v>
      </c>
      <c r="V72" s="20" t="s">
        <v>33</v>
      </c>
      <c r="W72" s="20" t="s">
        <v>34</v>
      </c>
      <c r="X72" s="20"/>
      <c r="Y72" s="20"/>
      <c r="Z72" s="20"/>
      <c r="AA72" s="20"/>
      <c r="AB72" s="21"/>
      <c r="AC72" s="18"/>
      <c r="AD72" s="1"/>
    </row>
    <row r="73" spans="1:30" ht="11.25" customHeight="1" x14ac:dyDescent="0.25">
      <c r="B73" s="126" t="s">
        <v>19</v>
      </c>
      <c r="C73" s="127"/>
      <c r="D73" s="44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93"/>
      <c r="S73" s="36"/>
      <c r="T73" s="8">
        <f>COUNT(T9:T70)+COUNTIF(T9:T70,"-")</f>
        <v>36</v>
      </c>
      <c r="U73" s="8">
        <f>COUNT(U9:U70)+COUNTIF(U9:U70,"-")</f>
        <v>28</v>
      </c>
      <c r="V73" s="8">
        <f>COUNT(V9:V70)+COUNTIF(V9:V70,"-")</f>
        <v>15</v>
      </c>
      <c r="W73" s="8">
        <f>COUNT(W9:W70)+COUNTIF(W9:W70,"-")</f>
        <v>15</v>
      </c>
      <c r="X73" s="24"/>
      <c r="Y73" s="123" t="s">
        <v>20</v>
      </c>
      <c r="Z73" s="124"/>
      <c r="AA73" s="124"/>
      <c r="AB73" s="125"/>
      <c r="AC73" s="25">
        <f>T73</f>
        <v>36</v>
      </c>
    </row>
    <row r="74" spans="1:30" ht="11.25" customHeight="1" x14ac:dyDescent="0.25">
      <c r="B74" s="126" t="s">
        <v>21</v>
      </c>
      <c r="C74" s="127"/>
      <c r="D74" s="4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93"/>
      <c r="S74" s="36"/>
      <c r="T74" s="8">
        <f>COUNT(T9:T70)</f>
        <v>36</v>
      </c>
      <c r="U74" s="8">
        <f>COUNT(U9:U70)</f>
        <v>28</v>
      </c>
      <c r="V74" s="8">
        <f>COUNT(V9:V70)</f>
        <v>15</v>
      </c>
      <c r="W74" s="8">
        <f>COUNT(W9:W70)</f>
        <v>15</v>
      </c>
      <c r="X74" s="24"/>
      <c r="Y74" s="128" t="s">
        <v>22</v>
      </c>
      <c r="Z74" s="129"/>
      <c r="AA74" s="129"/>
      <c r="AB74" s="130"/>
      <c r="AC74" s="26">
        <f>COUNTIF(AC9:AC70,"nema potpis")</f>
        <v>0</v>
      </c>
    </row>
    <row r="75" spans="1:30" ht="11.25" hidden="1" customHeight="1" x14ac:dyDescent="0.25">
      <c r="B75" s="131" t="s">
        <v>23</v>
      </c>
      <c r="C75" s="132"/>
      <c r="D75" s="4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94"/>
      <c r="S75" s="37"/>
      <c r="T75" s="27">
        <f>T74/T73</f>
        <v>1</v>
      </c>
      <c r="U75" s="27">
        <f>U74/U73</f>
        <v>1</v>
      </c>
      <c r="V75" s="27">
        <f>V74/V73</f>
        <v>1</v>
      </c>
      <c r="W75" s="27">
        <f>W74/W73</f>
        <v>1</v>
      </c>
      <c r="X75" s="28"/>
      <c r="Y75" s="133" t="s">
        <v>23</v>
      </c>
      <c r="Z75" s="134"/>
      <c r="AA75" s="134"/>
      <c r="AB75" s="135"/>
      <c r="AC75" s="29">
        <f>AC74/AC73</f>
        <v>0</v>
      </c>
    </row>
    <row r="76" spans="1:30" ht="11.25" hidden="1" customHeight="1" x14ac:dyDescent="0.25">
      <c r="B76" s="126" t="s">
        <v>37</v>
      </c>
      <c r="C76" s="127"/>
      <c r="D76" s="44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93"/>
      <c r="S76" s="36"/>
      <c r="T76" s="27">
        <f>(T73-T74)/T73</f>
        <v>0</v>
      </c>
      <c r="U76" s="27">
        <f>(U73-U74)/U73</f>
        <v>0</v>
      </c>
      <c r="V76" s="27">
        <f>(V73-V74)/V73</f>
        <v>0</v>
      </c>
      <c r="W76" s="27">
        <f>(W73-W74)/W73</f>
        <v>0</v>
      </c>
      <c r="X76" s="28"/>
      <c r="Y76" s="128"/>
      <c r="Z76" s="129"/>
      <c r="AA76" s="129"/>
      <c r="AB76" s="130"/>
      <c r="AC76" s="30"/>
    </row>
    <row r="77" spans="1:30" ht="11.25" customHeight="1" x14ac:dyDescent="0.25">
      <c r="B77" s="126" t="s">
        <v>24</v>
      </c>
      <c r="C77" s="127"/>
      <c r="D77" s="44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93"/>
      <c r="S77" s="36"/>
      <c r="T77" s="8">
        <f>COUNTIF(T9:T70,"&gt;14")</f>
        <v>16</v>
      </c>
      <c r="U77" s="8">
        <f>COUNTIF(U9:U70,"&gt;14")</f>
        <v>18</v>
      </c>
      <c r="V77" s="8">
        <f>COUNTIF(V9:V70,"&gt;14")</f>
        <v>14</v>
      </c>
      <c r="W77" s="8">
        <f>COUNTIF(W9:W70,"&gt;14")</f>
        <v>14</v>
      </c>
      <c r="X77" s="24"/>
      <c r="Y77" s="128" t="s">
        <v>25</v>
      </c>
      <c r="Z77" s="129"/>
      <c r="AA77" s="129"/>
      <c r="AB77" s="130"/>
      <c r="AC77" s="26">
        <f>COUNTIF(AC9:AC70,"ispit")</f>
        <v>49</v>
      </c>
    </row>
    <row r="78" spans="1:30" ht="11.25" hidden="1" customHeight="1" x14ac:dyDescent="0.25">
      <c r="B78" s="131" t="s">
        <v>23</v>
      </c>
      <c r="C78" s="132"/>
      <c r="D78" s="4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94"/>
      <c r="S78" s="37"/>
      <c r="T78" s="27">
        <f>T77/T73</f>
        <v>0.44444444444444442</v>
      </c>
      <c r="U78" s="27">
        <f>U77/U73</f>
        <v>0.6428571428571429</v>
      </c>
      <c r="V78" s="27">
        <f>V77/V73</f>
        <v>0.93333333333333335</v>
      </c>
      <c r="W78" s="27">
        <f>W77/W73</f>
        <v>0.93333333333333335</v>
      </c>
      <c r="X78" s="28"/>
      <c r="Y78" s="133" t="s">
        <v>23</v>
      </c>
      <c r="Z78" s="134"/>
      <c r="AA78" s="134"/>
      <c r="AB78" s="135"/>
      <c r="AC78" s="29">
        <f>AC77/AC73</f>
        <v>1.3611111111111112</v>
      </c>
    </row>
    <row r="79" spans="1:30" ht="11.25" customHeight="1" thickBot="1" x14ac:dyDescent="0.3">
      <c r="B79" s="126" t="s">
        <v>26</v>
      </c>
      <c r="C79" s="127"/>
      <c r="D79" s="44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93"/>
      <c r="S79" s="36"/>
      <c r="T79" s="8">
        <f>COUNTIF(T9:T70,"&lt;15")</f>
        <v>20</v>
      </c>
      <c r="U79" s="8">
        <f>COUNTIF(U9:U70,"&lt;15")</f>
        <v>10</v>
      </c>
      <c r="V79" s="8">
        <f>COUNTIF(V9:V70,"&lt;15")</f>
        <v>1</v>
      </c>
      <c r="W79" s="8">
        <f>COUNTIF(W9:W70,"&lt;15")</f>
        <v>1</v>
      </c>
      <c r="X79" s="24"/>
      <c r="Y79" s="136" t="s">
        <v>27</v>
      </c>
      <c r="Z79" s="137"/>
      <c r="AA79" s="137"/>
      <c r="AB79" s="138"/>
      <c r="AC79" s="31">
        <f>COUNTIF(AC9:AC70,"dovoljan")+COUNTIF(AC9:AC70,"dobar")+COUNTIF(AC9:AC70,"vrlo dobar")+COUNTIF(AC9:AC70,"izvrstan")</f>
        <v>13</v>
      </c>
    </row>
    <row r="80" spans="1:30" ht="11.25" hidden="1" customHeight="1" thickBot="1" x14ac:dyDescent="0.3">
      <c r="B80" s="131" t="s">
        <v>23</v>
      </c>
      <c r="C80" s="132"/>
      <c r="D80" s="4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94"/>
      <c r="S80" s="37"/>
      <c r="T80" s="27">
        <f>T79/T73</f>
        <v>0.55555555555555558</v>
      </c>
      <c r="U80" s="27">
        <f>U79/U73</f>
        <v>0.35714285714285715</v>
      </c>
      <c r="V80" s="27">
        <f>V79/V73</f>
        <v>6.6666666666666666E-2</v>
      </c>
      <c r="W80" s="27">
        <f>W79/W73</f>
        <v>6.6666666666666666E-2</v>
      </c>
      <c r="X80" s="28"/>
      <c r="Y80" s="139" t="s">
        <v>23</v>
      </c>
      <c r="Z80" s="140"/>
      <c r="AA80" s="140"/>
      <c r="AB80" s="141"/>
      <c r="AC80" s="32">
        <f>AC79/AC73</f>
        <v>0.3611111111111111</v>
      </c>
    </row>
    <row r="81" spans="2:31" ht="6.95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20"/>
      <c r="U81" s="20"/>
      <c r="V81" s="20"/>
      <c r="W81" s="20"/>
      <c r="X81" s="20"/>
      <c r="Y81" s="20"/>
      <c r="Z81" s="20"/>
      <c r="AA81" s="20"/>
      <c r="AB81" s="21"/>
      <c r="AC81" s="18"/>
      <c r="AD81" s="1"/>
    </row>
    <row r="82" spans="2:31" x14ac:dyDescent="0.25">
      <c r="B82" s="33" t="s">
        <v>28</v>
      </c>
      <c r="C82" s="4"/>
      <c r="D82" s="4"/>
      <c r="E82" s="4"/>
      <c r="F82" s="4"/>
      <c r="G82" s="4"/>
      <c r="H82" s="4"/>
      <c r="I82" s="4"/>
      <c r="J82" s="33" t="s">
        <v>29</v>
      </c>
      <c r="K82" s="4"/>
      <c r="L82" s="4"/>
      <c r="M82" s="4"/>
      <c r="N82" s="4"/>
      <c r="O82" s="4"/>
      <c r="P82" s="4"/>
      <c r="Q82" s="4"/>
      <c r="R82" s="4"/>
      <c r="S82" s="4"/>
      <c r="T82" s="33" t="s">
        <v>30</v>
      </c>
      <c r="U82" s="34"/>
      <c r="V82" s="4"/>
      <c r="W82" s="4"/>
      <c r="X82" s="4"/>
      <c r="Y82" s="4"/>
      <c r="Z82" s="4"/>
      <c r="AA82" s="4"/>
      <c r="AB82" s="4"/>
      <c r="AC82" s="4"/>
    </row>
    <row r="83" spans="2:3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35"/>
      <c r="V83" s="4"/>
      <c r="W83" s="4"/>
      <c r="X83" s="4"/>
      <c r="Y83" s="4"/>
      <c r="Z83" s="4"/>
      <c r="AA83" s="42"/>
      <c r="AB83" s="43"/>
      <c r="AC83" s="4"/>
    </row>
    <row r="84" spans="2:3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C84" s="35"/>
    </row>
    <row r="85" spans="2:3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C85" s="4"/>
    </row>
    <row r="86" spans="2:3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C86" s="4"/>
    </row>
    <row r="87" spans="2:3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C87" s="4"/>
    </row>
    <row r="88" spans="2:3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3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3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3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81"/>
      <c r="AC91" s="81"/>
      <c r="AD91" s="72"/>
      <c r="AE91" s="72"/>
    </row>
    <row r="92" spans="2:3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81"/>
      <c r="AC92" s="74"/>
      <c r="AD92" s="74"/>
      <c r="AE92" s="72"/>
    </row>
    <row r="93" spans="2:3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81"/>
      <c r="AC93" s="74"/>
      <c r="AD93" s="74"/>
      <c r="AE93" s="72"/>
    </row>
    <row r="94" spans="2:3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81"/>
      <c r="AC94" s="81"/>
      <c r="AD94" s="72"/>
      <c r="AE94" s="72"/>
    </row>
    <row r="95" spans="2:3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81"/>
      <c r="AC95" s="81"/>
      <c r="AD95" s="72"/>
      <c r="AE95" s="72"/>
    </row>
    <row r="96" spans="2:3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81"/>
      <c r="AC96" s="81"/>
      <c r="AD96" s="72"/>
      <c r="AE96" s="72"/>
    </row>
    <row r="97" spans="2:29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</sheetData>
  <mergeCells count="36">
    <mergeCell ref="D7:D8"/>
    <mergeCell ref="B79:C79"/>
    <mergeCell ref="B73:C73"/>
    <mergeCell ref="C7:C8"/>
    <mergeCell ref="D9:D28"/>
    <mergeCell ref="D29:D51"/>
    <mergeCell ref="D52:D70"/>
    <mergeCell ref="Y79:AB79"/>
    <mergeCell ref="B80:C80"/>
    <mergeCell ref="Y80:AB80"/>
    <mergeCell ref="B76:C76"/>
    <mergeCell ref="Y76:AB76"/>
    <mergeCell ref="B77:C77"/>
    <mergeCell ref="Y77:AB77"/>
    <mergeCell ref="B78:C78"/>
    <mergeCell ref="Y78:AB78"/>
    <mergeCell ref="Y73:AB73"/>
    <mergeCell ref="B74:C74"/>
    <mergeCell ref="Y74:AB74"/>
    <mergeCell ref="B75:C75"/>
    <mergeCell ref="Y75:AB75"/>
    <mergeCell ref="A7:A8"/>
    <mergeCell ref="A1:B1"/>
    <mergeCell ref="A2:B2"/>
    <mergeCell ref="A3:B3"/>
    <mergeCell ref="A4:B4"/>
    <mergeCell ref="A5:B5"/>
    <mergeCell ref="B7:B8"/>
    <mergeCell ref="T7:U7"/>
    <mergeCell ref="AC7:AC8"/>
    <mergeCell ref="V7:W7"/>
    <mergeCell ref="Y7:Y8"/>
    <mergeCell ref="Z7:Z8"/>
    <mergeCell ref="AB7:AB8"/>
    <mergeCell ref="AA7:AA8"/>
    <mergeCell ref="X7:X8"/>
  </mergeCells>
  <conditionalFormatting sqref="AD14">
    <cfRule type="containsText" dxfId="29" priority="105" operator="containsText" text="(-)">
      <formula>NOT(ISERROR(SEARCH("(-)",AD14)))</formula>
    </cfRule>
  </conditionalFormatting>
  <conditionalFormatting sqref="AC72:AC91 AC94:AC119 AC9:AC70">
    <cfRule type="cellIs" dxfId="28" priority="86" operator="equal">
      <formula>"izvrstan"</formula>
    </cfRule>
    <cfRule type="cellIs" dxfId="27" priority="87" operator="equal">
      <formula>"vrlo dobar"</formula>
    </cfRule>
    <cfRule type="cellIs" dxfId="26" priority="88" operator="equal">
      <formula>"dobar"</formula>
    </cfRule>
    <cfRule type="cellIs" dxfId="25" priority="102" operator="equal">
      <formula>"nema potpis"</formula>
    </cfRule>
    <cfRule type="cellIs" dxfId="24" priority="103" operator="equal">
      <formula>"dovoljan"</formula>
    </cfRule>
  </conditionalFormatting>
  <conditionalFormatting sqref="Z9:AA70">
    <cfRule type="cellIs" dxfId="23" priority="107" operator="lessThan">
      <formula>4</formula>
    </cfRule>
  </conditionalFormatting>
  <conditionalFormatting sqref="Y81 Y72 Y9:Y70">
    <cfRule type="cellIs" dxfId="22" priority="97" operator="equal">
      <formula>"+"</formula>
    </cfRule>
    <cfRule type="cellIs" dxfId="21" priority="104" operator="equal">
      <formula>"-"</formula>
    </cfRule>
  </conditionalFormatting>
  <conditionalFormatting sqref="Z9:AA70">
    <cfRule type="cellIs" dxfId="20" priority="98" operator="greaterThan">
      <formula>3</formula>
    </cfRule>
  </conditionalFormatting>
  <conditionalFormatting sqref="X81 X72 X9:X70">
    <cfRule type="cellIs" dxfId="19" priority="94" operator="greaterThanOrEqual">
      <formula>1</formula>
    </cfRule>
    <cfRule type="cellIs" dxfId="18" priority="96" operator="equal">
      <formula>"-"</formula>
    </cfRule>
  </conditionalFormatting>
  <conditionalFormatting sqref="AB81 AB72 AB9:AB70">
    <cfRule type="cellIs" dxfId="17" priority="89" operator="equal">
      <formula>"-"</formula>
    </cfRule>
    <cfRule type="cellIs" dxfId="16" priority="91" operator="greaterThanOrEqual">
      <formula>60</formula>
    </cfRule>
  </conditionalFormatting>
  <conditionalFormatting sqref="T9:W70">
    <cfRule type="cellIs" dxfId="15" priority="99" operator="equal">
      <formula>"-"</formula>
    </cfRule>
    <cfRule type="cellIs" dxfId="14" priority="100" operator="greaterThan">
      <formula>14.5</formula>
    </cfRule>
    <cfRule type="cellIs" dxfId="13" priority="101" operator="lessThan">
      <formula>5</formula>
    </cfRule>
  </conditionalFormatting>
  <pageMargins left="0.59055118110236227" right="0.19685039370078741" top="0.39370078740157483" bottom="0.19685039370078741" header="0.31496062992125984" footer="0.31496062992125984"/>
  <pageSetup paperSize="8" scale="63" orientation="landscape" r:id="rId1"/>
  <rowBreaks count="1" manualBreakCount="1">
    <brk id="71" max="16383" man="1"/>
  </rowBreaks>
  <ignoredErrors>
    <ignoredError sqref="Z51:Z53 Z28:Z30 Z7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view="pageLayout" topLeftCell="A7" zoomScaleSheetLayoutView="80" workbookViewId="0">
      <selection activeCell="H10" sqref="H10:J10"/>
    </sheetView>
  </sheetViews>
  <sheetFormatPr defaultColWidth="9.140625" defaultRowHeight="15" x14ac:dyDescent="0.25"/>
  <cols>
    <col min="1" max="1" width="3.42578125" customWidth="1"/>
    <col min="2" max="2" width="10" customWidth="1"/>
    <col min="3" max="3" width="11.42578125" customWidth="1"/>
    <col min="4" max="4" width="4" customWidth="1"/>
    <col min="5" max="6" width="6.28515625" customWidth="1"/>
    <col min="7" max="7" width="3.7109375" customWidth="1"/>
    <col min="8" max="8" width="3.42578125" customWidth="1"/>
    <col min="9" max="9" width="10" customWidth="1"/>
    <col min="10" max="10" width="11.42578125" customWidth="1"/>
    <col min="11" max="11" width="4" customWidth="1"/>
    <col min="12" max="13" width="6.28515625" customWidth="1"/>
    <col min="14" max="14" width="3.7109375" customWidth="1"/>
    <col min="15" max="15" width="3.42578125" customWidth="1"/>
    <col min="16" max="16" width="10" customWidth="1"/>
    <col min="17" max="17" width="15.42578125" customWidth="1"/>
    <col min="18" max="18" width="4" customWidth="1"/>
    <col min="19" max="20" width="6.28515625" customWidth="1"/>
  </cols>
  <sheetData>
    <row r="1" spans="1:20" ht="14.1" customHeight="1" x14ac:dyDescent="0.25">
      <c r="A1" s="121" t="s">
        <v>11</v>
      </c>
      <c r="B1" s="121"/>
      <c r="C1" s="3" t="s">
        <v>8</v>
      </c>
      <c r="D1" s="3"/>
    </row>
    <row r="2" spans="1:20" ht="14.1" customHeight="1" x14ac:dyDescent="0.25">
      <c r="A2" s="122" t="s">
        <v>2</v>
      </c>
      <c r="B2" s="122"/>
      <c r="C2" s="3" t="s">
        <v>9</v>
      </c>
      <c r="D2" s="3"/>
      <c r="F2" s="38"/>
      <c r="G2" s="38"/>
      <c r="H2" s="38"/>
      <c r="I2" s="38"/>
      <c r="J2" s="38"/>
      <c r="K2" s="22"/>
    </row>
    <row r="3" spans="1:20" ht="14.1" customHeight="1" x14ac:dyDescent="0.25">
      <c r="A3" s="122" t="s">
        <v>0</v>
      </c>
      <c r="B3" s="122"/>
      <c r="C3" s="3" t="s">
        <v>38</v>
      </c>
      <c r="D3" s="3"/>
      <c r="F3" s="39"/>
      <c r="G3" s="22"/>
      <c r="H3" s="22"/>
      <c r="I3" s="22"/>
      <c r="J3" s="22"/>
      <c r="K3" s="22"/>
    </row>
    <row r="4" spans="1:20" ht="14.1" customHeight="1" x14ac:dyDescent="0.25">
      <c r="A4" s="122" t="s">
        <v>10</v>
      </c>
      <c r="B4" s="122"/>
      <c r="C4" s="3" t="s">
        <v>39</v>
      </c>
      <c r="D4" s="3"/>
      <c r="F4" s="39"/>
      <c r="G4" s="22"/>
      <c r="H4" s="22"/>
      <c r="I4" s="22"/>
      <c r="J4" s="22"/>
      <c r="K4" s="22"/>
    </row>
    <row r="5" spans="1:20" ht="14.1" customHeight="1" x14ac:dyDescent="0.25">
      <c r="A5" s="122" t="s">
        <v>1</v>
      </c>
      <c r="B5" s="122"/>
      <c r="C5" s="3" t="s">
        <v>49</v>
      </c>
      <c r="D5" s="3"/>
      <c r="F5" s="2"/>
    </row>
    <row r="6" spans="1:20" ht="14.1" customHeight="1" x14ac:dyDescent="0.25">
      <c r="A6" s="122" t="s">
        <v>44</v>
      </c>
      <c r="B6" s="122"/>
      <c r="C6" s="3" t="s">
        <v>45</v>
      </c>
      <c r="D6" s="3"/>
      <c r="F6" s="2"/>
    </row>
    <row r="7" spans="1:20" x14ac:dyDescent="0.25">
      <c r="B7" s="2"/>
      <c r="C7" s="2"/>
      <c r="D7" s="2"/>
      <c r="E7" s="2"/>
      <c r="F7" s="2"/>
    </row>
    <row r="8" spans="1:20" ht="17.100000000000001" customHeight="1" x14ac:dyDescent="0.25">
      <c r="A8" s="120" t="s">
        <v>15</v>
      </c>
      <c r="B8" s="120" t="s">
        <v>4</v>
      </c>
      <c r="C8" s="120" t="s">
        <v>5</v>
      </c>
      <c r="D8" s="118" t="s">
        <v>40</v>
      </c>
      <c r="E8" s="117" t="s">
        <v>6</v>
      </c>
      <c r="F8" s="117"/>
      <c r="H8" s="120" t="s">
        <v>15</v>
      </c>
      <c r="I8" s="120" t="s">
        <v>4</v>
      </c>
      <c r="J8" s="120" t="s">
        <v>5</v>
      </c>
      <c r="K8" s="118" t="s">
        <v>40</v>
      </c>
      <c r="L8" s="117" t="s">
        <v>6</v>
      </c>
      <c r="M8" s="117"/>
      <c r="O8" s="120" t="s">
        <v>15</v>
      </c>
      <c r="P8" s="120" t="s">
        <v>4</v>
      </c>
      <c r="Q8" s="120" t="s">
        <v>5</v>
      </c>
      <c r="R8" s="118" t="s">
        <v>40</v>
      </c>
      <c r="S8" s="117" t="s">
        <v>6</v>
      </c>
      <c r="T8" s="117"/>
    </row>
    <row r="9" spans="1:20" s="4" customFormat="1" ht="42.6" customHeight="1" x14ac:dyDescent="0.2">
      <c r="A9" s="120"/>
      <c r="B9" s="120"/>
      <c r="C9" s="120"/>
      <c r="D9" s="152"/>
      <c r="E9" s="16" t="s">
        <v>36</v>
      </c>
      <c r="F9" s="6" t="s">
        <v>3</v>
      </c>
      <c r="G9" s="5"/>
      <c r="H9" s="120"/>
      <c r="I9" s="120"/>
      <c r="J9" s="120"/>
      <c r="K9" s="151"/>
      <c r="L9" s="16" t="s">
        <v>36</v>
      </c>
      <c r="M9" s="6" t="s">
        <v>3</v>
      </c>
      <c r="O9" s="153"/>
      <c r="P9" s="153"/>
      <c r="Q9" s="153"/>
      <c r="R9" s="152"/>
      <c r="S9" s="50" t="s">
        <v>36</v>
      </c>
      <c r="T9" s="51" t="s">
        <v>3</v>
      </c>
    </row>
    <row r="10" spans="1:20" ht="14.1" customHeight="1" x14ac:dyDescent="0.25">
      <c r="A10" s="54">
        <v>1</v>
      </c>
      <c r="B10" s="55" t="str">
        <f>'Rezultati FINAL'!B9</f>
        <v>Lea</v>
      </c>
      <c r="C10" s="55" t="str">
        <f>'Rezultati FINAL'!C9</f>
        <v>Bašnec</v>
      </c>
      <c r="D10" s="148" t="s">
        <v>41</v>
      </c>
      <c r="E10" s="56">
        <f>'Rezultati FINAL'!T9</f>
        <v>20</v>
      </c>
      <c r="F10" s="56">
        <f>'Rezultati FINAL'!U9</f>
        <v>25</v>
      </c>
      <c r="G10" s="1"/>
      <c r="H10" s="57">
        <v>21</v>
      </c>
      <c r="I10" s="55" t="str">
        <f>'Rezultati FINAL'!B29</f>
        <v>Ana</v>
      </c>
      <c r="J10" s="55" t="str">
        <f>'Rezultati FINAL'!C29</f>
        <v>Madunić</v>
      </c>
      <c r="K10" s="150" t="s">
        <v>42</v>
      </c>
      <c r="L10" s="56">
        <f>'Rezultati FINAL'!T29</f>
        <v>3</v>
      </c>
      <c r="M10" s="56">
        <f>'Rezultati FINAL'!U29</f>
        <v>0</v>
      </c>
      <c r="O10" s="13">
        <v>44</v>
      </c>
      <c r="P10" s="15">
        <f>'Rezultati FINAL'!B52</f>
        <v>0</v>
      </c>
      <c r="Q10" s="15">
        <f>'Rezultati FINAL'!C52</f>
        <v>0</v>
      </c>
      <c r="R10" s="148" t="s">
        <v>43</v>
      </c>
      <c r="S10" s="52">
        <f>'Rezultati FINAL'!T52</f>
        <v>0</v>
      </c>
      <c r="T10" s="52">
        <f>'Rezultati FINAL'!U52</f>
        <v>0</v>
      </c>
    </row>
    <row r="11" spans="1:20" ht="14.1" customHeight="1" x14ac:dyDescent="0.25">
      <c r="A11" s="12">
        <v>2</v>
      </c>
      <c r="B11" s="55" t="str">
        <f>'Rezultati FINAL'!B10</f>
        <v>Karmen</v>
      </c>
      <c r="C11" s="55" t="str">
        <f>'Rezultati FINAL'!C10</f>
        <v>Blažević</v>
      </c>
      <c r="D11" s="146"/>
      <c r="E11" s="56">
        <f>'Rezultati FINAL'!T10</f>
        <v>16</v>
      </c>
      <c r="F11" s="56">
        <f>'Rezultati FINAL'!U10</f>
        <v>23</v>
      </c>
      <c r="G11" s="1"/>
      <c r="H11" s="12">
        <v>22</v>
      </c>
      <c r="I11" s="55" t="str">
        <f>'Rezultati FINAL'!B30</f>
        <v>Melani</v>
      </c>
      <c r="J11" s="55" t="str">
        <f>'Rezultati FINAL'!C30</f>
        <v>Matošević</v>
      </c>
      <c r="K11" s="146"/>
      <c r="L11" s="56">
        <f>'Rezultati FINAL'!T30</f>
        <v>13</v>
      </c>
      <c r="M11" s="56">
        <f>'Rezultati FINAL'!U30</f>
        <v>23</v>
      </c>
      <c r="O11" s="14">
        <v>45</v>
      </c>
      <c r="P11" s="55">
        <f>'Rezultati FINAL'!B53</f>
        <v>0</v>
      </c>
      <c r="Q11" s="55">
        <f>'Rezultati FINAL'!C53</f>
        <v>0</v>
      </c>
      <c r="R11" s="146"/>
      <c r="S11" s="52">
        <f>'Rezultati FINAL'!T53</f>
        <v>0</v>
      </c>
      <c r="T11" s="52">
        <f>'Rezultati FINAL'!U53</f>
        <v>0</v>
      </c>
    </row>
    <row r="12" spans="1:20" ht="14.1" customHeight="1" x14ac:dyDescent="0.25">
      <c r="A12" s="13">
        <v>3</v>
      </c>
      <c r="B12" s="55" t="str">
        <f>'Rezultati FINAL'!B11</f>
        <v>Paula</v>
      </c>
      <c r="C12" s="55" t="str">
        <f>'Rezultati FINAL'!C11</f>
        <v>Borozan</v>
      </c>
      <c r="D12" s="146"/>
      <c r="E12" s="56">
        <f>'Rezultati FINAL'!T11</f>
        <v>24</v>
      </c>
      <c r="F12" s="56">
        <f>'Rezultati FINAL'!U11</f>
        <v>24</v>
      </c>
      <c r="G12" s="1"/>
      <c r="H12" s="12">
        <v>23</v>
      </c>
      <c r="I12" s="55" t="str">
        <f>'Rezultati FINAL'!B31</f>
        <v>Natja</v>
      </c>
      <c r="J12" s="55" t="str">
        <f>'Rezultati FINAL'!C31</f>
        <v>Mihaldinec</v>
      </c>
      <c r="K12" s="146"/>
      <c r="L12" s="56">
        <f>'Rezultati FINAL'!T31</f>
        <v>8</v>
      </c>
      <c r="M12" s="56">
        <f>'Rezultati FINAL'!U31</f>
        <v>0</v>
      </c>
      <c r="O12" s="12">
        <v>46</v>
      </c>
      <c r="P12" s="55">
        <f>'Rezultati FINAL'!B54</f>
        <v>0</v>
      </c>
      <c r="Q12" s="55">
        <f>'Rezultati FINAL'!C54</f>
        <v>0</v>
      </c>
      <c r="R12" s="146"/>
      <c r="S12" s="52">
        <f>'Rezultati FINAL'!T54</f>
        <v>0</v>
      </c>
      <c r="T12" s="52">
        <f>'Rezultati FINAL'!U54</f>
        <v>0</v>
      </c>
    </row>
    <row r="13" spans="1:20" ht="14.1" customHeight="1" x14ac:dyDescent="0.25">
      <c r="A13" s="12">
        <v>4</v>
      </c>
      <c r="B13" s="55" t="str">
        <f>'Rezultati FINAL'!B12</f>
        <v>Nicole</v>
      </c>
      <c r="C13" s="55" t="str">
        <f>'Rezultati FINAL'!C12</f>
        <v>Bradač</v>
      </c>
      <c r="D13" s="146"/>
      <c r="E13" s="56">
        <f>'Rezultati FINAL'!T12</f>
        <v>13</v>
      </c>
      <c r="F13" s="56">
        <f>'Rezultati FINAL'!U12</f>
        <v>6</v>
      </c>
      <c r="G13" s="1"/>
      <c r="H13" s="57">
        <v>24</v>
      </c>
      <c r="I13" s="55" t="str">
        <f>'Rezultati FINAL'!B32</f>
        <v>Rebeka</v>
      </c>
      <c r="J13" s="55" t="str">
        <f>'Rezultati FINAL'!C32</f>
        <v>Milas</v>
      </c>
      <c r="K13" s="146"/>
      <c r="L13" s="56">
        <f>'Rezultati FINAL'!T32</f>
        <v>18</v>
      </c>
      <c r="M13" s="56">
        <f>'Rezultati FINAL'!U32</f>
        <v>25</v>
      </c>
      <c r="O13" s="57">
        <v>47</v>
      </c>
      <c r="P13" s="55">
        <f>'Rezultati FINAL'!B55</f>
        <v>0</v>
      </c>
      <c r="Q13" s="55">
        <f>'Rezultati FINAL'!C55</f>
        <v>0</v>
      </c>
      <c r="R13" s="146"/>
      <c r="S13" s="52">
        <f>'Rezultati FINAL'!T55</f>
        <v>0</v>
      </c>
      <c r="T13" s="52">
        <f>'Rezultati FINAL'!U55</f>
        <v>0</v>
      </c>
    </row>
    <row r="14" spans="1:20" ht="14.1" customHeight="1" x14ac:dyDescent="0.25">
      <c r="A14" s="12">
        <v>5</v>
      </c>
      <c r="B14" s="55" t="str">
        <f>'Rezultati FINAL'!B13</f>
        <v>Dominik</v>
      </c>
      <c r="C14" s="55" t="str">
        <f>'Rezultati FINAL'!C13</f>
        <v>Čopec</v>
      </c>
      <c r="D14" s="146"/>
      <c r="E14" s="56">
        <f>'Rezultati FINAL'!T13</f>
        <v>13</v>
      </c>
      <c r="F14" s="56">
        <f>'Rezultati FINAL'!U13</f>
        <v>0</v>
      </c>
      <c r="G14" s="1"/>
      <c r="H14" s="12">
        <v>25</v>
      </c>
      <c r="I14" s="55" t="str">
        <f>'Rezultati FINAL'!B33</f>
        <v>Damjan</v>
      </c>
      <c r="J14" s="55" t="str">
        <f>'Rezultati FINAL'!C33</f>
        <v>Mokrović</v>
      </c>
      <c r="K14" s="146"/>
      <c r="L14" s="56">
        <f>'Rezultati FINAL'!T33</f>
        <v>11</v>
      </c>
      <c r="M14" s="56">
        <f>'Rezultati FINAL'!U33</f>
        <v>12</v>
      </c>
      <c r="O14" s="57">
        <v>48</v>
      </c>
      <c r="P14" s="55">
        <f>'Rezultati FINAL'!B56</f>
        <v>0</v>
      </c>
      <c r="Q14" s="55">
        <f>'Rezultati FINAL'!C56</f>
        <v>0</v>
      </c>
      <c r="R14" s="146"/>
      <c r="S14" s="52">
        <f>'Rezultati FINAL'!T56</f>
        <v>0</v>
      </c>
      <c r="T14" s="52">
        <f>'Rezultati FINAL'!U56</f>
        <v>0</v>
      </c>
    </row>
    <row r="15" spans="1:20" ht="14.1" customHeight="1" x14ac:dyDescent="0.25">
      <c r="A15" s="14">
        <v>6</v>
      </c>
      <c r="B15" s="55" t="str">
        <f>'Rezultati FINAL'!B14</f>
        <v>Sara</v>
      </c>
      <c r="C15" s="55" t="str">
        <f>'Rezultati FINAL'!C14</f>
        <v>Galić</v>
      </c>
      <c r="D15" s="146"/>
      <c r="E15" s="56">
        <f>'Rezultati FINAL'!T14</f>
        <v>11</v>
      </c>
      <c r="F15" s="56">
        <f>'Rezultati FINAL'!U14</f>
        <v>14</v>
      </c>
      <c r="G15" s="1"/>
      <c r="H15" s="12">
        <v>26</v>
      </c>
      <c r="I15" s="55" t="str">
        <f>'Rezultati FINAL'!B34</f>
        <v>Domagoj</v>
      </c>
      <c r="J15" s="55" t="str">
        <f>'Rezultati FINAL'!C34</f>
        <v>Ostheimer</v>
      </c>
      <c r="K15" s="146"/>
      <c r="L15" s="56">
        <f>'Rezultati FINAL'!T34</f>
        <v>5</v>
      </c>
      <c r="M15" s="56">
        <f>'Rezultati FINAL'!U34</f>
        <v>6</v>
      </c>
      <c r="O15" s="14">
        <v>49</v>
      </c>
      <c r="P15" s="55">
        <f>'Rezultati FINAL'!B57</f>
        <v>0</v>
      </c>
      <c r="Q15" s="55">
        <f>'Rezultati FINAL'!C57</f>
        <v>0</v>
      </c>
      <c r="R15" s="146"/>
      <c r="S15" s="52">
        <f>'Rezultati FINAL'!T57</f>
        <v>0</v>
      </c>
      <c r="T15" s="52">
        <f>'Rezultati FINAL'!U57</f>
        <v>0</v>
      </c>
    </row>
    <row r="16" spans="1:20" ht="14.1" customHeight="1" x14ac:dyDescent="0.25">
      <c r="A16" s="12">
        <v>7</v>
      </c>
      <c r="B16" s="55" t="str">
        <f>'Rezultati FINAL'!B15</f>
        <v>Jure</v>
      </c>
      <c r="C16" s="55" t="str">
        <f>'Rezultati FINAL'!C15</f>
        <v>Habenšus</v>
      </c>
      <c r="D16" s="146"/>
      <c r="E16" s="56">
        <f>'Rezultati FINAL'!T15</f>
        <v>8</v>
      </c>
      <c r="F16" s="56">
        <f>'Rezultati FINAL'!U15</f>
        <v>0</v>
      </c>
      <c r="G16" s="1"/>
      <c r="H16" s="57">
        <v>27</v>
      </c>
      <c r="I16" s="55" t="str">
        <f>'Rezultati FINAL'!B35</f>
        <v>Andrija</v>
      </c>
      <c r="J16" s="55" t="str">
        <f>'Rezultati FINAL'!C35</f>
        <v>Perić</v>
      </c>
      <c r="K16" s="146"/>
      <c r="L16" s="56">
        <f>'Rezultati FINAL'!T35</f>
        <v>0</v>
      </c>
      <c r="M16" s="56">
        <f>'Rezultati FINAL'!U35</f>
        <v>0</v>
      </c>
      <c r="O16" s="12">
        <v>50</v>
      </c>
      <c r="P16" s="55">
        <f>'Rezultati FINAL'!B58</f>
        <v>0</v>
      </c>
      <c r="Q16" s="55">
        <f>'Rezultati FINAL'!C58</f>
        <v>0</v>
      </c>
      <c r="R16" s="146"/>
      <c r="S16" s="52">
        <f>'Rezultati FINAL'!T58</f>
        <v>0</v>
      </c>
      <c r="T16" s="52">
        <f>'Rezultati FINAL'!U58</f>
        <v>0</v>
      </c>
    </row>
    <row r="17" spans="1:20" ht="14.1" customHeight="1" x14ac:dyDescent="0.25">
      <c r="A17" s="13">
        <v>8</v>
      </c>
      <c r="B17" s="55" t="str">
        <f>'Rezultati FINAL'!B16</f>
        <v>Sara</v>
      </c>
      <c r="C17" s="55" t="str">
        <f>'Rezultati FINAL'!C16</f>
        <v>Ivoš</v>
      </c>
      <c r="D17" s="146"/>
      <c r="E17" s="56">
        <f>'Rezultati FINAL'!T16</f>
        <v>0</v>
      </c>
      <c r="F17" s="56">
        <f>'Rezultati FINAL'!U16</f>
        <v>0</v>
      </c>
      <c r="G17" s="1"/>
      <c r="H17" s="12">
        <v>28</v>
      </c>
      <c r="I17" s="55" t="str">
        <f>'Rezultati FINAL'!B36</f>
        <v>Ana</v>
      </c>
      <c r="J17" s="55" t="str">
        <f>'Rezultati FINAL'!C36</f>
        <v>Rajčević</v>
      </c>
      <c r="K17" s="146"/>
      <c r="L17" s="56">
        <f>'Rezultati FINAL'!T36</f>
        <v>12</v>
      </c>
      <c r="M17" s="56">
        <f>'Rezultati FINAL'!U36</f>
        <v>18</v>
      </c>
      <c r="O17" s="57">
        <v>51</v>
      </c>
      <c r="P17" s="55">
        <f>'Rezultati FINAL'!B59</f>
        <v>0</v>
      </c>
      <c r="Q17" s="55">
        <f>'Rezultati FINAL'!C59</f>
        <v>0</v>
      </c>
      <c r="R17" s="146"/>
      <c r="S17" s="52">
        <f>'Rezultati FINAL'!T59</f>
        <v>0</v>
      </c>
      <c r="T17" s="52">
        <f>'Rezultati FINAL'!U59</f>
        <v>0</v>
      </c>
    </row>
    <row r="18" spans="1:20" ht="14.1" customHeight="1" x14ac:dyDescent="0.25">
      <c r="A18" s="12">
        <v>9</v>
      </c>
      <c r="B18" s="55" t="str">
        <f>'Rezultati FINAL'!B17</f>
        <v>Altina</v>
      </c>
      <c r="C18" s="55" t="str">
        <f>'Rezultati FINAL'!C17</f>
        <v>Jahaj</v>
      </c>
      <c r="D18" s="146"/>
      <c r="E18" s="56">
        <f>'Rezultati FINAL'!T17</f>
        <v>21</v>
      </c>
      <c r="F18" s="56">
        <f>'Rezultati FINAL'!U17</f>
        <v>20</v>
      </c>
      <c r="G18" s="1"/>
      <c r="H18" s="12">
        <v>29</v>
      </c>
      <c r="I18" s="55" t="str">
        <f>'Rezultati FINAL'!B37</f>
        <v>Adrijana</v>
      </c>
      <c r="J18" s="55" t="str">
        <f>'Rezultati FINAL'!C37</f>
        <v>Rajković</v>
      </c>
      <c r="K18" s="146"/>
      <c r="L18" s="56">
        <f>'Rezultati FINAL'!T37</f>
        <v>18</v>
      </c>
      <c r="M18" s="56">
        <f>'Rezultati FINAL'!U37</f>
        <v>25</v>
      </c>
      <c r="O18" s="57">
        <v>52</v>
      </c>
      <c r="P18" s="55">
        <f>'Rezultati FINAL'!B60</f>
        <v>0</v>
      </c>
      <c r="Q18" s="55">
        <f>'Rezultati FINAL'!C60</f>
        <v>0</v>
      </c>
      <c r="R18" s="146"/>
      <c r="S18" s="52">
        <f>'Rezultati FINAL'!T60</f>
        <v>0</v>
      </c>
      <c r="T18" s="52">
        <f>'Rezultati FINAL'!U60</f>
        <v>0</v>
      </c>
    </row>
    <row r="19" spans="1:20" ht="14.1" customHeight="1" x14ac:dyDescent="0.25">
      <c r="A19" s="12">
        <v>10</v>
      </c>
      <c r="B19" s="55" t="str">
        <f>'Rezultati FINAL'!B18</f>
        <v>Sherife</v>
      </c>
      <c r="C19" s="55" t="str">
        <f>'Rezultati FINAL'!C18</f>
        <v>Jahaj</v>
      </c>
      <c r="D19" s="146"/>
      <c r="E19" s="56">
        <f>'Rezultati FINAL'!T18</f>
        <v>0</v>
      </c>
      <c r="F19" s="56">
        <f>'Rezultati FINAL'!U18</f>
        <v>0</v>
      </c>
      <c r="G19" s="1"/>
      <c r="H19" s="57">
        <v>30</v>
      </c>
      <c r="I19" s="55" t="str">
        <f>'Rezultati FINAL'!B38</f>
        <v>Ivona</v>
      </c>
      <c r="J19" s="55" t="str">
        <f>'Rezultati FINAL'!C38</f>
        <v>Strukar</v>
      </c>
      <c r="K19" s="146"/>
      <c r="L19" s="56">
        <f>'Rezultati FINAL'!T38</f>
        <v>10</v>
      </c>
      <c r="M19" s="56">
        <f>'Rezultati FINAL'!U38</f>
        <v>10</v>
      </c>
      <c r="O19" s="14">
        <v>53</v>
      </c>
      <c r="P19" s="55">
        <f>'Rezultati FINAL'!B61</f>
        <v>0</v>
      </c>
      <c r="Q19" s="55">
        <f>'Rezultati FINAL'!C61</f>
        <v>0</v>
      </c>
      <c r="R19" s="146"/>
      <c r="S19" s="52">
        <f>'Rezultati FINAL'!T61</f>
        <v>0</v>
      </c>
      <c r="T19" s="52">
        <f>'Rezultati FINAL'!U61</f>
        <v>0</v>
      </c>
    </row>
    <row r="20" spans="1:20" ht="14.1" customHeight="1" x14ac:dyDescent="0.25">
      <c r="A20" s="14">
        <v>11</v>
      </c>
      <c r="B20" s="55" t="str">
        <f>'Rezultati FINAL'!B19</f>
        <v>Marijana</v>
      </c>
      <c r="C20" s="55" t="str">
        <f>'Rezultati FINAL'!C19</f>
        <v>Jurić</v>
      </c>
      <c r="D20" s="146"/>
      <c r="E20" s="56">
        <f>'Rezultati FINAL'!T19</f>
        <v>0</v>
      </c>
      <c r="F20" s="56">
        <f>'Rezultati FINAL'!U19</f>
        <v>0</v>
      </c>
      <c r="G20" s="1"/>
      <c r="H20" s="12">
        <v>31</v>
      </c>
      <c r="I20" s="55" t="str">
        <f>'Rezultati FINAL'!B39</f>
        <v>Dominik</v>
      </c>
      <c r="J20" s="55" t="str">
        <f>'Rezultati FINAL'!C39</f>
        <v>Šešek</v>
      </c>
      <c r="K20" s="146"/>
      <c r="L20" s="56">
        <f>'Rezultati FINAL'!T39</f>
        <v>7</v>
      </c>
      <c r="M20" s="56">
        <f>'Rezultati FINAL'!U39</f>
        <v>0</v>
      </c>
      <c r="O20" s="12">
        <v>54</v>
      </c>
      <c r="P20" s="55">
        <f>'Rezultati FINAL'!B62</f>
        <v>0</v>
      </c>
      <c r="Q20" s="55">
        <f>'Rezultati FINAL'!C62</f>
        <v>0</v>
      </c>
      <c r="R20" s="146"/>
      <c r="S20" s="52">
        <f>'Rezultati FINAL'!T62</f>
        <v>0</v>
      </c>
      <c r="T20" s="52">
        <f>'Rezultati FINAL'!U62</f>
        <v>0</v>
      </c>
    </row>
    <row r="21" spans="1:20" ht="14.1" customHeight="1" x14ac:dyDescent="0.25">
      <c r="A21" s="12">
        <v>12</v>
      </c>
      <c r="B21" s="55" t="str">
        <f>'Rezultati FINAL'!B20</f>
        <v>Dominik</v>
      </c>
      <c r="C21" s="55" t="str">
        <f>'Rezultati FINAL'!C20</f>
        <v>Kaurić</v>
      </c>
      <c r="D21" s="146"/>
      <c r="E21" s="56">
        <f>'Rezultati FINAL'!T20</f>
        <v>20</v>
      </c>
      <c r="F21" s="56">
        <f>'Rezultati FINAL'!U20</f>
        <v>25</v>
      </c>
      <c r="G21" s="1"/>
      <c r="H21" s="12">
        <v>32</v>
      </c>
      <c r="I21" s="55" t="str">
        <f>'Rezultati FINAL'!B40</f>
        <v>Tobias</v>
      </c>
      <c r="J21" s="55" t="str">
        <f>'Rezultati FINAL'!C40</f>
        <v>Šipoš</v>
      </c>
      <c r="K21" s="146"/>
      <c r="L21" s="56">
        <f>'Rezultati FINAL'!T40</f>
        <v>17</v>
      </c>
      <c r="M21" s="56">
        <f>'Rezultati FINAL'!U40</f>
        <v>17</v>
      </c>
      <c r="O21" s="57">
        <v>55</v>
      </c>
      <c r="P21" s="55">
        <f>'Rezultati FINAL'!B63</f>
        <v>0</v>
      </c>
      <c r="Q21" s="55">
        <f>'Rezultati FINAL'!C63</f>
        <v>0</v>
      </c>
      <c r="R21" s="146"/>
      <c r="S21" s="52">
        <f>'Rezultati FINAL'!T63</f>
        <v>0</v>
      </c>
      <c r="T21" s="52">
        <f>'Rezultati FINAL'!U63</f>
        <v>0</v>
      </c>
    </row>
    <row r="22" spans="1:20" ht="14.1" customHeight="1" x14ac:dyDescent="0.25">
      <c r="A22" s="13">
        <v>13</v>
      </c>
      <c r="B22" s="55" t="str">
        <f>'Rezultati FINAL'!B21</f>
        <v>Jure</v>
      </c>
      <c r="C22" s="55" t="str">
        <f>'Rezultati FINAL'!C21</f>
        <v>Knežević</v>
      </c>
      <c r="D22" s="146"/>
      <c r="E22" s="56">
        <f>'Rezultati FINAL'!T21</f>
        <v>9</v>
      </c>
      <c r="F22" s="56">
        <f>'Rezultati FINAL'!U21</f>
        <v>13</v>
      </c>
      <c r="G22" s="1"/>
      <c r="H22" s="57">
        <v>33</v>
      </c>
      <c r="I22" s="55" t="str">
        <f>'Rezultati FINAL'!B41</f>
        <v>Lucia</v>
      </c>
      <c r="J22" s="55" t="str">
        <f>'Rezultati FINAL'!C41</f>
        <v>Šunić</v>
      </c>
      <c r="K22" s="146"/>
      <c r="L22" s="56">
        <f>'Rezultati FINAL'!T41</f>
        <v>12</v>
      </c>
      <c r="M22" s="56">
        <f>'Rezultati FINAL'!U41</f>
        <v>12</v>
      </c>
      <c r="O22" s="57">
        <v>56</v>
      </c>
      <c r="P22" s="55">
        <f>'Rezultati FINAL'!B64</f>
        <v>0</v>
      </c>
      <c r="Q22" s="55">
        <f>'Rezultati FINAL'!C64</f>
        <v>0</v>
      </c>
      <c r="R22" s="146"/>
      <c r="S22" s="52">
        <f>'Rezultati FINAL'!T64</f>
        <v>0</v>
      </c>
      <c r="T22" s="52">
        <f>'Rezultati FINAL'!U64</f>
        <v>0</v>
      </c>
    </row>
    <row r="23" spans="1:20" ht="14.1" customHeight="1" x14ac:dyDescent="0.25">
      <c r="A23" s="12">
        <v>14</v>
      </c>
      <c r="B23" s="55" t="str">
        <f>'Rezultati FINAL'!B22</f>
        <v>Petra</v>
      </c>
      <c r="C23" s="55" t="str">
        <f>'Rezultati FINAL'!C22</f>
        <v>Kobaš</v>
      </c>
      <c r="D23" s="146"/>
      <c r="E23" s="56">
        <f>'Rezultati FINAL'!T22</f>
        <v>0</v>
      </c>
      <c r="F23" s="56">
        <f>'Rezultati FINAL'!U22</f>
        <v>0</v>
      </c>
      <c r="G23" s="1"/>
      <c r="H23" s="12">
        <v>34</v>
      </c>
      <c r="I23" s="55" t="str">
        <f>'Rezultati FINAL'!B42</f>
        <v>Romana</v>
      </c>
      <c r="J23" s="55" t="str">
        <f>'Rezultati FINAL'!C42</f>
        <v>Tomić</v>
      </c>
      <c r="K23" s="146"/>
      <c r="L23" s="56">
        <f>'Rezultati FINAL'!T42</f>
        <v>16</v>
      </c>
      <c r="M23" s="56">
        <f>'Rezultati FINAL'!U42</f>
        <v>13</v>
      </c>
      <c r="O23" s="14">
        <v>57</v>
      </c>
      <c r="P23" s="55">
        <f>'Rezultati FINAL'!B65</f>
        <v>0</v>
      </c>
      <c r="Q23" s="55">
        <f>'Rezultati FINAL'!C65</f>
        <v>0</v>
      </c>
      <c r="R23" s="146"/>
      <c r="S23" s="52">
        <f>'Rezultati FINAL'!T65</f>
        <v>0</v>
      </c>
      <c r="T23" s="52">
        <f>'Rezultati FINAL'!U65</f>
        <v>0</v>
      </c>
    </row>
    <row r="24" spans="1:20" ht="14.1" customHeight="1" x14ac:dyDescent="0.25">
      <c r="A24" s="12">
        <v>15</v>
      </c>
      <c r="B24" s="55" t="str">
        <f>'Rezultati FINAL'!B23</f>
        <v>Ivana</v>
      </c>
      <c r="C24" s="55" t="str">
        <f>'Rezultati FINAL'!C23</f>
        <v>Kovačević</v>
      </c>
      <c r="D24" s="146"/>
      <c r="E24" s="56">
        <f>'Rezultati FINAL'!T23</f>
        <v>11</v>
      </c>
      <c r="F24" s="56">
        <f>'Rezultati FINAL'!U23</f>
        <v>0</v>
      </c>
      <c r="G24" s="1"/>
      <c r="H24" s="12">
        <v>35</v>
      </c>
      <c r="I24" s="55" t="str">
        <f>'Rezultati FINAL'!B43</f>
        <v>Blaž</v>
      </c>
      <c r="J24" s="55" t="str">
        <f>'Rezultati FINAL'!C43</f>
        <v>Tuđa</v>
      </c>
      <c r="K24" s="146"/>
      <c r="L24" s="56">
        <f>'Rezultati FINAL'!T43</f>
        <v>18</v>
      </c>
      <c r="M24" s="56">
        <f>'Rezultati FINAL'!U43</f>
        <v>23</v>
      </c>
      <c r="O24" s="12">
        <v>58</v>
      </c>
      <c r="P24" s="55">
        <f>'Rezultati FINAL'!B66</f>
        <v>0</v>
      </c>
      <c r="Q24" s="55">
        <f>'Rezultati FINAL'!C66</f>
        <v>0</v>
      </c>
      <c r="R24" s="146"/>
      <c r="S24" s="52">
        <f>'Rezultati FINAL'!T66</f>
        <v>0</v>
      </c>
      <c r="T24" s="52">
        <f>'Rezultati FINAL'!U66</f>
        <v>0</v>
      </c>
    </row>
    <row r="25" spans="1:20" ht="14.1" customHeight="1" x14ac:dyDescent="0.25">
      <c r="A25" s="14">
        <v>16</v>
      </c>
      <c r="B25" s="55" t="str">
        <f>'Rezultati FINAL'!B24</f>
        <v>Klara</v>
      </c>
      <c r="C25" s="55" t="str">
        <f>'Rezultati FINAL'!C24</f>
        <v>Krešo</v>
      </c>
      <c r="D25" s="146"/>
      <c r="E25" s="56">
        <f>'Rezultati FINAL'!T24</f>
        <v>17</v>
      </c>
      <c r="F25" s="56">
        <f>'Rezultati FINAL'!U24</f>
        <v>25</v>
      </c>
      <c r="G25" s="1"/>
      <c r="H25" s="57">
        <v>36</v>
      </c>
      <c r="I25" s="55" t="str">
        <f>'Rezultati FINAL'!B44</f>
        <v>Petra</v>
      </c>
      <c r="J25" s="55" t="str">
        <f>'Rezultati FINAL'!C44</f>
        <v>Uvodić</v>
      </c>
      <c r="K25" s="146"/>
      <c r="L25" s="56">
        <f>'Rezultati FINAL'!T44</f>
        <v>6</v>
      </c>
      <c r="M25" s="56">
        <f>'Rezultati FINAL'!U44</f>
        <v>0</v>
      </c>
      <c r="O25" s="57">
        <v>59</v>
      </c>
      <c r="P25" s="55">
        <f>'Rezultati FINAL'!B67</f>
        <v>0</v>
      </c>
      <c r="Q25" s="55">
        <f>'Rezultati FINAL'!C67</f>
        <v>0</v>
      </c>
      <c r="R25" s="146"/>
      <c r="S25" s="52">
        <f>'Rezultati FINAL'!T67</f>
        <v>0</v>
      </c>
      <c r="T25" s="52">
        <f>'Rezultati FINAL'!U67</f>
        <v>0</v>
      </c>
    </row>
    <row r="26" spans="1:20" ht="14.1" customHeight="1" x14ac:dyDescent="0.25">
      <c r="A26" s="12">
        <v>17</v>
      </c>
      <c r="B26" s="55" t="str">
        <f>'Rezultati FINAL'!B25</f>
        <v>Nina</v>
      </c>
      <c r="C26" s="55" t="str">
        <f>'Rezultati FINAL'!C25</f>
        <v>Lazarević</v>
      </c>
      <c r="D26" s="146"/>
      <c r="E26" s="56">
        <f>'Rezultati FINAL'!T25</f>
        <v>11</v>
      </c>
      <c r="F26" s="56">
        <f>'Rezultati FINAL'!U25</f>
        <v>1</v>
      </c>
      <c r="G26" s="1"/>
      <c r="H26" s="12">
        <v>37</v>
      </c>
      <c r="I26" s="55" t="str">
        <f>'Rezultati FINAL'!B45</f>
        <v>Hrvoje</v>
      </c>
      <c r="J26" s="55" t="str">
        <f>'Rezultati FINAL'!C45</f>
        <v>Vučković</v>
      </c>
      <c r="K26" s="146"/>
      <c r="L26" s="56">
        <f>'Rezultati FINAL'!T45</f>
        <v>12</v>
      </c>
      <c r="M26" s="56">
        <f>'Rezultati FINAL'!U45</f>
        <v>15</v>
      </c>
      <c r="O26" s="57">
        <v>60</v>
      </c>
      <c r="P26" s="55">
        <f>'Rezultati FINAL'!B68</f>
        <v>0</v>
      </c>
      <c r="Q26" s="55">
        <f>'Rezultati FINAL'!C68</f>
        <v>0</v>
      </c>
      <c r="R26" s="146"/>
      <c r="S26" s="52">
        <f>'Rezultati FINAL'!T68</f>
        <v>0</v>
      </c>
      <c r="T26" s="52">
        <f>'Rezultati FINAL'!U68</f>
        <v>0</v>
      </c>
    </row>
    <row r="27" spans="1:20" ht="14.1" customHeight="1" x14ac:dyDescent="0.25">
      <c r="A27" s="13">
        <v>18</v>
      </c>
      <c r="B27" s="55" t="str">
        <f>'Rezultati FINAL'!B26</f>
        <v>Hana</v>
      </c>
      <c r="C27" s="55" t="str">
        <f>'Rezultati FINAL'!C26</f>
        <v>Lihter</v>
      </c>
      <c r="D27" s="146"/>
      <c r="E27" s="56">
        <f>'Rezultati FINAL'!T26</f>
        <v>19</v>
      </c>
      <c r="F27" s="56">
        <f>'Rezultati FINAL'!U26</f>
        <v>24</v>
      </c>
      <c r="G27" s="1"/>
      <c r="H27" s="12">
        <v>38</v>
      </c>
      <c r="I27" s="55" t="str">
        <f>'Rezultati FINAL'!B46</f>
        <v>Anita</v>
      </c>
      <c r="J27" s="55" t="str">
        <f>'Rezultati FINAL'!C46</f>
        <v>Vukelja</v>
      </c>
      <c r="K27" s="146"/>
      <c r="L27" s="56">
        <f>'Rezultati FINAL'!T46</f>
        <v>21</v>
      </c>
      <c r="M27" s="56">
        <f>'Rezultati FINAL'!U46</f>
        <v>24</v>
      </c>
      <c r="O27" s="14">
        <v>61</v>
      </c>
      <c r="P27" s="55">
        <f>'Rezultati FINAL'!B69</f>
        <v>0</v>
      </c>
      <c r="Q27" s="55">
        <f>'Rezultati FINAL'!C69</f>
        <v>0</v>
      </c>
      <c r="R27" s="146"/>
      <c r="S27" s="52">
        <f>'Rezultati FINAL'!T69</f>
        <v>0</v>
      </c>
      <c r="T27" s="52">
        <f>'Rezultati FINAL'!U69</f>
        <v>0</v>
      </c>
    </row>
    <row r="28" spans="1:20" ht="14.1" customHeight="1" x14ac:dyDescent="0.25">
      <c r="A28" s="12">
        <v>19</v>
      </c>
      <c r="B28" s="55" t="str">
        <f>'Rezultati FINAL'!B27</f>
        <v>Kristina</v>
      </c>
      <c r="C28" s="55" t="str">
        <f>'Rezultati FINAL'!C27</f>
        <v>Lovošević</v>
      </c>
      <c r="D28" s="146"/>
      <c r="E28" s="56">
        <f>'Rezultati FINAL'!T27</f>
        <v>17</v>
      </c>
      <c r="F28" s="56">
        <f>'Rezultati FINAL'!U27</f>
        <v>20</v>
      </c>
      <c r="G28" s="1"/>
      <c r="H28" s="57">
        <v>39</v>
      </c>
      <c r="I28" s="55" t="str">
        <f>'Rezultati FINAL'!B47</f>
        <v>Daniel</v>
      </c>
      <c r="J28" s="55" t="str">
        <f>'Rezultati FINAL'!C47</f>
        <v>Zečević</v>
      </c>
      <c r="K28" s="146"/>
      <c r="L28" s="56">
        <f>'Rezultati FINAL'!T47</f>
        <v>15</v>
      </c>
      <c r="M28" s="56">
        <f>'Rezultati FINAL'!U47</f>
        <v>17</v>
      </c>
      <c r="O28" s="12">
        <v>62</v>
      </c>
      <c r="P28" s="55">
        <f>'Rezultati FINAL'!B70</f>
        <v>0</v>
      </c>
      <c r="Q28" s="55">
        <f>'Rezultati FINAL'!C70</f>
        <v>0</v>
      </c>
      <c r="R28" s="149"/>
      <c r="S28" s="52">
        <f>'Rezultati FINAL'!T70</f>
        <v>0</v>
      </c>
      <c r="T28" s="52">
        <f>'Rezultati FINAL'!U70</f>
        <v>0</v>
      </c>
    </row>
    <row r="29" spans="1:20" ht="14.1" customHeight="1" x14ac:dyDescent="0.25">
      <c r="A29" s="12">
        <v>20</v>
      </c>
      <c r="B29" s="55" t="str">
        <f>'Rezultati FINAL'!B28</f>
        <v>Ana-Maria</v>
      </c>
      <c r="C29" s="55" t="str">
        <f>'Rezultati FINAL'!C28</f>
        <v>Lovrišec</v>
      </c>
      <c r="D29" s="149"/>
      <c r="E29" s="56">
        <f>'Rezultati FINAL'!T28</f>
        <v>10</v>
      </c>
      <c r="F29" s="56">
        <f>'Rezultati FINAL'!U28</f>
        <v>14</v>
      </c>
      <c r="G29" s="1"/>
      <c r="H29" s="12">
        <v>40</v>
      </c>
      <c r="I29" s="55" t="str">
        <f>'Rezultati FINAL'!B48</f>
        <v>Sara</v>
      </c>
      <c r="J29" s="55" t="str">
        <f>'Rezultati FINAL'!C48</f>
        <v>Zelić</v>
      </c>
      <c r="K29" s="146"/>
      <c r="L29" s="56">
        <f>'Rezultati FINAL'!T48</f>
        <v>19</v>
      </c>
      <c r="M29" s="56">
        <f>'Rezultati FINAL'!U48</f>
        <v>19</v>
      </c>
      <c r="O29" s="73"/>
      <c r="P29" s="71"/>
      <c r="Q29" s="71"/>
      <c r="R29" s="61"/>
      <c r="S29" s="20"/>
      <c r="T29" s="20"/>
    </row>
    <row r="30" spans="1:20" ht="14.1" customHeight="1" x14ac:dyDescent="0.25">
      <c r="A30" s="110"/>
      <c r="B30" s="76"/>
      <c r="C30" s="76"/>
      <c r="D30" s="77"/>
      <c r="E30" s="78"/>
      <c r="F30" s="78"/>
      <c r="G30" s="17"/>
      <c r="H30" s="12">
        <v>41</v>
      </c>
      <c r="I30" s="55">
        <f>'Rezultati FINAL'!B49</f>
        <v>0</v>
      </c>
      <c r="J30" s="55">
        <f>'Rezultati FINAL'!C49</f>
        <v>0</v>
      </c>
      <c r="K30" s="146"/>
      <c r="L30" s="56">
        <f>'Rezultati FINAL'!T49</f>
        <v>0</v>
      </c>
      <c r="M30" s="56">
        <f>'Rezultati FINAL'!U49</f>
        <v>0</v>
      </c>
      <c r="O30" s="70"/>
      <c r="P30" s="71"/>
      <c r="Q30" s="71"/>
      <c r="R30" s="61"/>
      <c r="S30" s="20"/>
      <c r="T30" s="20"/>
    </row>
    <row r="31" spans="1:20" ht="14.1" customHeight="1" x14ac:dyDescent="0.25">
      <c r="A31" s="70"/>
      <c r="B31" s="71"/>
      <c r="C31" s="71"/>
      <c r="D31" s="61"/>
      <c r="E31" s="20"/>
      <c r="F31" s="20"/>
      <c r="G31" s="1"/>
      <c r="H31" s="57">
        <v>42</v>
      </c>
      <c r="I31" s="55">
        <f>'Rezultati FINAL'!B50</f>
        <v>0</v>
      </c>
      <c r="J31" s="55">
        <f>'Rezultati FINAL'!C50</f>
        <v>0</v>
      </c>
      <c r="K31" s="146"/>
      <c r="L31" s="56">
        <f>'Rezultati FINAL'!T50</f>
        <v>0</v>
      </c>
      <c r="M31" s="56">
        <f>'Rezultati FINAL'!U50</f>
        <v>0</v>
      </c>
      <c r="O31" s="70"/>
      <c r="P31" s="71"/>
      <c r="Q31" s="71"/>
      <c r="R31" s="61"/>
      <c r="S31" s="20"/>
      <c r="T31" s="20"/>
    </row>
    <row r="32" spans="1:20" ht="14.1" customHeight="1" x14ac:dyDescent="0.25">
      <c r="A32" s="70"/>
      <c r="B32" s="71"/>
      <c r="C32" s="71"/>
      <c r="D32" s="61"/>
      <c r="E32" s="20"/>
      <c r="F32" s="20"/>
      <c r="G32" s="1"/>
      <c r="H32" s="57">
        <v>43</v>
      </c>
      <c r="I32" s="55">
        <f>'Rezultati FINAL'!B51</f>
        <v>0</v>
      </c>
      <c r="J32" s="55">
        <f>'Rezultati FINAL'!C51</f>
        <v>0</v>
      </c>
      <c r="K32" s="146"/>
      <c r="L32" s="56">
        <f>'Rezultati FINAL'!T51</f>
        <v>0</v>
      </c>
      <c r="M32" s="56">
        <f>'Rezultati FINAL'!U51</f>
        <v>0</v>
      </c>
      <c r="O32" s="70"/>
      <c r="P32" s="71"/>
      <c r="Q32" s="71"/>
      <c r="R32" s="72"/>
      <c r="S32" s="20"/>
      <c r="T32" s="20"/>
    </row>
    <row r="33" spans="5:20" ht="10.35" customHeight="1" x14ac:dyDescent="0.25">
      <c r="E33" s="20"/>
      <c r="F33" s="1"/>
      <c r="G33" s="1"/>
      <c r="O33" s="22"/>
      <c r="P33" s="71"/>
      <c r="Q33" s="71"/>
      <c r="R33" s="72"/>
      <c r="S33" s="72"/>
      <c r="T33" s="72"/>
    </row>
    <row r="34" spans="5:20" ht="10.35" customHeight="1" x14ac:dyDescent="0.25">
      <c r="E34" s="1"/>
      <c r="F34" s="1"/>
      <c r="G34" s="1"/>
      <c r="O34" s="22"/>
      <c r="P34" s="71"/>
      <c r="Q34" s="71"/>
      <c r="R34" s="72"/>
      <c r="S34" s="72"/>
      <c r="T34" s="72"/>
    </row>
    <row r="35" spans="5:20" ht="10.35" customHeight="1" x14ac:dyDescent="0.25">
      <c r="E35" s="1"/>
      <c r="F35" s="1"/>
      <c r="G35" s="1"/>
      <c r="O35" s="22"/>
      <c r="P35" s="71"/>
      <c r="Q35" s="71"/>
      <c r="R35" s="22"/>
      <c r="S35" s="22"/>
      <c r="T35" s="22"/>
    </row>
    <row r="36" spans="5:20" ht="10.35" customHeight="1" x14ac:dyDescent="0.25">
      <c r="G36" s="1"/>
      <c r="O36" s="22"/>
      <c r="P36" s="71"/>
      <c r="Q36" s="71"/>
      <c r="R36" s="22"/>
      <c r="S36" s="22"/>
      <c r="T36" s="22"/>
    </row>
    <row r="37" spans="5:20" ht="10.35" customHeight="1" x14ac:dyDescent="0.25">
      <c r="G37" s="1"/>
    </row>
    <row r="38" spans="5:20" ht="10.35" customHeight="1" x14ac:dyDescent="0.25">
      <c r="G38" s="1"/>
    </row>
    <row r="39" spans="5:20" ht="10.35" customHeight="1" x14ac:dyDescent="0.25">
      <c r="G39" s="1"/>
    </row>
    <row r="40" spans="5:20" ht="10.35" customHeight="1" x14ac:dyDescent="0.25">
      <c r="G40" s="1"/>
    </row>
    <row r="41" spans="5:20" ht="10.35" customHeight="1" x14ac:dyDescent="0.25">
      <c r="G41" s="1"/>
    </row>
    <row r="42" spans="5:20" ht="10.35" customHeight="1" x14ac:dyDescent="0.25">
      <c r="G42" s="1"/>
    </row>
    <row r="43" spans="5:20" ht="10.35" customHeight="1" x14ac:dyDescent="0.25">
      <c r="G43" s="1"/>
    </row>
    <row r="44" spans="5:20" ht="10.35" customHeight="1" x14ac:dyDescent="0.25">
      <c r="G44" s="1"/>
    </row>
    <row r="45" spans="5:20" ht="10.35" customHeight="1" x14ac:dyDescent="0.25">
      <c r="G45" s="1"/>
    </row>
    <row r="46" spans="5:20" ht="10.35" customHeight="1" x14ac:dyDescent="0.25">
      <c r="G46" s="1"/>
    </row>
    <row r="47" spans="5:20" ht="10.35" customHeight="1" x14ac:dyDescent="0.25">
      <c r="G47" s="1"/>
    </row>
    <row r="48" spans="5:20" ht="10.35" customHeight="1" x14ac:dyDescent="0.25">
      <c r="G48" s="1"/>
    </row>
    <row r="49" spans="7:7" ht="10.35" customHeight="1" x14ac:dyDescent="0.25">
      <c r="G49" s="1"/>
    </row>
    <row r="50" spans="7:7" ht="10.35" customHeight="1" x14ac:dyDescent="0.25">
      <c r="G50" s="1"/>
    </row>
    <row r="51" spans="7:7" ht="10.35" customHeight="1" x14ac:dyDescent="0.25">
      <c r="G51" s="1"/>
    </row>
    <row r="52" spans="7:7" ht="10.35" customHeight="1" x14ac:dyDescent="0.25">
      <c r="G52" s="1"/>
    </row>
    <row r="53" spans="7:7" ht="10.35" customHeight="1" x14ac:dyDescent="0.25">
      <c r="G53" s="1"/>
    </row>
    <row r="54" spans="7:7" ht="10.35" customHeight="1" x14ac:dyDescent="0.25">
      <c r="G54" s="1"/>
    </row>
    <row r="55" spans="7:7" ht="10.35" customHeight="1" x14ac:dyDescent="0.25">
      <c r="G55" s="1"/>
    </row>
    <row r="56" spans="7:7" ht="10.35" customHeight="1" x14ac:dyDescent="0.25">
      <c r="G56" s="1"/>
    </row>
    <row r="57" spans="7:7" ht="10.35" customHeight="1" x14ac:dyDescent="0.25">
      <c r="G57" s="1"/>
    </row>
    <row r="58" spans="7:7" ht="10.35" customHeight="1" x14ac:dyDescent="0.25">
      <c r="G58" s="1"/>
    </row>
    <row r="59" spans="7:7" ht="10.35" customHeight="1" x14ac:dyDescent="0.25">
      <c r="G59" s="1"/>
    </row>
    <row r="60" spans="7:7" ht="10.35" customHeight="1" x14ac:dyDescent="0.25">
      <c r="G60" s="1"/>
    </row>
    <row r="61" spans="7:7" ht="10.35" customHeight="1" x14ac:dyDescent="0.25">
      <c r="G61" s="1"/>
    </row>
    <row r="62" spans="7:7" ht="10.35" customHeight="1" x14ac:dyDescent="0.25">
      <c r="G62" s="1"/>
    </row>
    <row r="63" spans="7:7" ht="10.35" customHeight="1" x14ac:dyDescent="0.25">
      <c r="G63" s="1"/>
    </row>
    <row r="64" spans="7:7" ht="10.35" customHeight="1" x14ac:dyDescent="0.25">
      <c r="G64" s="1"/>
    </row>
    <row r="65" spans="7:7" ht="10.35" customHeight="1" x14ac:dyDescent="0.25">
      <c r="G65" s="1"/>
    </row>
    <row r="66" spans="7:7" ht="10.35" customHeight="1" x14ac:dyDescent="0.25">
      <c r="G66" s="1"/>
    </row>
    <row r="67" spans="7:7" ht="10.35" customHeight="1" x14ac:dyDescent="0.25">
      <c r="G67" s="1"/>
    </row>
    <row r="68" spans="7:7" ht="10.35" customHeight="1" x14ac:dyDescent="0.25">
      <c r="G68" s="1"/>
    </row>
    <row r="69" spans="7:7" ht="10.35" customHeight="1" x14ac:dyDescent="0.25">
      <c r="G69" s="1"/>
    </row>
    <row r="70" spans="7:7" ht="10.35" customHeight="1" x14ac:dyDescent="0.25">
      <c r="G70" s="1"/>
    </row>
    <row r="71" spans="7:7" ht="10.35" customHeight="1" x14ac:dyDescent="0.25">
      <c r="G71" s="1"/>
    </row>
    <row r="72" spans="7:7" ht="10.35" customHeight="1" x14ac:dyDescent="0.25">
      <c r="G72" s="1"/>
    </row>
    <row r="73" spans="7:7" ht="10.35" customHeight="1" x14ac:dyDescent="0.25">
      <c r="G73" s="1"/>
    </row>
    <row r="74" spans="7:7" ht="10.35" customHeight="1" x14ac:dyDescent="0.25">
      <c r="G74" s="1"/>
    </row>
    <row r="75" spans="7:7" ht="10.35" customHeight="1" x14ac:dyDescent="0.25">
      <c r="G75" s="1"/>
    </row>
    <row r="76" spans="7:7" ht="10.35" customHeight="1" x14ac:dyDescent="0.25">
      <c r="G76" s="1"/>
    </row>
    <row r="77" spans="7:7" ht="10.35" customHeight="1" x14ac:dyDescent="0.25">
      <c r="G77" s="1"/>
    </row>
    <row r="78" spans="7:7" ht="10.35" customHeight="1" x14ac:dyDescent="0.25">
      <c r="G78" s="1"/>
    </row>
    <row r="79" spans="7:7" ht="10.35" customHeight="1" x14ac:dyDescent="0.25">
      <c r="G79" s="1"/>
    </row>
    <row r="80" spans="7:7" ht="10.35" customHeight="1" x14ac:dyDescent="0.25">
      <c r="G80" s="1"/>
    </row>
    <row r="81" spans="2:7" ht="10.35" customHeight="1" x14ac:dyDescent="0.25">
      <c r="G81" s="1"/>
    </row>
    <row r="82" spans="2:7" ht="10.35" customHeight="1" x14ac:dyDescent="0.25">
      <c r="G82" s="1"/>
    </row>
    <row r="83" spans="2:7" x14ac:dyDescent="0.25">
      <c r="B83" s="4"/>
      <c r="C83" s="4"/>
      <c r="D83" s="4"/>
      <c r="E83" s="4"/>
      <c r="F83" s="4"/>
    </row>
    <row r="84" spans="2:7" x14ac:dyDescent="0.25">
      <c r="B84" s="4"/>
      <c r="C84" s="4"/>
      <c r="D84" s="4"/>
      <c r="E84" s="4"/>
      <c r="F84" s="4"/>
    </row>
  </sheetData>
  <mergeCells count="24">
    <mergeCell ref="S8:T8"/>
    <mergeCell ref="A6:B6"/>
    <mergeCell ref="H8:H9"/>
    <mergeCell ref="C8:C9"/>
    <mergeCell ref="A8:A9"/>
    <mergeCell ref="B8:B9"/>
    <mergeCell ref="I8:I9"/>
    <mergeCell ref="J8:J9"/>
    <mergeCell ref="K8:K9"/>
    <mergeCell ref="L8:M8"/>
    <mergeCell ref="D8:D9"/>
    <mergeCell ref="E8:F8"/>
    <mergeCell ref="O8:O9"/>
    <mergeCell ref="P8:P9"/>
    <mergeCell ref="Q8:Q9"/>
    <mergeCell ref="R8:R9"/>
    <mergeCell ref="D10:D29"/>
    <mergeCell ref="K10:K32"/>
    <mergeCell ref="R10:R28"/>
    <mergeCell ref="A1:B1"/>
    <mergeCell ref="A2:B2"/>
    <mergeCell ref="A3:B3"/>
    <mergeCell ref="A4:B4"/>
    <mergeCell ref="A5:B5"/>
  </mergeCells>
  <conditionalFormatting sqref="G15">
    <cfRule type="containsText" dxfId="12" priority="20" operator="containsText" text="(-)">
      <formula>NOT(ISERROR(SEARCH("(-)",G15)))</formula>
    </cfRule>
  </conditionalFormatting>
  <conditionalFormatting sqref="E10:F29 L10:M32 S10:T28">
    <cfRule type="cellIs" dxfId="11" priority="4" operator="equal">
      <formula>"-"</formula>
    </cfRule>
    <cfRule type="cellIs" dxfId="10" priority="5" operator="greaterThan">
      <formula>14.5</formula>
    </cfRule>
    <cfRule type="cellIs" dxfId="9" priority="6" operator="lessThan">
      <formula>5</formula>
    </cfRule>
  </conditionalFormatting>
  <pageMargins left="0.59055118110236227" right="0.19685039370078741" top="0.51181102362204722" bottom="0.19685039370078741" header="0.31496062992125984" footer="0.31496062992125984"/>
  <pageSetup paperSize="9" orientation="landscape" blackAndWhite="1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view="pageLayout" topLeftCell="A4" zoomScaleSheetLayoutView="80" workbookViewId="0">
      <selection activeCell="U33" sqref="U33"/>
    </sheetView>
  </sheetViews>
  <sheetFormatPr defaultColWidth="9.140625" defaultRowHeight="15" x14ac:dyDescent="0.25"/>
  <cols>
    <col min="1" max="1" width="2.85546875" customWidth="1"/>
    <col min="2" max="2" width="8.140625" customWidth="1"/>
    <col min="3" max="3" width="12" customWidth="1"/>
    <col min="4" max="4" width="2.42578125" customWidth="1"/>
    <col min="5" max="8" width="5" customWidth="1"/>
    <col min="9" max="9" width="2.42578125" customWidth="1"/>
    <col min="10" max="10" width="2.85546875" customWidth="1"/>
    <col min="11" max="11" width="8" customWidth="1"/>
    <col min="12" max="12" width="10.7109375" customWidth="1"/>
    <col min="13" max="13" width="2.42578125" customWidth="1"/>
    <col min="14" max="17" width="5" customWidth="1"/>
    <col min="18" max="18" width="2.42578125" customWidth="1"/>
    <col min="19" max="19" width="2.85546875" customWidth="1"/>
    <col min="20" max="20" width="10" customWidth="1"/>
    <col min="21" max="21" width="12" customWidth="1"/>
    <col min="22" max="22" width="2.42578125" customWidth="1"/>
    <col min="23" max="26" width="5" customWidth="1"/>
  </cols>
  <sheetData>
    <row r="1" spans="1:26" ht="14.1" customHeight="1" x14ac:dyDescent="0.25">
      <c r="A1" s="121" t="s">
        <v>11</v>
      </c>
      <c r="B1" s="121"/>
      <c r="C1" s="3" t="s">
        <v>8</v>
      </c>
      <c r="D1" s="3"/>
    </row>
    <row r="2" spans="1:26" ht="14.1" customHeight="1" x14ac:dyDescent="0.25">
      <c r="A2" s="122" t="s">
        <v>2</v>
      </c>
      <c r="B2" s="122"/>
      <c r="C2" s="3" t="s">
        <v>9</v>
      </c>
      <c r="D2" s="3"/>
      <c r="F2" s="38"/>
      <c r="G2" s="38"/>
      <c r="H2" s="38"/>
      <c r="I2" s="38"/>
      <c r="J2" s="38"/>
      <c r="K2" s="38"/>
      <c r="L2" s="38"/>
      <c r="M2" s="22"/>
    </row>
    <row r="3" spans="1:26" ht="14.1" customHeight="1" x14ac:dyDescent="0.25">
      <c r="A3" s="122" t="s">
        <v>0</v>
      </c>
      <c r="B3" s="122"/>
      <c r="C3" s="3" t="s">
        <v>38</v>
      </c>
      <c r="D3" s="3"/>
      <c r="F3" s="39"/>
      <c r="G3" s="39"/>
      <c r="H3" s="39"/>
      <c r="I3" s="22"/>
      <c r="J3" s="22"/>
      <c r="K3" s="22"/>
      <c r="L3" s="22"/>
      <c r="M3" s="22"/>
    </row>
    <row r="4" spans="1:26" ht="14.1" customHeight="1" x14ac:dyDescent="0.25">
      <c r="A4" s="122" t="s">
        <v>10</v>
      </c>
      <c r="B4" s="122"/>
      <c r="C4" s="3" t="s">
        <v>39</v>
      </c>
      <c r="D4" s="3"/>
      <c r="F4" s="39"/>
      <c r="G4" s="39"/>
      <c r="H4" s="39"/>
      <c r="I4" s="22"/>
      <c r="J4" s="22"/>
      <c r="K4" s="22"/>
      <c r="L4" s="22"/>
      <c r="M4" s="22"/>
    </row>
    <row r="5" spans="1:26" ht="14.1" customHeight="1" x14ac:dyDescent="0.25">
      <c r="A5" s="122" t="s">
        <v>1</v>
      </c>
      <c r="B5" s="122"/>
      <c r="C5" s="3" t="s">
        <v>49</v>
      </c>
      <c r="D5" s="3"/>
      <c r="F5" s="2"/>
      <c r="G5" s="2"/>
      <c r="H5" s="2"/>
    </row>
    <row r="6" spans="1:26" ht="14.1" customHeight="1" x14ac:dyDescent="0.25">
      <c r="A6" s="122" t="s">
        <v>44</v>
      </c>
      <c r="B6" s="122"/>
      <c r="C6" s="3" t="s">
        <v>46</v>
      </c>
      <c r="D6" s="3"/>
      <c r="F6" s="2"/>
      <c r="G6" s="2"/>
      <c r="H6" s="2"/>
    </row>
    <row r="7" spans="1:26" x14ac:dyDescent="0.25">
      <c r="B7" s="2"/>
      <c r="C7" s="2"/>
      <c r="D7" s="2"/>
      <c r="E7" s="2"/>
      <c r="F7" s="2"/>
      <c r="G7" s="2"/>
      <c r="H7" s="2"/>
    </row>
    <row r="8" spans="1:26" ht="17.100000000000001" customHeight="1" x14ac:dyDescent="0.25">
      <c r="A8" s="154" t="s">
        <v>47</v>
      </c>
      <c r="B8" s="154" t="s">
        <v>4</v>
      </c>
      <c r="C8" s="154" t="s">
        <v>5</v>
      </c>
      <c r="D8" s="157" t="s">
        <v>40</v>
      </c>
      <c r="E8" s="156" t="s">
        <v>6</v>
      </c>
      <c r="F8" s="156"/>
      <c r="G8" s="156" t="s">
        <v>7</v>
      </c>
      <c r="H8" s="156"/>
      <c r="J8" s="154" t="s">
        <v>47</v>
      </c>
      <c r="K8" s="154" t="s">
        <v>4</v>
      </c>
      <c r="L8" s="154" t="s">
        <v>5</v>
      </c>
      <c r="M8" s="157" t="s">
        <v>40</v>
      </c>
      <c r="N8" s="156" t="s">
        <v>6</v>
      </c>
      <c r="O8" s="156"/>
      <c r="P8" s="156" t="s">
        <v>7</v>
      </c>
      <c r="Q8" s="156"/>
      <c r="S8" s="154" t="s">
        <v>47</v>
      </c>
      <c r="T8" s="154" t="s">
        <v>4</v>
      </c>
      <c r="U8" s="154" t="s">
        <v>5</v>
      </c>
      <c r="V8" s="157" t="s">
        <v>40</v>
      </c>
      <c r="W8" s="156" t="s">
        <v>6</v>
      </c>
      <c r="X8" s="156"/>
      <c r="Y8" s="156" t="s">
        <v>7</v>
      </c>
      <c r="Z8" s="156"/>
    </row>
    <row r="9" spans="1:26" s="4" customFormat="1" ht="42.6" customHeight="1" x14ac:dyDescent="0.2">
      <c r="A9" s="155"/>
      <c r="B9" s="155"/>
      <c r="C9" s="155"/>
      <c r="D9" s="158"/>
      <c r="E9" s="50" t="s">
        <v>36</v>
      </c>
      <c r="F9" s="51" t="s">
        <v>3</v>
      </c>
      <c r="G9" s="50" t="s">
        <v>36</v>
      </c>
      <c r="H9" s="51" t="s">
        <v>3</v>
      </c>
      <c r="I9" s="5"/>
      <c r="J9" s="155"/>
      <c r="K9" s="155"/>
      <c r="L9" s="155"/>
      <c r="M9" s="158"/>
      <c r="N9" s="50" t="s">
        <v>36</v>
      </c>
      <c r="O9" s="51" t="s">
        <v>3</v>
      </c>
      <c r="P9" s="50" t="s">
        <v>36</v>
      </c>
      <c r="Q9" s="51" t="s">
        <v>3</v>
      </c>
      <c r="S9" s="155"/>
      <c r="T9" s="155"/>
      <c r="U9" s="155"/>
      <c r="V9" s="158"/>
      <c r="W9" s="50" t="s">
        <v>36</v>
      </c>
      <c r="X9" s="51" t="s">
        <v>3</v>
      </c>
      <c r="Y9" s="50" t="s">
        <v>36</v>
      </c>
      <c r="Z9" s="51" t="s">
        <v>3</v>
      </c>
    </row>
    <row r="10" spans="1:26" ht="14.1" customHeight="1" x14ac:dyDescent="0.25">
      <c r="A10" s="53">
        <f>'1.kolokvij'!A10</f>
        <v>1</v>
      </c>
      <c r="B10" s="62" t="str">
        <f>'Rezultati FINAL'!B9</f>
        <v>Lea</v>
      </c>
      <c r="C10" s="62" t="str">
        <f>'Rezultati FINAL'!C9</f>
        <v>Bašnec</v>
      </c>
      <c r="D10" s="142" t="s">
        <v>41</v>
      </c>
      <c r="E10" s="52">
        <f>'Rezultati FINAL'!T9</f>
        <v>20</v>
      </c>
      <c r="F10" s="52">
        <f>'Rezultati FINAL'!U9</f>
        <v>25</v>
      </c>
      <c r="G10" s="52">
        <f>'Rezultati FINAL'!V9</f>
        <v>18</v>
      </c>
      <c r="H10" s="52">
        <f>'Rezultati FINAL'!W9</f>
        <v>25</v>
      </c>
      <c r="I10" s="1"/>
      <c r="J10" s="13">
        <f>'1.kolokvij'!H10</f>
        <v>21</v>
      </c>
      <c r="K10" s="15" t="str">
        <f>'Rezultati FINAL'!B29</f>
        <v>Ana</v>
      </c>
      <c r="L10" s="15" t="str">
        <f>'Rezultati FINAL'!C29</f>
        <v>Madunić</v>
      </c>
      <c r="M10" s="148" t="s">
        <v>42</v>
      </c>
      <c r="N10" s="52">
        <f>'Rezultati FINAL'!T29</f>
        <v>3</v>
      </c>
      <c r="O10" s="52">
        <f>'Rezultati FINAL'!U29</f>
        <v>0</v>
      </c>
      <c r="P10" s="52">
        <f>'Rezultati FINAL'!V29</f>
        <v>0</v>
      </c>
      <c r="Q10" s="52">
        <f>'Rezultati FINAL'!W29</f>
        <v>0</v>
      </c>
      <c r="S10" s="53">
        <f>'1.kolokvij'!O10</f>
        <v>44</v>
      </c>
      <c r="T10" s="62">
        <f>'Rezultati FINAL'!B52</f>
        <v>0</v>
      </c>
      <c r="U10" s="62">
        <f>'Rezultati FINAL'!C52</f>
        <v>0</v>
      </c>
      <c r="V10" s="142" t="s">
        <v>43</v>
      </c>
      <c r="W10" s="52">
        <f>'Rezultati FINAL'!T52</f>
        <v>0</v>
      </c>
      <c r="X10" s="52">
        <f>'Rezultati FINAL'!U52</f>
        <v>0</v>
      </c>
      <c r="Y10" s="52">
        <f>'Rezultati FINAL'!V52</f>
        <v>0</v>
      </c>
      <c r="Z10" s="52">
        <f>'Rezultati FINAL'!W52</f>
        <v>0</v>
      </c>
    </row>
    <row r="11" spans="1:26" ht="14.1" customHeight="1" x14ac:dyDescent="0.25">
      <c r="A11" s="53">
        <f>'1.kolokvij'!A11</f>
        <v>2</v>
      </c>
      <c r="B11" s="62" t="str">
        <f>'Rezultati FINAL'!B10</f>
        <v>Karmen</v>
      </c>
      <c r="C11" s="62" t="str">
        <f>'Rezultati FINAL'!C10</f>
        <v>Blažević</v>
      </c>
      <c r="D11" s="143"/>
      <c r="E11" s="52">
        <f>'Rezultati FINAL'!T10</f>
        <v>16</v>
      </c>
      <c r="F11" s="52">
        <f>'Rezultati FINAL'!U10</f>
        <v>23</v>
      </c>
      <c r="G11" s="52">
        <f>'Rezultati FINAL'!V10</f>
        <v>20</v>
      </c>
      <c r="H11" s="52">
        <f>'Rezultati FINAL'!W10</f>
        <v>15</v>
      </c>
      <c r="I11" s="1"/>
      <c r="J11" s="13">
        <f>'1.kolokvij'!H11</f>
        <v>22</v>
      </c>
      <c r="K11" s="15" t="str">
        <f>'Rezultati FINAL'!B30</f>
        <v>Melani</v>
      </c>
      <c r="L11" s="15" t="str">
        <f>'Rezultati FINAL'!C30</f>
        <v>Matošević</v>
      </c>
      <c r="M11" s="146"/>
      <c r="N11" s="52">
        <f>'Rezultati FINAL'!T30</f>
        <v>13</v>
      </c>
      <c r="O11" s="52">
        <f>'Rezultati FINAL'!U30</f>
        <v>23</v>
      </c>
      <c r="P11" s="52">
        <f>'Rezultati FINAL'!V30</f>
        <v>0</v>
      </c>
      <c r="Q11" s="52">
        <f>'Rezultati FINAL'!W30</f>
        <v>0</v>
      </c>
      <c r="S11" s="53">
        <f>'1.kolokvij'!O11</f>
        <v>45</v>
      </c>
      <c r="T11" s="62">
        <f>'Rezultati FINAL'!B53</f>
        <v>0</v>
      </c>
      <c r="U11" s="62">
        <f>'Rezultati FINAL'!C53</f>
        <v>0</v>
      </c>
      <c r="V11" s="143"/>
      <c r="W11" s="52">
        <f>'Rezultati FINAL'!T53</f>
        <v>0</v>
      </c>
      <c r="X11" s="52">
        <f>'Rezultati FINAL'!U53</f>
        <v>0</v>
      </c>
      <c r="Y11" s="52">
        <f>'Rezultati FINAL'!V53</f>
        <v>0</v>
      </c>
      <c r="Z11" s="52">
        <f>'Rezultati FINAL'!W53</f>
        <v>0</v>
      </c>
    </row>
    <row r="12" spans="1:26" ht="14.1" customHeight="1" x14ac:dyDescent="0.25">
      <c r="A12" s="53">
        <f>'1.kolokvij'!A12</f>
        <v>3</v>
      </c>
      <c r="B12" s="62" t="str">
        <f>'Rezultati FINAL'!B11</f>
        <v>Paula</v>
      </c>
      <c r="C12" s="62" t="str">
        <f>'Rezultati FINAL'!C11</f>
        <v>Borozan</v>
      </c>
      <c r="D12" s="143"/>
      <c r="E12" s="52">
        <f>'Rezultati FINAL'!T11</f>
        <v>24</v>
      </c>
      <c r="F12" s="52">
        <f>'Rezultati FINAL'!U11</f>
        <v>24</v>
      </c>
      <c r="G12" s="52">
        <f>'Rezultati FINAL'!V11</f>
        <v>20</v>
      </c>
      <c r="H12" s="52">
        <f>'Rezultati FINAL'!W11</f>
        <v>25</v>
      </c>
      <c r="I12" s="1"/>
      <c r="J12" s="13">
        <f>'1.kolokvij'!H12</f>
        <v>23</v>
      </c>
      <c r="K12" s="15" t="str">
        <f>'Rezultati FINAL'!B31</f>
        <v>Natja</v>
      </c>
      <c r="L12" s="15" t="str">
        <f>'Rezultati FINAL'!C31</f>
        <v>Mihaldinec</v>
      </c>
      <c r="M12" s="146"/>
      <c r="N12" s="52">
        <f>'Rezultati FINAL'!T31</f>
        <v>8</v>
      </c>
      <c r="O12" s="52">
        <f>'Rezultati FINAL'!U31</f>
        <v>0</v>
      </c>
      <c r="P12" s="52">
        <f>'Rezultati FINAL'!V31</f>
        <v>0</v>
      </c>
      <c r="Q12" s="52">
        <f>'Rezultati FINAL'!W31</f>
        <v>0</v>
      </c>
      <c r="S12" s="53">
        <f>'1.kolokvij'!O12</f>
        <v>46</v>
      </c>
      <c r="T12" s="62">
        <f>'Rezultati FINAL'!B54</f>
        <v>0</v>
      </c>
      <c r="U12" s="62">
        <f>'Rezultati FINAL'!C54</f>
        <v>0</v>
      </c>
      <c r="V12" s="143"/>
      <c r="W12" s="52">
        <f>'Rezultati FINAL'!T54</f>
        <v>0</v>
      </c>
      <c r="X12" s="52">
        <f>'Rezultati FINAL'!U54</f>
        <v>0</v>
      </c>
      <c r="Y12" s="52">
        <f>'Rezultati FINAL'!V54</f>
        <v>0</v>
      </c>
      <c r="Z12" s="52">
        <f>'Rezultati FINAL'!W54</f>
        <v>0</v>
      </c>
    </row>
    <row r="13" spans="1:26" ht="14.1" customHeight="1" x14ac:dyDescent="0.25">
      <c r="A13" s="53">
        <f>'1.kolokvij'!A13</f>
        <v>4</v>
      </c>
      <c r="B13" s="62" t="str">
        <f>'Rezultati FINAL'!B12</f>
        <v>Nicole</v>
      </c>
      <c r="C13" s="62" t="str">
        <f>'Rezultati FINAL'!C12</f>
        <v>Bradač</v>
      </c>
      <c r="D13" s="143"/>
      <c r="E13" s="52">
        <f>'Rezultati FINAL'!T12</f>
        <v>13</v>
      </c>
      <c r="F13" s="52">
        <f>'Rezultati FINAL'!U12</f>
        <v>6</v>
      </c>
      <c r="G13" s="52">
        <f>'Rezultati FINAL'!V12</f>
        <v>0</v>
      </c>
      <c r="H13" s="52">
        <f>'Rezultati FINAL'!W12</f>
        <v>0</v>
      </c>
      <c r="I13" s="1"/>
      <c r="J13" s="13">
        <f>'1.kolokvij'!H13</f>
        <v>24</v>
      </c>
      <c r="K13" s="15" t="str">
        <f>'Rezultati FINAL'!B32</f>
        <v>Rebeka</v>
      </c>
      <c r="L13" s="15" t="str">
        <f>'Rezultati FINAL'!C32</f>
        <v>Milas</v>
      </c>
      <c r="M13" s="146"/>
      <c r="N13" s="52">
        <f>'Rezultati FINAL'!T32</f>
        <v>18</v>
      </c>
      <c r="O13" s="52">
        <f>'Rezultati FINAL'!U32</f>
        <v>25</v>
      </c>
      <c r="P13" s="52">
        <f>'Rezultati FINAL'!V32</f>
        <v>20</v>
      </c>
      <c r="Q13" s="52">
        <f>'Rezultati FINAL'!W32</f>
        <v>23</v>
      </c>
      <c r="S13" s="53">
        <f>'1.kolokvij'!O13</f>
        <v>47</v>
      </c>
      <c r="T13" s="62">
        <f>'Rezultati FINAL'!B55</f>
        <v>0</v>
      </c>
      <c r="U13" s="62">
        <f>'Rezultati FINAL'!C55</f>
        <v>0</v>
      </c>
      <c r="V13" s="143"/>
      <c r="W13" s="52">
        <f>'Rezultati FINAL'!T55</f>
        <v>0</v>
      </c>
      <c r="X13" s="52">
        <f>'Rezultati FINAL'!U55</f>
        <v>0</v>
      </c>
      <c r="Y13" s="52">
        <f>'Rezultati FINAL'!V55</f>
        <v>0</v>
      </c>
      <c r="Z13" s="52">
        <f>'Rezultati FINAL'!W55</f>
        <v>0</v>
      </c>
    </row>
    <row r="14" spans="1:26" ht="14.1" customHeight="1" x14ac:dyDescent="0.25">
      <c r="A14" s="53">
        <f>'1.kolokvij'!A14</f>
        <v>5</v>
      </c>
      <c r="B14" s="62" t="str">
        <f>'Rezultati FINAL'!B13</f>
        <v>Dominik</v>
      </c>
      <c r="C14" s="62" t="str">
        <f>'Rezultati FINAL'!C13</f>
        <v>Čopec</v>
      </c>
      <c r="D14" s="143"/>
      <c r="E14" s="52">
        <f>'Rezultati FINAL'!T13</f>
        <v>13</v>
      </c>
      <c r="F14" s="52">
        <f>'Rezultati FINAL'!U13</f>
        <v>0</v>
      </c>
      <c r="G14" s="52">
        <f>'Rezultati FINAL'!V13</f>
        <v>0</v>
      </c>
      <c r="H14" s="52">
        <f>'Rezultati FINAL'!W13</f>
        <v>0</v>
      </c>
      <c r="I14" s="1"/>
      <c r="J14" s="13">
        <f>'1.kolokvij'!H14</f>
        <v>25</v>
      </c>
      <c r="K14" s="15" t="str">
        <f>'Rezultati FINAL'!B33</f>
        <v>Damjan</v>
      </c>
      <c r="L14" s="15" t="str">
        <f>'Rezultati FINAL'!C33</f>
        <v>Mokrović</v>
      </c>
      <c r="M14" s="146"/>
      <c r="N14" s="52">
        <f>'Rezultati FINAL'!T33</f>
        <v>11</v>
      </c>
      <c r="O14" s="52">
        <f>'Rezultati FINAL'!U33</f>
        <v>12</v>
      </c>
      <c r="P14" s="52">
        <f>'Rezultati FINAL'!V33</f>
        <v>0</v>
      </c>
      <c r="Q14" s="52">
        <f>'Rezultati FINAL'!W33</f>
        <v>0</v>
      </c>
      <c r="S14" s="53">
        <f>'1.kolokvij'!O14</f>
        <v>48</v>
      </c>
      <c r="T14" s="62">
        <f>'Rezultati FINAL'!B56</f>
        <v>0</v>
      </c>
      <c r="U14" s="62">
        <f>'Rezultati FINAL'!C56</f>
        <v>0</v>
      </c>
      <c r="V14" s="143"/>
      <c r="W14" s="52">
        <f>'Rezultati FINAL'!T56</f>
        <v>0</v>
      </c>
      <c r="X14" s="52">
        <f>'Rezultati FINAL'!U56</f>
        <v>0</v>
      </c>
      <c r="Y14" s="52">
        <f>'Rezultati FINAL'!V56</f>
        <v>0</v>
      </c>
      <c r="Z14" s="52">
        <f>'Rezultati FINAL'!W56</f>
        <v>0</v>
      </c>
    </row>
    <row r="15" spans="1:26" ht="14.1" customHeight="1" x14ac:dyDescent="0.25">
      <c r="A15" s="53">
        <f>'1.kolokvij'!A15</f>
        <v>6</v>
      </c>
      <c r="B15" s="62" t="str">
        <f>'Rezultati FINAL'!B14</f>
        <v>Sara</v>
      </c>
      <c r="C15" s="62" t="str">
        <f>'Rezultati FINAL'!C14</f>
        <v>Galić</v>
      </c>
      <c r="D15" s="143"/>
      <c r="E15" s="52">
        <f>'Rezultati FINAL'!T14</f>
        <v>11</v>
      </c>
      <c r="F15" s="52">
        <f>'Rezultati FINAL'!U14</f>
        <v>14</v>
      </c>
      <c r="G15" s="52">
        <f>'Rezultati FINAL'!V14</f>
        <v>0</v>
      </c>
      <c r="H15" s="52">
        <f>'Rezultati FINAL'!W14</f>
        <v>0</v>
      </c>
      <c r="I15" s="1"/>
      <c r="J15" s="13">
        <f>'1.kolokvij'!H15</f>
        <v>26</v>
      </c>
      <c r="K15" s="15" t="str">
        <f>'Rezultati FINAL'!B34</f>
        <v>Domagoj</v>
      </c>
      <c r="L15" s="15" t="str">
        <f>'Rezultati FINAL'!C34</f>
        <v>Ostheimer</v>
      </c>
      <c r="M15" s="146"/>
      <c r="N15" s="52">
        <f>'Rezultati FINAL'!T34</f>
        <v>5</v>
      </c>
      <c r="O15" s="52">
        <f>'Rezultati FINAL'!U34</f>
        <v>6</v>
      </c>
      <c r="P15" s="52">
        <f>'Rezultati FINAL'!V34</f>
        <v>0</v>
      </c>
      <c r="Q15" s="52">
        <f>'Rezultati FINAL'!W34</f>
        <v>0</v>
      </c>
      <c r="S15" s="53">
        <f>'1.kolokvij'!O15</f>
        <v>49</v>
      </c>
      <c r="T15" s="62">
        <f>'Rezultati FINAL'!B57</f>
        <v>0</v>
      </c>
      <c r="U15" s="62">
        <f>'Rezultati FINAL'!C57</f>
        <v>0</v>
      </c>
      <c r="V15" s="143"/>
      <c r="W15" s="52">
        <f>'Rezultati FINAL'!T57</f>
        <v>0</v>
      </c>
      <c r="X15" s="52">
        <f>'Rezultati FINAL'!U57</f>
        <v>0</v>
      </c>
      <c r="Y15" s="52">
        <f>'Rezultati FINAL'!V57</f>
        <v>0</v>
      </c>
      <c r="Z15" s="52">
        <f>'Rezultati FINAL'!W57</f>
        <v>0</v>
      </c>
    </row>
    <row r="16" spans="1:26" ht="14.1" customHeight="1" x14ac:dyDescent="0.25">
      <c r="A16" s="53">
        <f>'1.kolokvij'!A16</f>
        <v>7</v>
      </c>
      <c r="B16" s="62" t="str">
        <f>'Rezultati FINAL'!B15</f>
        <v>Jure</v>
      </c>
      <c r="C16" s="62" t="str">
        <f>'Rezultati FINAL'!C15</f>
        <v>Habenšus</v>
      </c>
      <c r="D16" s="143"/>
      <c r="E16" s="52">
        <f>'Rezultati FINAL'!T15</f>
        <v>8</v>
      </c>
      <c r="F16" s="52">
        <f>'Rezultati FINAL'!U15</f>
        <v>0</v>
      </c>
      <c r="G16" s="52">
        <f>'Rezultati FINAL'!V15</f>
        <v>0</v>
      </c>
      <c r="H16" s="52">
        <f>'Rezultati FINAL'!W15</f>
        <v>0</v>
      </c>
      <c r="I16" s="1"/>
      <c r="J16" s="13">
        <f>'1.kolokvij'!H16</f>
        <v>27</v>
      </c>
      <c r="K16" s="15" t="str">
        <f>'Rezultati FINAL'!B35</f>
        <v>Andrija</v>
      </c>
      <c r="L16" s="15" t="str">
        <f>'Rezultati FINAL'!C35</f>
        <v>Perić</v>
      </c>
      <c r="M16" s="146"/>
      <c r="N16" s="52">
        <f>'Rezultati FINAL'!T35</f>
        <v>0</v>
      </c>
      <c r="O16" s="52">
        <f>'Rezultati FINAL'!U35</f>
        <v>0</v>
      </c>
      <c r="P16" s="52">
        <f>'Rezultati FINAL'!V35</f>
        <v>0</v>
      </c>
      <c r="Q16" s="52">
        <f>'Rezultati FINAL'!W35</f>
        <v>0</v>
      </c>
      <c r="S16" s="53">
        <f>'1.kolokvij'!O16</f>
        <v>50</v>
      </c>
      <c r="T16" s="62">
        <f>'Rezultati FINAL'!B58</f>
        <v>0</v>
      </c>
      <c r="U16" s="62">
        <f>'Rezultati FINAL'!C58</f>
        <v>0</v>
      </c>
      <c r="V16" s="143"/>
      <c r="W16" s="52">
        <f>'Rezultati FINAL'!T58</f>
        <v>0</v>
      </c>
      <c r="X16" s="52">
        <f>'Rezultati FINAL'!U58</f>
        <v>0</v>
      </c>
      <c r="Y16" s="52">
        <f>'Rezultati FINAL'!V58</f>
        <v>0</v>
      </c>
      <c r="Z16" s="52">
        <f>'Rezultati FINAL'!W58</f>
        <v>0</v>
      </c>
    </row>
    <row r="17" spans="1:26" ht="14.1" customHeight="1" x14ac:dyDescent="0.25">
      <c r="A17" s="53">
        <f>'1.kolokvij'!A17</f>
        <v>8</v>
      </c>
      <c r="B17" s="62" t="str">
        <f>'Rezultati FINAL'!B16</f>
        <v>Sara</v>
      </c>
      <c r="C17" s="62" t="str">
        <f>'Rezultati FINAL'!C16</f>
        <v>Ivoš</v>
      </c>
      <c r="D17" s="143"/>
      <c r="E17" s="52">
        <f>'Rezultati FINAL'!T16</f>
        <v>0</v>
      </c>
      <c r="F17" s="52">
        <f>'Rezultati FINAL'!U16</f>
        <v>0</v>
      </c>
      <c r="G17" s="52">
        <f>'Rezultati FINAL'!V16</f>
        <v>0</v>
      </c>
      <c r="H17" s="52">
        <f>'Rezultati FINAL'!W16</f>
        <v>0</v>
      </c>
      <c r="I17" s="1"/>
      <c r="J17" s="13">
        <f>'1.kolokvij'!H17</f>
        <v>28</v>
      </c>
      <c r="K17" s="15" t="str">
        <f>'Rezultati FINAL'!B36</f>
        <v>Ana</v>
      </c>
      <c r="L17" s="15" t="str">
        <f>'Rezultati FINAL'!C36</f>
        <v>Rajčević</v>
      </c>
      <c r="M17" s="146"/>
      <c r="N17" s="52">
        <f>'Rezultati FINAL'!T36</f>
        <v>12</v>
      </c>
      <c r="O17" s="52">
        <f>'Rezultati FINAL'!U36</f>
        <v>18</v>
      </c>
      <c r="P17" s="52">
        <f>'Rezultati FINAL'!V36</f>
        <v>0</v>
      </c>
      <c r="Q17" s="52">
        <f>'Rezultati FINAL'!W36</f>
        <v>0</v>
      </c>
      <c r="S17" s="53">
        <f>'1.kolokvij'!O17</f>
        <v>51</v>
      </c>
      <c r="T17" s="62">
        <f>'Rezultati FINAL'!B59</f>
        <v>0</v>
      </c>
      <c r="U17" s="62">
        <f>'Rezultati FINAL'!C59</f>
        <v>0</v>
      </c>
      <c r="V17" s="143"/>
      <c r="W17" s="52">
        <f>'Rezultati FINAL'!T59</f>
        <v>0</v>
      </c>
      <c r="X17" s="52">
        <f>'Rezultati FINAL'!U59</f>
        <v>0</v>
      </c>
      <c r="Y17" s="52">
        <f>'Rezultati FINAL'!V59</f>
        <v>0</v>
      </c>
      <c r="Z17" s="52">
        <f>'Rezultati FINAL'!W59</f>
        <v>0</v>
      </c>
    </row>
    <row r="18" spans="1:26" ht="14.1" customHeight="1" x14ac:dyDescent="0.25">
      <c r="A18" s="53">
        <f>'1.kolokvij'!A18</f>
        <v>9</v>
      </c>
      <c r="B18" s="62" t="str">
        <f>'Rezultati FINAL'!B17</f>
        <v>Altina</v>
      </c>
      <c r="C18" s="62" t="str">
        <f>'Rezultati FINAL'!C17</f>
        <v>Jahaj</v>
      </c>
      <c r="D18" s="143"/>
      <c r="E18" s="52">
        <f>'Rezultati FINAL'!T17</f>
        <v>21</v>
      </c>
      <c r="F18" s="52">
        <f>'Rezultati FINAL'!U17</f>
        <v>20</v>
      </c>
      <c r="G18" s="52">
        <f>'Rezultati FINAL'!V17</f>
        <v>15</v>
      </c>
      <c r="H18" s="52">
        <f>'Rezultati FINAL'!W17</f>
        <v>25</v>
      </c>
      <c r="I18" s="1"/>
      <c r="J18" s="13">
        <f>'1.kolokvij'!H18</f>
        <v>29</v>
      </c>
      <c r="K18" s="15" t="str">
        <f>'Rezultati FINAL'!B37</f>
        <v>Adrijana</v>
      </c>
      <c r="L18" s="15" t="str">
        <f>'Rezultati FINAL'!C37</f>
        <v>Rajković</v>
      </c>
      <c r="M18" s="146"/>
      <c r="N18" s="52">
        <f>'Rezultati FINAL'!T37</f>
        <v>18</v>
      </c>
      <c r="O18" s="52">
        <f>'Rezultati FINAL'!U37</f>
        <v>25</v>
      </c>
      <c r="P18" s="52">
        <f>'Rezultati FINAL'!V37</f>
        <v>15</v>
      </c>
      <c r="Q18" s="52">
        <f>'Rezultati FINAL'!W37</f>
        <v>25</v>
      </c>
      <c r="S18" s="53">
        <f>'1.kolokvij'!O18</f>
        <v>52</v>
      </c>
      <c r="T18" s="62">
        <f>'Rezultati FINAL'!B60</f>
        <v>0</v>
      </c>
      <c r="U18" s="62">
        <f>'Rezultati FINAL'!C60</f>
        <v>0</v>
      </c>
      <c r="V18" s="143"/>
      <c r="W18" s="52">
        <f>'Rezultati FINAL'!T60</f>
        <v>0</v>
      </c>
      <c r="X18" s="52">
        <f>'Rezultati FINAL'!U60</f>
        <v>0</v>
      </c>
      <c r="Y18" s="52">
        <f>'Rezultati FINAL'!V60</f>
        <v>0</v>
      </c>
      <c r="Z18" s="52">
        <f>'Rezultati FINAL'!W60</f>
        <v>0</v>
      </c>
    </row>
    <row r="19" spans="1:26" ht="14.1" customHeight="1" x14ac:dyDescent="0.25">
      <c r="A19" s="53">
        <f>'1.kolokvij'!A19</f>
        <v>10</v>
      </c>
      <c r="B19" s="62" t="str">
        <f>'Rezultati FINAL'!B18</f>
        <v>Sherife</v>
      </c>
      <c r="C19" s="62" t="str">
        <f>'Rezultati FINAL'!C18</f>
        <v>Jahaj</v>
      </c>
      <c r="D19" s="143"/>
      <c r="E19" s="52">
        <f>'Rezultati FINAL'!T18</f>
        <v>0</v>
      </c>
      <c r="F19" s="52">
        <f>'Rezultati FINAL'!U18</f>
        <v>0</v>
      </c>
      <c r="G19" s="52">
        <f>'Rezultati FINAL'!V18</f>
        <v>0</v>
      </c>
      <c r="H19" s="52">
        <f>'Rezultati FINAL'!W18</f>
        <v>0</v>
      </c>
      <c r="I19" s="1"/>
      <c r="J19" s="13">
        <f>'1.kolokvij'!H19</f>
        <v>30</v>
      </c>
      <c r="K19" s="15" t="str">
        <f>'Rezultati FINAL'!B38</f>
        <v>Ivona</v>
      </c>
      <c r="L19" s="15" t="str">
        <f>'Rezultati FINAL'!C38</f>
        <v>Strukar</v>
      </c>
      <c r="M19" s="146"/>
      <c r="N19" s="52">
        <f>'Rezultati FINAL'!T38</f>
        <v>10</v>
      </c>
      <c r="O19" s="52">
        <f>'Rezultati FINAL'!U38</f>
        <v>10</v>
      </c>
      <c r="P19" s="52">
        <f>'Rezultati FINAL'!V38</f>
        <v>0</v>
      </c>
      <c r="Q19" s="52">
        <f>'Rezultati FINAL'!W38</f>
        <v>0</v>
      </c>
      <c r="S19" s="53">
        <f>'1.kolokvij'!O19</f>
        <v>53</v>
      </c>
      <c r="T19" s="62">
        <f>'Rezultati FINAL'!B61</f>
        <v>0</v>
      </c>
      <c r="U19" s="62">
        <f>'Rezultati FINAL'!C61</f>
        <v>0</v>
      </c>
      <c r="V19" s="143"/>
      <c r="W19" s="52">
        <f>'Rezultati FINAL'!T61</f>
        <v>0</v>
      </c>
      <c r="X19" s="52">
        <f>'Rezultati FINAL'!U61</f>
        <v>0</v>
      </c>
      <c r="Y19" s="52">
        <f>'Rezultati FINAL'!V61</f>
        <v>0</v>
      </c>
      <c r="Z19" s="52">
        <f>'Rezultati FINAL'!W61</f>
        <v>0</v>
      </c>
    </row>
    <row r="20" spans="1:26" ht="14.1" customHeight="1" x14ac:dyDescent="0.25">
      <c r="A20" s="53">
        <f>'1.kolokvij'!A20</f>
        <v>11</v>
      </c>
      <c r="B20" s="62" t="str">
        <f>'Rezultati FINAL'!B19</f>
        <v>Marijana</v>
      </c>
      <c r="C20" s="62" t="str">
        <f>'Rezultati FINAL'!C19</f>
        <v>Jurić</v>
      </c>
      <c r="D20" s="143"/>
      <c r="E20" s="52">
        <f>'Rezultati FINAL'!T19</f>
        <v>0</v>
      </c>
      <c r="F20" s="52">
        <f>'Rezultati FINAL'!U19</f>
        <v>0</v>
      </c>
      <c r="G20" s="52">
        <f>'Rezultati FINAL'!V19</f>
        <v>0</v>
      </c>
      <c r="H20" s="52">
        <f>'Rezultati FINAL'!W19</f>
        <v>0</v>
      </c>
      <c r="I20" s="1"/>
      <c r="J20" s="13">
        <f>'1.kolokvij'!H20</f>
        <v>31</v>
      </c>
      <c r="K20" s="15" t="str">
        <f>'Rezultati FINAL'!B39</f>
        <v>Dominik</v>
      </c>
      <c r="L20" s="15" t="str">
        <f>'Rezultati FINAL'!C39</f>
        <v>Šešek</v>
      </c>
      <c r="M20" s="146"/>
      <c r="N20" s="52">
        <f>'Rezultati FINAL'!T39</f>
        <v>7</v>
      </c>
      <c r="O20" s="52">
        <f>'Rezultati FINAL'!U39</f>
        <v>0</v>
      </c>
      <c r="P20" s="52">
        <f>'Rezultati FINAL'!V39</f>
        <v>0</v>
      </c>
      <c r="Q20" s="52">
        <f>'Rezultati FINAL'!W39</f>
        <v>0</v>
      </c>
      <c r="S20" s="53">
        <f>'1.kolokvij'!O20</f>
        <v>54</v>
      </c>
      <c r="T20" s="62">
        <f>'Rezultati FINAL'!B62</f>
        <v>0</v>
      </c>
      <c r="U20" s="62">
        <f>'Rezultati FINAL'!C62</f>
        <v>0</v>
      </c>
      <c r="V20" s="143"/>
      <c r="W20" s="52">
        <f>'Rezultati FINAL'!T62</f>
        <v>0</v>
      </c>
      <c r="X20" s="52">
        <f>'Rezultati FINAL'!U62</f>
        <v>0</v>
      </c>
      <c r="Y20" s="52">
        <f>'Rezultati FINAL'!V62</f>
        <v>0</v>
      </c>
      <c r="Z20" s="52">
        <f>'Rezultati FINAL'!W62</f>
        <v>0</v>
      </c>
    </row>
    <row r="21" spans="1:26" ht="14.1" customHeight="1" x14ac:dyDescent="0.25">
      <c r="A21" s="53">
        <f>'1.kolokvij'!A21</f>
        <v>12</v>
      </c>
      <c r="B21" s="62" t="str">
        <f>'Rezultati FINAL'!B20</f>
        <v>Dominik</v>
      </c>
      <c r="C21" s="62" t="str">
        <f>'Rezultati FINAL'!C20</f>
        <v>Kaurić</v>
      </c>
      <c r="D21" s="143"/>
      <c r="E21" s="52">
        <f>'Rezultati FINAL'!T20</f>
        <v>20</v>
      </c>
      <c r="F21" s="52">
        <f>'Rezultati FINAL'!U20</f>
        <v>25</v>
      </c>
      <c r="G21" s="52">
        <f>'Rezultati FINAL'!V20</f>
        <v>21</v>
      </c>
      <c r="H21" s="52">
        <f>'Rezultati FINAL'!W20</f>
        <v>25</v>
      </c>
      <c r="I21" s="1"/>
      <c r="J21" s="13">
        <f>'1.kolokvij'!H21</f>
        <v>32</v>
      </c>
      <c r="K21" s="15" t="str">
        <f>'Rezultati FINAL'!B40</f>
        <v>Tobias</v>
      </c>
      <c r="L21" s="15" t="str">
        <f>'Rezultati FINAL'!C40</f>
        <v>Šipoš</v>
      </c>
      <c r="M21" s="146"/>
      <c r="N21" s="52">
        <f>'Rezultati FINAL'!T40</f>
        <v>17</v>
      </c>
      <c r="O21" s="52">
        <f>'Rezultati FINAL'!U40</f>
        <v>17</v>
      </c>
      <c r="P21" s="52">
        <f>'Rezultati FINAL'!V40</f>
        <v>25</v>
      </c>
      <c r="Q21" s="52">
        <f>'Rezultati FINAL'!W40</f>
        <v>20.5</v>
      </c>
      <c r="S21" s="53">
        <f>'1.kolokvij'!O21</f>
        <v>55</v>
      </c>
      <c r="T21" s="62">
        <f>'Rezultati FINAL'!B63</f>
        <v>0</v>
      </c>
      <c r="U21" s="62">
        <f>'Rezultati FINAL'!C63</f>
        <v>0</v>
      </c>
      <c r="V21" s="143"/>
      <c r="W21" s="52">
        <f>'Rezultati FINAL'!T63</f>
        <v>0</v>
      </c>
      <c r="X21" s="52">
        <f>'Rezultati FINAL'!U63</f>
        <v>0</v>
      </c>
      <c r="Y21" s="52">
        <f>'Rezultati FINAL'!V63</f>
        <v>0</v>
      </c>
      <c r="Z21" s="52">
        <f>'Rezultati FINAL'!W63</f>
        <v>0</v>
      </c>
    </row>
    <row r="22" spans="1:26" ht="14.1" customHeight="1" x14ac:dyDescent="0.25">
      <c r="A22" s="53">
        <f>'1.kolokvij'!A22</f>
        <v>13</v>
      </c>
      <c r="B22" s="62" t="str">
        <f>'Rezultati FINAL'!B21</f>
        <v>Jure</v>
      </c>
      <c r="C22" s="62" t="str">
        <f>'Rezultati FINAL'!C21</f>
        <v>Knežević</v>
      </c>
      <c r="D22" s="143"/>
      <c r="E22" s="52">
        <f>'Rezultati FINAL'!T21</f>
        <v>9</v>
      </c>
      <c r="F22" s="52">
        <f>'Rezultati FINAL'!U21</f>
        <v>13</v>
      </c>
      <c r="G22" s="52">
        <f>'Rezultati FINAL'!V21</f>
        <v>0</v>
      </c>
      <c r="H22" s="52">
        <f>'Rezultati FINAL'!W21</f>
        <v>0</v>
      </c>
      <c r="I22" s="1"/>
      <c r="J22" s="13">
        <f>'1.kolokvij'!H22</f>
        <v>33</v>
      </c>
      <c r="K22" s="15" t="str">
        <f>'Rezultati FINAL'!B41</f>
        <v>Lucia</v>
      </c>
      <c r="L22" s="15" t="str">
        <f>'Rezultati FINAL'!C41</f>
        <v>Šunić</v>
      </c>
      <c r="M22" s="146"/>
      <c r="N22" s="52">
        <f>'Rezultati FINAL'!T41</f>
        <v>12</v>
      </c>
      <c r="O22" s="52">
        <f>'Rezultati FINAL'!U41</f>
        <v>12</v>
      </c>
      <c r="P22" s="52">
        <f>'Rezultati FINAL'!V41</f>
        <v>0</v>
      </c>
      <c r="Q22" s="52">
        <f>'Rezultati FINAL'!W41</f>
        <v>0</v>
      </c>
      <c r="S22" s="53">
        <f>'1.kolokvij'!O22</f>
        <v>56</v>
      </c>
      <c r="T22" s="62">
        <f>'Rezultati FINAL'!B64</f>
        <v>0</v>
      </c>
      <c r="U22" s="62">
        <f>'Rezultati FINAL'!C64</f>
        <v>0</v>
      </c>
      <c r="V22" s="143"/>
      <c r="W22" s="52">
        <f>'Rezultati FINAL'!T64</f>
        <v>0</v>
      </c>
      <c r="X22" s="52">
        <f>'Rezultati FINAL'!U64</f>
        <v>0</v>
      </c>
      <c r="Y22" s="52">
        <f>'Rezultati FINAL'!V64</f>
        <v>0</v>
      </c>
      <c r="Z22" s="52">
        <f>'Rezultati FINAL'!W64</f>
        <v>0</v>
      </c>
    </row>
    <row r="23" spans="1:26" ht="14.1" customHeight="1" x14ac:dyDescent="0.25">
      <c r="A23" s="53">
        <f>'1.kolokvij'!A23</f>
        <v>14</v>
      </c>
      <c r="B23" s="62" t="str">
        <f>'Rezultati FINAL'!B22</f>
        <v>Petra</v>
      </c>
      <c r="C23" s="62" t="str">
        <f>'Rezultati FINAL'!C22</f>
        <v>Kobaš</v>
      </c>
      <c r="D23" s="143"/>
      <c r="E23" s="52">
        <f>'Rezultati FINAL'!T22</f>
        <v>0</v>
      </c>
      <c r="F23" s="52">
        <f>'Rezultati FINAL'!U22</f>
        <v>0</v>
      </c>
      <c r="G23" s="52">
        <f>'Rezultati FINAL'!V22</f>
        <v>0</v>
      </c>
      <c r="H23" s="52">
        <f>'Rezultati FINAL'!W22</f>
        <v>0</v>
      </c>
      <c r="I23" s="1"/>
      <c r="J23" s="13">
        <f>'1.kolokvij'!H23</f>
        <v>34</v>
      </c>
      <c r="K23" s="15" t="str">
        <f>'Rezultati FINAL'!B42</f>
        <v>Romana</v>
      </c>
      <c r="L23" s="15" t="str">
        <f>'Rezultati FINAL'!C42</f>
        <v>Tomić</v>
      </c>
      <c r="M23" s="146"/>
      <c r="N23" s="52">
        <f>'Rezultati FINAL'!T42</f>
        <v>16</v>
      </c>
      <c r="O23" s="52">
        <f>'Rezultati FINAL'!U42</f>
        <v>13</v>
      </c>
      <c r="P23" s="52">
        <f>'Rezultati FINAL'!V42</f>
        <v>0</v>
      </c>
      <c r="Q23" s="52">
        <f>'Rezultati FINAL'!W42</f>
        <v>0</v>
      </c>
      <c r="S23" s="53">
        <f>'1.kolokvij'!O23</f>
        <v>57</v>
      </c>
      <c r="T23" s="62">
        <f>'Rezultati FINAL'!B65</f>
        <v>0</v>
      </c>
      <c r="U23" s="62">
        <f>'Rezultati FINAL'!C65</f>
        <v>0</v>
      </c>
      <c r="V23" s="143"/>
      <c r="W23" s="52">
        <f>'Rezultati FINAL'!T65</f>
        <v>0</v>
      </c>
      <c r="X23" s="52">
        <f>'Rezultati FINAL'!U65</f>
        <v>0</v>
      </c>
      <c r="Y23" s="52">
        <f>'Rezultati FINAL'!V65</f>
        <v>0</v>
      </c>
      <c r="Z23" s="52">
        <f>'Rezultati FINAL'!W65</f>
        <v>0</v>
      </c>
    </row>
    <row r="24" spans="1:26" ht="14.1" customHeight="1" x14ac:dyDescent="0.25">
      <c r="A24" s="53">
        <f>'1.kolokvij'!A24</f>
        <v>15</v>
      </c>
      <c r="B24" s="62" t="str">
        <f>'Rezultati FINAL'!B23</f>
        <v>Ivana</v>
      </c>
      <c r="C24" s="62" t="str">
        <f>'Rezultati FINAL'!C23</f>
        <v>Kovačević</v>
      </c>
      <c r="D24" s="143"/>
      <c r="E24" s="52">
        <f>'Rezultati FINAL'!T23</f>
        <v>11</v>
      </c>
      <c r="F24" s="52">
        <f>'Rezultati FINAL'!U23</f>
        <v>0</v>
      </c>
      <c r="G24" s="52">
        <f>'Rezultati FINAL'!V23</f>
        <v>0</v>
      </c>
      <c r="H24" s="52">
        <f>'Rezultati FINAL'!W23</f>
        <v>0</v>
      </c>
      <c r="I24" s="1"/>
      <c r="J24" s="13">
        <f>'1.kolokvij'!H24</f>
        <v>35</v>
      </c>
      <c r="K24" s="15" t="str">
        <f>'Rezultati FINAL'!B43</f>
        <v>Blaž</v>
      </c>
      <c r="L24" s="15" t="str">
        <f>'Rezultati FINAL'!C43</f>
        <v>Tuđa</v>
      </c>
      <c r="M24" s="146"/>
      <c r="N24" s="52">
        <f>'Rezultati FINAL'!T43</f>
        <v>18</v>
      </c>
      <c r="O24" s="52">
        <f>'Rezultati FINAL'!U43</f>
        <v>23</v>
      </c>
      <c r="P24" s="52">
        <f>'Rezultati FINAL'!V43</f>
        <v>13</v>
      </c>
      <c r="Q24" s="52">
        <f>'Rezultati FINAL'!W43</f>
        <v>18.5</v>
      </c>
      <c r="S24" s="53">
        <f>'1.kolokvij'!O24</f>
        <v>58</v>
      </c>
      <c r="T24" s="62">
        <f>'Rezultati FINAL'!B66</f>
        <v>0</v>
      </c>
      <c r="U24" s="62">
        <f>'Rezultati FINAL'!C66</f>
        <v>0</v>
      </c>
      <c r="V24" s="143"/>
      <c r="W24" s="52">
        <f>'Rezultati FINAL'!T66</f>
        <v>0</v>
      </c>
      <c r="X24" s="52">
        <f>'Rezultati FINAL'!U66</f>
        <v>0</v>
      </c>
      <c r="Y24" s="52">
        <f>'Rezultati FINAL'!V66</f>
        <v>0</v>
      </c>
      <c r="Z24" s="52">
        <f>'Rezultati FINAL'!W66</f>
        <v>0</v>
      </c>
    </row>
    <row r="25" spans="1:26" ht="14.1" customHeight="1" x14ac:dyDescent="0.25">
      <c r="A25" s="53">
        <f>'1.kolokvij'!A25</f>
        <v>16</v>
      </c>
      <c r="B25" s="62" t="str">
        <f>'Rezultati FINAL'!B24</f>
        <v>Klara</v>
      </c>
      <c r="C25" s="62" t="str">
        <f>'Rezultati FINAL'!C24</f>
        <v>Krešo</v>
      </c>
      <c r="D25" s="143"/>
      <c r="E25" s="52">
        <f>'Rezultati FINAL'!T24</f>
        <v>17</v>
      </c>
      <c r="F25" s="52">
        <f>'Rezultati FINAL'!U24</f>
        <v>25</v>
      </c>
      <c r="G25" s="52">
        <f>'Rezultati FINAL'!V24</f>
        <v>20</v>
      </c>
      <c r="H25" s="52">
        <f>'Rezultati FINAL'!W24</f>
        <v>25</v>
      </c>
      <c r="I25" s="1"/>
      <c r="J25" s="13">
        <f>'1.kolokvij'!H25</f>
        <v>36</v>
      </c>
      <c r="K25" s="15" t="str">
        <f>'Rezultati FINAL'!B44</f>
        <v>Petra</v>
      </c>
      <c r="L25" s="15" t="str">
        <f>'Rezultati FINAL'!C44</f>
        <v>Uvodić</v>
      </c>
      <c r="M25" s="146"/>
      <c r="N25" s="52">
        <f>'Rezultati FINAL'!T44</f>
        <v>6</v>
      </c>
      <c r="O25" s="52">
        <f>'Rezultati FINAL'!U44</f>
        <v>0</v>
      </c>
      <c r="P25" s="52">
        <f>'Rezultati FINAL'!V44</f>
        <v>0</v>
      </c>
      <c r="Q25" s="52">
        <f>'Rezultati FINAL'!W44</f>
        <v>0</v>
      </c>
      <c r="S25" s="53">
        <f>'1.kolokvij'!O25</f>
        <v>59</v>
      </c>
      <c r="T25" s="62">
        <f>'Rezultati FINAL'!B67</f>
        <v>0</v>
      </c>
      <c r="U25" s="62">
        <f>'Rezultati FINAL'!C67</f>
        <v>0</v>
      </c>
      <c r="V25" s="143"/>
      <c r="W25" s="52">
        <f>'Rezultati FINAL'!T67</f>
        <v>0</v>
      </c>
      <c r="X25" s="52">
        <f>'Rezultati FINAL'!U67</f>
        <v>0</v>
      </c>
      <c r="Y25" s="52">
        <f>'Rezultati FINAL'!V67</f>
        <v>0</v>
      </c>
      <c r="Z25" s="52">
        <f>'Rezultati FINAL'!W67</f>
        <v>0</v>
      </c>
    </row>
    <row r="26" spans="1:26" ht="14.1" customHeight="1" x14ac:dyDescent="0.25">
      <c r="A26" s="53">
        <f>'1.kolokvij'!A26</f>
        <v>17</v>
      </c>
      <c r="B26" s="62" t="str">
        <f>'Rezultati FINAL'!B25</f>
        <v>Nina</v>
      </c>
      <c r="C26" s="62" t="str">
        <f>'Rezultati FINAL'!C25</f>
        <v>Lazarević</v>
      </c>
      <c r="D26" s="143"/>
      <c r="E26" s="52">
        <f>'Rezultati FINAL'!T25</f>
        <v>11</v>
      </c>
      <c r="F26" s="52">
        <f>'Rezultati FINAL'!U25</f>
        <v>1</v>
      </c>
      <c r="G26" s="52">
        <f>'Rezultati FINAL'!V25</f>
        <v>0</v>
      </c>
      <c r="H26" s="52">
        <f>'Rezultati FINAL'!W25</f>
        <v>0</v>
      </c>
      <c r="I26" s="1"/>
      <c r="J26" s="13">
        <f>'1.kolokvij'!H26</f>
        <v>37</v>
      </c>
      <c r="K26" s="15" t="str">
        <f>'Rezultati FINAL'!B45</f>
        <v>Hrvoje</v>
      </c>
      <c r="L26" s="15" t="str">
        <f>'Rezultati FINAL'!C45</f>
        <v>Vučković</v>
      </c>
      <c r="M26" s="146"/>
      <c r="N26" s="52">
        <f>'Rezultati FINAL'!T45</f>
        <v>12</v>
      </c>
      <c r="O26" s="52">
        <f>'Rezultati FINAL'!U45</f>
        <v>15</v>
      </c>
      <c r="P26" s="52">
        <f>'Rezultati FINAL'!V45</f>
        <v>0</v>
      </c>
      <c r="Q26" s="52">
        <f>'Rezultati FINAL'!W45</f>
        <v>0</v>
      </c>
      <c r="S26" s="53">
        <f>'1.kolokvij'!O26</f>
        <v>60</v>
      </c>
      <c r="T26" s="62">
        <f>'Rezultati FINAL'!B68</f>
        <v>0</v>
      </c>
      <c r="U26" s="62">
        <f>'Rezultati FINAL'!C68</f>
        <v>0</v>
      </c>
      <c r="V26" s="143"/>
      <c r="W26" s="52">
        <f>'Rezultati FINAL'!T68</f>
        <v>0</v>
      </c>
      <c r="X26" s="52">
        <f>'Rezultati FINAL'!U68</f>
        <v>0</v>
      </c>
      <c r="Y26" s="52">
        <f>'Rezultati FINAL'!V68</f>
        <v>0</v>
      </c>
      <c r="Z26" s="52">
        <f>'Rezultati FINAL'!W68</f>
        <v>0</v>
      </c>
    </row>
    <row r="27" spans="1:26" ht="14.1" customHeight="1" x14ac:dyDescent="0.25">
      <c r="A27" s="53">
        <f>'1.kolokvij'!A27</f>
        <v>18</v>
      </c>
      <c r="B27" s="62" t="str">
        <f>'Rezultati FINAL'!B26</f>
        <v>Hana</v>
      </c>
      <c r="C27" s="62" t="str">
        <f>'Rezultati FINAL'!C26</f>
        <v>Lihter</v>
      </c>
      <c r="D27" s="143"/>
      <c r="E27" s="52">
        <f>'Rezultati FINAL'!T26</f>
        <v>19</v>
      </c>
      <c r="F27" s="52">
        <f>'Rezultati FINAL'!U26</f>
        <v>24</v>
      </c>
      <c r="G27" s="52">
        <f>'Rezultati FINAL'!V26</f>
        <v>17</v>
      </c>
      <c r="H27" s="52">
        <f>'Rezultati FINAL'!W26</f>
        <v>21</v>
      </c>
      <c r="I27" s="1"/>
      <c r="J27" s="13">
        <f>'1.kolokvij'!H27</f>
        <v>38</v>
      </c>
      <c r="K27" s="15" t="str">
        <f>'Rezultati FINAL'!B46</f>
        <v>Anita</v>
      </c>
      <c r="L27" s="15" t="str">
        <f>'Rezultati FINAL'!C46</f>
        <v>Vukelja</v>
      </c>
      <c r="M27" s="146"/>
      <c r="N27" s="52">
        <f>'Rezultati FINAL'!T46</f>
        <v>21</v>
      </c>
      <c r="O27" s="52">
        <f>'Rezultati FINAL'!U46</f>
        <v>24</v>
      </c>
      <c r="P27" s="52">
        <f>'Rezultati FINAL'!V46</f>
        <v>20</v>
      </c>
      <c r="Q27" s="52">
        <f>'Rezultati FINAL'!W46</f>
        <v>18</v>
      </c>
      <c r="S27" s="53">
        <f>'1.kolokvij'!O27</f>
        <v>61</v>
      </c>
      <c r="T27" s="62">
        <f>'Rezultati FINAL'!B69</f>
        <v>0</v>
      </c>
      <c r="U27" s="62">
        <f>'Rezultati FINAL'!C69</f>
        <v>0</v>
      </c>
      <c r="V27" s="143"/>
      <c r="W27" s="52">
        <f>'Rezultati FINAL'!T69</f>
        <v>0</v>
      </c>
      <c r="X27" s="52">
        <f>'Rezultati FINAL'!U69</f>
        <v>0</v>
      </c>
      <c r="Y27" s="52">
        <f>'Rezultati FINAL'!V69</f>
        <v>0</v>
      </c>
      <c r="Z27" s="52">
        <f>'Rezultati FINAL'!W69</f>
        <v>0</v>
      </c>
    </row>
    <row r="28" spans="1:26" ht="14.1" customHeight="1" x14ac:dyDescent="0.25">
      <c r="A28" s="53">
        <f>'1.kolokvij'!A28</f>
        <v>19</v>
      </c>
      <c r="B28" s="62" t="str">
        <f>'Rezultati FINAL'!B27</f>
        <v>Kristina</v>
      </c>
      <c r="C28" s="62" t="str">
        <f>'Rezultati FINAL'!C27</f>
        <v>Lovošević</v>
      </c>
      <c r="D28" s="143"/>
      <c r="E28" s="52">
        <f>'Rezultati FINAL'!T27</f>
        <v>17</v>
      </c>
      <c r="F28" s="52">
        <f>'Rezultati FINAL'!U27</f>
        <v>20</v>
      </c>
      <c r="G28" s="52">
        <f>'Rezultati FINAL'!V27</f>
        <v>19</v>
      </c>
      <c r="H28" s="52">
        <f>'Rezultati FINAL'!W27</f>
        <v>25</v>
      </c>
      <c r="I28" s="1"/>
      <c r="J28" s="13">
        <f>'1.kolokvij'!H28</f>
        <v>39</v>
      </c>
      <c r="K28" s="15" t="str">
        <f>'Rezultati FINAL'!B47</f>
        <v>Daniel</v>
      </c>
      <c r="L28" s="15" t="str">
        <f>'Rezultati FINAL'!C47</f>
        <v>Zečević</v>
      </c>
      <c r="M28" s="77"/>
      <c r="N28" s="52">
        <f>'Rezultati FINAL'!T47</f>
        <v>15</v>
      </c>
      <c r="O28" s="52">
        <f>'Rezultati FINAL'!U47</f>
        <v>17</v>
      </c>
      <c r="P28" s="52">
        <f>'Rezultati FINAL'!V47</f>
        <v>15</v>
      </c>
      <c r="Q28" s="52">
        <f>'Rezultati FINAL'!W47</f>
        <v>10</v>
      </c>
      <c r="S28" s="112">
        <f>'1.kolokvij'!O28</f>
        <v>62</v>
      </c>
      <c r="T28" s="113">
        <f>'Rezultati FINAL'!B70</f>
        <v>0</v>
      </c>
      <c r="U28" s="113">
        <f>'Rezultati FINAL'!C70</f>
        <v>0</v>
      </c>
      <c r="V28" s="143"/>
      <c r="W28" s="86">
        <f>'Rezultati FINAL'!T70</f>
        <v>0</v>
      </c>
      <c r="X28" s="86">
        <f>'Rezultati FINAL'!U70</f>
        <v>0</v>
      </c>
      <c r="Y28" s="86">
        <f>'Rezultati FINAL'!V70</f>
        <v>0</v>
      </c>
      <c r="Z28" s="86">
        <f>'Rezultati FINAL'!W70</f>
        <v>0</v>
      </c>
    </row>
    <row r="29" spans="1:26" ht="14.1" customHeight="1" x14ac:dyDescent="0.25">
      <c r="A29" s="112">
        <f>'1.kolokvij'!A29</f>
        <v>20</v>
      </c>
      <c r="B29" s="113" t="str">
        <f>'Rezultati FINAL'!B28</f>
        <v>Ana-Maria</v>
      </c>
      <c r="C29" s="113" t="str">
        <f>'Rezultati FINAL'!C28</f>
        <v>Lovrišec</v>
      </c>
      <c r="D29" s="143"/>
      <c r="E29" s="86">
        <f>'Rezultati FINAL'!T28</f>
        <v>10</v>
      </c>
      <c r="F29" s="86">
        <f>'Rezultati FINAL'!U28</f>
        <v>14</v>
      </c>
      <c r="G29" s="86">
        <f>'Rezultati FINAL'!V28</f>
        <v>0</v>
      </c>
      <c r="H29" s="86">
        <f>'Rezultati FINAL'!W28</f>
        <v>0</v>
      </c>
      <c r="I29" s="1"/>
      <c r="J29" s="13">
        <f>'1.kolokvij'!H29</f>
        <v>40</v>
      </c>
      <c r="K29" s="15" t="str">
        <f>'Rezultati FINAL'!B48</f>
        <v>Sara</v>
      </c>
      <c r="L29" s="15" t="str">
        <f>'Rezultati FINAL'!C48</f>
        <v>Zelić</v>
      </c>
      <c r="M29" s="61"/>
      <c r="N29" s="52">
        <f>'Rezultati FINAL'!T48</f>
        <v>19</v>
      </c>
      <c r="O29" s="52">
        <f>'Rezultati FINAL'!U48</f>
        <v>19</v>
      </c>
      <c r="P29" s="52">
        <f>'Rezultati FINAL'!V48</f>
        <v>16</v>
      </c>
      <c r="Q29" s="52">
        <f>'Rezultati FINAL'!W48</f>
        <v>19</v>
      </c>
      <c r="S29" s="110"/>
      <c r="T29" s="114"/>
      <c r="U29" s="114"/>
      <c r="V29" s="115"/>
      <c r="W29" s="78"/>
      <c r="X29" s="78"/>
      <c r="Y29" s="78"/>
      <c r="Z29" s="78"/>
    </row>
    <row r="30" spans="1:26" ht="14.1" customHeight="1" x14ac:dyDescent="0.25">
      <c r="A30" s="110"/>
      <c r="B30" s="114"/>
      <c r="C30" s="114"/>
      <c r="D30" s="115"/>
      <c r="E30" s="78"/>
      <c r="F30" s="78"/>
      <c r="G30" s="78"/>
      <c r="H30" s="78"/>
      <c r="I30" s="17"/>
      <c r="J30" s="13">
        <f>'1.kolokvij'!H30</f>
        <v>41</v>
      </c>
      <c r="K30" s="15">
        <f>'Rezultati FINAL'!B49</f>
        <v>0</v>
      </c>
      <c r="L30" s="15">
        <f>'Rezultati FINAL'!C49</f>
        <v>0</v>
      </c>
      <c r="M30" s="61"/>
      <c r="N30" s="52">
        <f>'Rezultati FINAL'!T49</f>
        <v>0</v>
      </c>
      <c r="O30" s="52">
        <f>'Rezultati FINAL'!U49</f>
        <v>0</v>
      </c>
      <c r="P30" s="52">
        <f>'Rezultati FINAL'!V49</f>
        <v>0</v>
      </c>
      <c r="Q30" s="52">
        <f>'Rezultati FINAL'!W49</f>
        <v>0</v>
      </c>
      <c r="S30" s="73"/>
      <c r="T30" s="74"/>
      <c r="U30" s="74"/>
      <c r="V30" s="79"/>
      <c r="W30" s="20"/>
      <c r="X30" s="20"/>
      <c r="Y30" s="20"/>
      <c r="Z30" s="20"/>
    </row>
    <row r="31" spans="1:26" ht="14.1" customHeight="1" x14ac:dyDescent="0.25">
      <c r="A31" s="73"/>
      <c r="B31" s="74"/>
      <c r="C31" s="74"/>
      <c r="D31" s="79"/>
      <c r="E31" s="20"/>
      <c r="F31" s="20"/>
      <c r="G31" s="20"/>
      <c r="H31" s="20"/>
      <c r="I31" s="1"/>
      <c r="J31" s="13">
        <f>'1.kolokvij'!H31</f>
        <v>42</v>
      </c>
      <c r="K31" s="15">
        <f>'Rezultati FINAL'!B50</f>
        <v>0</v>
      </c>
      <c r="L31" s="15">
        <f>'Rezultati FINAL'!C50</f>
        <v>0</v>
      </c>
      <c r="M31" s="61"/>
      <c r="N31" s="52">
        <f>'Rezultati FINAL'!T50</f>
        <v>0</v>
      </c>
      <c r="O31" s="52">
        <f>'Rezultati FINAL'!U50</f>
        <v>0</v>
      </c>
      <c r="P31" s="52">
        <f>'Rezultati FINAL'!V50</f>
        <v>0</v>
      </c>
      <c r="Q31" s="52">
        <f>'Rezultati FINAL'!W50</f>
        <v>0</v>
      </c>
      <c r="S31" s="73"/>
      <c r="T31" s="74"/>
      <c r="U31" s="74"/>
      <c r="V31" s="79"/>
      <c r="W31" s="20"/>
      <c r="X31" s="20"/>
      <c r="Y31" s="20"/>
      <c r="Z31" s="20"/>
    </row>
    <row r="32" spans="1:26" ht="14.1" customHeight="1" x14ac:dyDescent="0.25">
      <c r="A32" s="73"/>
      <c r="B32" s="74"/>
      <c r="C32" s="74"/>
      <c r="D32" s="79"/>
      <c r="E32" s="20"/>
      <c r="F32" s="20"/>
      <c r="G32" s="20"/>
      <c r="H32" s="20"/>
      <c r="I32" s="1"/>
      <c r="J32" s="85">
        <f>'1.kolokvij'!H32</f>
        <v>43</v>
      </c>
      <c r="K32" s="15">
        <f>'Rezultati FINAL'!B51</f>
        <v>0</v>
      </c>
      <c r="L32" s="15">
        <f>'Rezultati FINAL'!C51</f>
        <v>0</v>
      </c>
      <c r="M32" s="61"/>
      <c r="N32" s="52">
        <f>'Rezultati FINAL'!T51</f>
        <v>0</v>
      </c>
      <c r="O32" s="52">
        <f>'Rezultati FINAL'!U51</f>
        <v>0</v>
      </c>
      <c r="P32" s="52">
        <f>'Rezultati FINAL'!V51</f>
        <v>0</v>
      </c>
      <c r="Q32" s="52">
        <f>'Rezultati FINAL'!W51</f>
        <v>0</v>
      </c>
      <c r="S32" s="73"/>
      <c r="T32" s="80"/>
      <c r="U32" s="80"/>
      <c r="V32" s="79"/>
      <c r="W32" s="20"/>
      <c r="X32" s="20"/>
      <c r="Y32" s="20"/>
      <c r="Z32" s="20"/>
    </row>
    <row r="33" spans="1:22" ht="14.1" customHeight="1" x14ac:dyDescent="0.25">
      <c r="C33" s="22"/>
      <c r="D33" s="61"/>
      <c r="E33" s="22"/>
      <c r="I33" s="1"/>
      <c r="J33" s="75"/>
      <c r="K33" s="76"/>
      <c r="L33" s="76"/>
      <c r="M33" s="77"/>
      <c r="N33" s="78"/>
      <c r="O33" s="78"/>
      <c r="P33" s="78"/>
      <c r="Q33" s="78"/>
      <c r="V33" s="61"/>
    </row>
    <row r="34" spans="1:22" s="60" customFormat="1" ht="22.5" customHeight="1" x14ac:dyDescent="0.25">
      <c r="A34" s="59"/>
      <c r="I34" s="17"/>
      <c r="J34" s="70"/>
      <c r="K34" s="71"/>
      <c r="L34" s="71"/>
      <c r="M34" s="111"/>
      <c r="N34" s="20"/>
      <c r="O34" s="20"/>
      <c r="P34" s="20"/>
      <c r="Q34" s="20"/>
    </row>
    <row r="35" spans="1:22" ht="10.35" customHeight="1" x14ac:dyDescent="0.25">
      <c r="I35" s="1"/>
    </row>
    <row r="36" spans="1:22" ht="10.35" customHeight="1" x14ac:dyDescent="0.25">
      <c r="I36" s="1"/>
    </row>
    <row r="37" spans="1:22" ht="10.35" customHeight="1" x14ac:dyDescent="0.25">
      <c r="I37" s="1"/>
    </row>
    <row r="38" spans="1:22" ht="10.35" customHeight="1" x14ac:dyDescent="0.25">
      <c r="I38" s="1"/>
    </row>
    <row r="39" spans="1:22" ht="10.35" customHeight="1" x14ac:dyDescent="0.25">
      <c r="I39" s="1"/>
    </row>
    <row r="40" spans="1:22" ht="10.35" customHeight="1" x14ac:dyDescent="0.25">
      <c r="I40" s="1"/>
    </row>
    <row r="41" spans="1:22" ht="10.35" customHeight="1" x14ac:dyDescent="0.25">
      <c r="I41" s="1"/>
    </row>
    <row r="42" spans="1:22" ht="10.35" customHeight="1" x14ac:dyDescent="0.25">
      <c r="I42" s="1"/>
    </row>
    <row r="43" spans="1:22" ht="10.35" customHeight="1" x14ac:dyDescent="0.25">
      <c r="I43" s="1"/>
    </row>
    <row r="44" spans="1:22" ht="10.35" customHeight="1" x14ac:dyDescent="0.25">
      <c r="I44" s="1"/>
    </row>
    <row r="45" spans="1:22" ht="10.35" customHeight="1" x14ac:dyDescent="0.25">
      <c r="I45" s="1"/>
    </row>
    <row r="46" spans="1:22" ht="10.35" customHeight="1" x14ac:dyDescent="0.25">
      <c r="I46" s="1"/>
    </row>
    <row r="47" spans="1:22" ht="10.35" customHeight="1" x14ac:dyDescent="0.25">
      <c r="I47" s="1"/>
    </row>
    <row r="48" spans="1:22" ht="10.35" customHeight="1" x14ac:dyDescent="0.25">
      <c r="I48" s="1"/>
    </row>
    <row r="49" spans="9:9" ht="10.35" customHeight="1" x14ac:dyDescent="0.25">
      <c r="I49" s="1"/>
    </row>
    <row r="50" spans="9:9" ht="10.35" customHeight="1" x14ac:dyDescent="0.25">
      <c r="I50" s="1"/>
    </row>
    <row r="51" spans="9:9" ht="10.35" customHeight="1" x14ac:dyDescent="0.25">
      <c r="I51" s="1"/>
    </row>
    <row r="52" spans="9:9" ht="10.35" customHeight="1" x14ac:dyDescent="0.25">
      <c r="I52" s="1"/>
    </row>
    <row r="53" spans="9:9" ht="10.35" customHeight="1" x14ac:dyDescent="0.25">
      <c r="I53" s="1"/>
    </row>
    <row r="54" spans="9:9" ht="10.35" customHeight="1" x14ac:dyDescent="0.25">
      <c r="I54" s="1"/>
    </row>
    <row r="55" spans="9:9" ht="10.35" customHeight="1" x14ac:dyDescent="0.25">
      <c r="I55" s="1"/>
    </row>
    <row r="56" spans="9:9" ht="10.35" customHeight="1" x14ac:dyDescent="0.25">
      <c r="I56" s="1"/>
    </row>
    <row r="57" spans="9:9" ht="10.35" customHeight="1" x14ac:dyDescent="0.25">
      <c r="I57" s="1"/>
    </row>
    <row r="58" spans="9:9" ht="10.35" customHeight="1" x14ac:dyDescent="0.25">
      <c r="I58" s="1"/>
    </row>
    <row r="59" spans="9:9" ht="10.35" customHeight="1" x14ac:dyDescent="0.25">
      <c r="I59" s="1"/>
    </row>
    <row r="60" spans="9:9" ht="10.35" customHeight="1" x14ac:dyDescent="0.25">
      <c r="I60" s="1"/>
    </row>
    <row r="61" spans="9:9" ht="10.35" customHeight="1" x14ac:dyDescent="0.25">
      <c r="I61" s="1"/>
    </row>
    <row r="62" spans="9:9" ht="10.35" customHeight="1" x14ac:dyDescent="0.25">
      <c r="I62" s="1"/>
    </row>
    <row r="63" spans="9:9" ht="10.35" customHeight="1" x14ac:dyDescent="0.25">
      <c r="I63" s="1"/>
    </row>
    <row r="64" spans="9:9" ht="10.35" customHeight="1" x14ac:dyDescent="0.25">
      <c r="I64" s="1"/>
    </row>
    <row r="65" spans="9:9" ht="10.35" customHeight="1" x14ac:dyDescent="0.25">
      <c r="I65" s="1"/>
    </row>
    <row r="66" spans="9:9" ht="10.35" customHeight="1" x14ac:dyDescent="0.25">
      <c r="I66" s="1"/>
    </row>
    <row r="67" spans="9:9" ht="10.35" customHeight="1" x14ac:dyDescent="0.25">
      <c r="I67" s="1"/>
    </row>
    <row r="68" spans="9:9" ht="10.35" customHeight="1" x14ac:dyDescent="0.25">
      <c r="I68" s="1"/>
    </row>
    <row r="69" spans="9:9" ht="10.35" customHeight="1" x14ac:dyDescent="0.25">
      <c r="I69" s="1"/>
    </row>
    <row r="70" spans="9:9" ht="10.35" customHeight="1" x14ac:dyDescent="0.25">
      <c r="I70" s="1"/>
    </row>
    <row r="71" spans="9:9" ht="10.35" customHeight="1" x14ac:dyDescent="0.25">
      <c r="I71" s="1"/>
    </row>
    <row r="72" spans="9:9" ht="10.35" customHeight="1" x14ac:dyDescent="0.25">
      <c r="I72" s="1"/>
    </row>
    <row r="73" spans="9:9" ht="10.35" customHeight="1" x14ac:dyDescent="0.25">
      <c r="I73" s="1"/>
    </row>
    <row r="74" spans="9:9" ht="10.35" customHeight="1" x14ac:dyDescent="0.25">
      <c r="I74" s="1"/>
    </row>
    <row r="75" spans="9:9" ht="10.35" customHeight="1" x14ac:dyDescent="0.25">
      <c r="I75" s="1"/>
    </row>
    <row r="76" spans="9:9" ht="10.35" customHeight="1" x14ac:dyDescent="0.25">
      <c r="I76" s="1"/>
    </row>
    <row r="77" spans="9:9" ht="10.35" customHeight="1" x14ac:dyDescent="0.25">
      <c r="I77" s="1"/>
    </row>
    <row r="78" spans="9:9" ht="10.35" customHeight="1" x14ac:dyDescent="0.25">
      <c r="I78" s="1"/>
    </row>
    <row r="79" spans="9:9" ht="10.35" customHeight="1" x14ac:dyDescent="0.25">
      <c r="I79" s="1"/>
    </row>
    <row r="80" spans="9:9" ht="10.35" customHeight="1" x14ac:dyDescent="0.25">
      <c r="I80" s="1"/>
    </row>
    <row r="81" spans="2:9" ht="10.35" customHeight="1" x14ac:dyDescent="0.25">
      <c r="I81" s="1"/>
    </row>
    <row r="82" spans="2:9" ht="10.35" customHeight="1" x14ac:dyDescent="0.25">
      <c r="I82" s="1"/>
    </row>
    <row r="83" spans="2:9" ht="10.35" customHeight="1" x14ac:dyDescent="0.25">
      <c r="I83" s="1"/>
    </row>
    <row r="84" spans="2:9" ht="10.35" customHeight="1" x14ac:dyDescent="0.25">
      <c r="I84" s="1"/>
    </row>
    <row r="85" spans="2:9" x14ac:dyDescent="0.25">
      <c r="B85" s="4"/>
      <c r="C85" s="4"/>
      <c r="D85" s="4"/>
      <c r="E85" s="4"/>
      <c r="F85" s="4"/>
      <c r="G85" s="4"/>
      <c r="H85" s="4"/>
    </row>
    <row r="86" spans="2:9" x14ac:dyDescent="0.25">
      <c r="B86" s="4"/>
      <c r="C86" s="4"/>
      <c r="D86" s="4"/>
      <c r="E86" s="4"/>
      <c r="F86" s="4"/>
      <c r="G86" s="4"/>
      <c r="H86" s="4"/>
    </row>
  </sheetData>
  <mergeCells count="27">
    <mergeCell ref="Y8:Z8"/>
    <mergeCell ref="U8:U9"/>
    <mergeCell ref="V8:V9"/>
    <mergeCell ref="W8:X8"/>
    <mergeCell ref="V10:V28"/>
    <mergeCell ref="A8:A9"/>
    <mergeCell ref="B8:B9"/>
    <mergeCell ref="C8:C9"/>
    <mergeCell ref="D8:D9"/>
    <mergeCell ref="E8:F8"/>
    <mergeCell ref="A6:B6"/>
    <mergeCell ref="A1:B1"/>
    <mergeCell ref="A2:B2"/>
    <mergeCell ref="A3:B3"/>
    <mergeCell ref="A4:B4"/>
    <mergeCell ref="A5:B5"/>
    <mergeCell ref="M10:M27"/>
    <mergeCell ref="D10:D29"/>
    <mergeCell ref="S8:S9"/>
    <mergeCell ref="T8:T9"/>
    <mergeCell ref="J8:J9"/>
    <mergeCell ref="G8:H8"/>
    <mergeCell ref="P8:Q8"/>
    <mergeCell ref="K8:K9"/>
    <mergeCell ref="L8:L9"/>
    <mergeCell ref="M8:M9"/>
    <mergeCell ref="N8:O8"/>
  </mergeCells>
  <conditionalFormatting sqref="I15">
    <cfRule type="containsText" dxfId="8" priority="4" operator="containsText" text="(-)">
      <formula>NOT(ISERROR(SEARCH("(-)",I15)))</formula>
    </cfRule>
  </conditionalFormatting>
  <conditionalFormatting sqref="E10:H29 N10:Q32 W10:Z28">
    <cfRule type="cellIs" dxfId="7" priority="1" operator="equal">
      <formula>"-"</formula>
    </cfRule>
    <cfRule type="cellIs" dxfId="6" priority="2" operator="greaterThan">
      <formula>14.5</formula>
    </cfRule>
    <cfRule type="cellIs" dxfId="5" priority="3" operator="lessThan">
      <formula>5</formula>
    </cfRule>
  </conditionalFormatting>
  <pageMargins left="0.39370078740157483" right="0.11811023622047245" top="0.51181102362204722" bottom="0.19685039370078741" header="0.31496062992125984" footer="0.31496062992125984"/>
  <pageSetup paperSize="9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view="pageLayout" zoomScaleSheetLayoutView="80" workbookViewId="0">
      <selection activeCell="V9" sqref="V9"/>
    </sheetView>
  </sheetViews>
  <sheetFormatPr defaultColWidth="9.140625" defaultRowHeight="15" x14ac:dyDescent="0.25"/>
  <cols>
    <col min="1" max="1" width="3.42578125" customWidth="1"/>
    <col min="2" max="2" width="10" customWidth="1"/>
    <col min="3" max="3" width="16" customWidth="1"/>
    <col min="4" max="4" width="4" customWidth="1"/>
    <col min="5" max="18" width="3.7109375" hidden="1" customWidth="1"/>
    <col min="19" max="24" width="5" customWidth="1"/>
    <col min="25" max="25" width="5.42578125" hidden="1" customWidth="1"/>
    <col min="26" max="26" width="5" hidden="1" customWidth="1"/>
    <col min="27" max="27" width="5.42578125" customWidth="1"/>
    <col min="28" max="28" width="11.5703125" customWidth="1"/>
    <col min="29" max="29" width="16.42578125" customWidth="1"/>
  </cols>
  <sheetData>
    <row r="1" spans="1:28" x14ac:dyDescent="0.25">
      <c r="A1" s="87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</sheetData>
  <conditionalFormatting sqref="AB1:AB19">
    <cfRule type="cellIs" dxfId="4" priority="12" operator="equal">
      <formula>"izvrstan"</formula>
    </cfRule>
    <cfRule type="cellIs" dxfId="3" priority="13" operator="equal">
      <formula>"vrlo dobar"</formula>
    </cfRule>
    <cfRule type="cellIs" dxfId="2" priority="14" operator="equal">
      <formula>"dobar"</formula>
    </cfRule>
    <cfRule type="cellIs" dxfId="1" priority="15" operator="equal">
      <formula>"nema potpis"</formula>
    </cfRule>
    <cfRule type="cellIs" dxfId="0" priority="16" operator="equal">
      <formula>"dovoljan"</formula>
    </cfRule>
  </conditionalFormatting>
  <pageMargins left="0.59055118110236227" right="0.19685039370078741" top="0.39370078740157483" bottom="0.19685039370078741" header="0.31496062992125984" footer="0.31496062992125984"/>
  <pageSetup paperSize="8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FC209E84-E5F9-4DA3-A9D0-7CA781329F8D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22E6D840-ED8A-4ECE-81CF-B5701B8D7B3F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Rezultati FINAL</vt:lpstr>
      <vt:lpstr>1.kolokvij</vt:lpstr>
      <vt:lpstr>2.kolokvij</vt:lpstr>
      <vt:lpstr>Rezultati FINAL objava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2012/2013</dc:title>
  <dc:subject>Gradiva</dc:subject>
  <dc:creator>Tihomir Dokšanović</dc:creator>
  <cp:lastModifiedBy>Ivanka</cp:lastModifiedBy>
  <cp:lastPrinted>2017-10-02T12:55:47Z</cp:lastPrinted>
  <dcterms:created xsi:type="dcterms:W3CDTF">2011-12-11T19:51:11Z</dcterms:created>
  <dcterms:modified xsi:type="dcterms:W3CDTF">2018-06-11T11:15:25Z</dcterms:modified>
</cp:coreProperties>
</file>