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zo\Desktop\"/>
    </mc:Choice>
  </mc:AlternateContent>
  <bookViews>
    <workbookView xWindow="0" yWindow="0" windowWidth="28800" windowHeight="12105"/>
  </bookViews>
  <sheets>
    <sheet name="SAŽETAK " sheetId="1" r:id="rId1"/>
    <sheet name="RAČUN PRIHODA I RASHODA" sheetId="7" r:id="rId2"/>
    <sheet name="UNOS RASHODA P4" sheetId="13" r:id="rId3"/>
    <sheet name="RASHODI FUNKCIJSKI" sheetId="9" r:id="rId4"/>
    <sheet name="RAČUN FINANCIRANJA" sheetId="11" r:id="rId5"/>
    <sheet name="POSEBNI_DIO_" sheetId="3" r:id="rId6"/>
    <sheet name="KONTROLNA TABLICA" sheetId="10" r:id="rId7"/>
  </sheets>
  <definedNames>
    <definedName name="_xlnm._FilterDatabase" localSheetId="1" hidden="1">'RAČUN PRIHODA I RASHODA'!$C$1:$C$2413</definedName>
    <definedName name="_xlnm.Print_Area" localSheetId="6">'KONTROLNA TABLICA'!$A$1:$E$293</definedName>
    <definedName name="_xlnm.Print_Area" localSheetId="5">POSEBNI_DIO_!$A$1:$E$246</definedName>
    <definedName name="_xlnm.Print_Area" localSheetId="4">'RAČUN FINANCIRANJA'!$A$1:$I$47</definedName>
    <definedName name="_xlnm.Print_Area" localSheetId="1">'RAČUN PRIHODA I RASHODA'!$A$1:$I$2366</definedName>
    <definedName name="_xlnm.Print_Area" localSheetId="3">'RASHODI FUNKCIJSKI'!$A$1:$F$15</definedName>
    <definedName name="_xlnm.Print_Area" localSheetId="0">'SAŽETAK '!$A$1:$H$38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C291" i="10" l="1"/>
  <c r="G22" i="1" s="1"/>
  <c r="D291" i="10" l="1"/>
  <c r="H1199" i="7" l="1"/>
  <c r="H1186" i="7"/>
  <c r="H771" i="7"/>
  <c r="I520" i="7"/>
  <c r="I139" i="7"/>
  <c r="H139" i="7"/>
  <c r="I792" i="7" l="1"/>
  <c r="I793" i="7"/>
  <c r="I794" i="7"/>
  <c r="I795" i="7"/>
  <c r="I796" i="7"/>
  <c r="I797" i="7"/>
  <c r="H792" i="7"/>
  <c r="H793" i="7"/>
  <c r="H794" i="7"/>
  <c r="H795" i="7"/>
  <c r="H796" i="7"/>
  <c r="H797" i="7"/>
  <c r="H799" i="7"/>
  <c r="H785" i="7"/>
  <c r="H786" i="7"/>
  <c r="H83" i="7"/>
  <c r="E114" i="3"/>
  <c r="E113" i="3"/>
  <c r="H1174" i="7" l="1"/>
  <c r="D214" i="3" l="1"/>
  <c r="D176" i="3" l="1"/>
  <c r="C176" i="3"/>
  <c r="D175" i="3"/>
  <c r="C175" i="3"/>
  <c r="E173" i="3"/>
  <c r="D172" i="3"/>
  <c r="C172" i="3"/>
  <c r="D169" i="3"/>
  <c r="D168" i="3"/>
  <c r="E165" i="3"/>
  <c r="E164" i="3"/>
  <c r="C9" i="3"/>
  <c r="C228" i="3"/>
  <c r="D243" i="3"/>
  <c r="C243" i="3"/>
  <c r="D241" i="3"/>
  <c r="C241" i="3"/>
  <c r="D240" i="3"/>
  <c r="C240" i="3"/>
  <c r="D238" i="3"/>
  <c r="C238" i="3"/>
  <c r="D237" i="3"/>
  <c r="C237" i="3"/>
  <c r="D236" i="3"/>
  <c r="C236" i="3"/>
  <c r="D234" i="3"/>
  <c r="C234" i="3"/>
  <c r="C233" i="3"/>
  <c r="C232" i="3"/>
  <c r="C111" i="3"/>
  <c r="C110" i="3" s="1"/>
  <c r="C187" i="3"/>
  <c r="C186" i="3"/>
  <c r="C184" i="3"/>
  <c r="C183" i="3"/>
  <c r="D111" i="3"/>
  <c r="D146" i="3"/>
  <c r="D145" i="3" s="1"/>
  <c r="D144" i="3" s="1"/>
  <c r="D143" i="3" s="1"/>
  <c r="C146" i="3"/>
  <c r="C143" i="3"/>
  <c r="D126" i="3"/>
  <c r="C129" i="3"/>
  <c r="C126" i="3"/>
  <c r="D129" i="3"/>
  <c r="D128" i="3" s="1"/>
  <c r="D112" i="3"/>
  <c r="E112" i="3" s="1"/>
  <c r="D110" i="3" l="1"/>
  <c r="E111" i="3"/>
  <c r="D127" i="3"/>
  <c r="D192" i="3" l="1"/>
  <c r="C192" i="3"/>
  <c r="D191" i="3"/>
  <c r="C191" i="3"/>
  <c r="D189" i="3"/>
  <c r="C189" i="3"/>
  <c r="D187" i="3"/>
  <c r="D186" i="3"/>
  <c r="D184" i="3"/>
  <c r="E181" i="3" l="1"/>
  <c r="E190" i="3"/>
  <c r="E182" i="3"/>
  <c r="C109" i="3" l="1"/>
  <c r="D107" i="3"/>
  <c r="C107" i="3"/>
  <c r="D106" i="3"/>
  <c r="C106" i="3"/>
  <c r="D105" i="3"/>
  <c r="C105" i="3"/>
  <c r="D104" i="3"/>
  <c r="C104" i="3"/>
  <c r="D102" i="3"/>
  <c r="C102" i="3"/>
  <c r="D101" i="3"/>
  <c r="C101" i="3"/>
  <c r="D99" i="3"/>
  <c r="C99" i="3"/>
  <c r="D98" i="3"/>
  <c r="C98" i="3"/>
  <c r="E97" i="3"/>
  <c r="D96" i="3"/>
  <c r="C96" i="3"/>
  <c r="D109" i="3" l="1"/>
  <c r="E110" i="3"/>
  <c r="E109" i="3" l="1"/>
  <c r="D261" i="10" l="1"/>
  <c r="C261" i="10"/>
  <c r="D273" i="10"/>
  <c r="C273" i="10"/>
  <c r="D269" i="10"/>
  <c r="C269" i="10"/>
  <c r="C265" i="10"/>
  <c r="H58" i="7"/>
  <c r="I58" i="7"/>
  <c r="H57" i="7"/>
  <c r="I57" i="7"/>
  <c r="D249" i="10"/>
  <c r="C249" i="10"/>
  <c r="C245" i="10"/>
  <c r="E271" i="10"/>
  <c r="E267" i="10"/>
  <c r="C277" i="10"/>
  <c r="D277" i="10"/>
  <c r="E251" i="10"/>
  <c r="E273" i="10" l="1"/>
  <c r="E269" i="10"/>
  <c r="E249" i="10"/>
  <c r="E131" i="7"/>
  <c r="E259" i="10" l="1"/>
  <c r="E255" i="10"/>
  <c r="D257" i="10"/>
  <c r="D253" i="10"/>
  <c r="D245" i="10"/>
  <c r="C257" i="10"/>
  <c r="C253" i="10"/>
  <c r="C289" i="10" l="1"/>
  <c r="E277" i="10"/>
  <c r="E245" i="10"/>
  <c r="E261" i="10"/>
  <c r="E253" i="10"/>
  <c r="E257" i="10"/>
  <c r="G22" i="11"/>
  <c r="G21" i="11" s="1"/>
  <c r="F22" i="11"/>
  <c r="F21" i="11" s="1"/>
  <c r="F20" i="11" s="1"/>
  <c r="F19" i="11" s="1"/>
  <c r="F18" i="11" s="1"/>
  <c r="F17" i="11" s="1"/>
  <c r="F16" i="11" s="1"/>
  <c r="F15" i="11" s="1"/>
  <c r="F14" i="11" s="1"/>
  <c r="F13" i="11" s="1"/>
  <c r="E22" i="11"/>
  <c r="E21" i="11" s="1"/>
  <c r="E20" i="11" s="1"/>
  <c r="E19" i="11" s="1"/>
  <c r="E18" i="11" s="1"/>
  <c r="E17" i="11" s="1"/>
  <c r="E16" i="11" s="1"/>
  <c r="E15" i="11" s="1"/>
  <c r="G20" i="11" l="1"/>
  <c r="G19" i="11" l="1"/>
  <c r="G18" i="11" s="1"/>
  <c r="D54" i="3"/>
  <c r="C54" i="3"/>
  <c r="D46" i="3"/>
  <c r="C46" i="3"/>
  <c r="E39" i="3"/>
  <c r="D37" i="3"/>
  <c r="C37" i="3"/>
  <c r="E32" i="3"/>
  <c r="E31" i="3"/>
  <c r="D29" i="3"/>
  <c r="C29" i="3"/>
  <c r="G17" i="11" l="1"/>
  <c r="E29" i="3"/>
  <c r="D28" i="3"/>
  <c r="D45" i="3"/>
  <c r="E37" i="3"/>
  <c r="C28" i="3"/>
  <c r="C27" i="3" s="1"/>
  <c r="C26" i="3" s="1"/>
  <c r="C45" i="3"/>
  <c r="C44" i="3" s="1"/>
  <c r="C43" i="3" s="1"/>
  <c r="F7" i="7"/>
  <c r="G7" i="7"/>
  <c r="F16" i="7"/>
  <c r="G16" i="7"/>
  <c r="F22" i="7"/>
  <c r="G22" i="7"/>
  <c r="F28" i="7"/>
  <c r="G28" i="7"/>
  <c r="F36" i="7"/>
  <c r="G36" i="7"/>
  <c r="F39" i="7"/>
  <c r="G39" i="7"/>
  <c r="F44" i="7"/>
  <c r="G44" i="7"/>
  <c r="F47" i="7"/>
  <c r="G47" i="7"/>
  <c r="F49" i="7"/>
  <c r="G49" i="7"/>
  <c r="F52" i="7"/>
  <c r="G52" i="7"/>
  <c r="F55" i="7"/>
  <c r="G55" i="7"/>
  <c r="F62" i="7"/>
  <c r="G62" i="7"/>
  <c r="F65" i="7"/>
  <c r="G65" i="7"/>
  <c r="F68" i="7"/>
  <c r="G68" i="7"/>
  <c r="F71" i="7"/>
  <c r="G71" i="7"/>
  <c r="F74" i="7"/>
  <c r="G74" i="7"/>
  <c r="F77" i="7"/>
  <c r="G77" i="7"/>
  <c r="F80" i="7"/>
  <c r="G80" i="7"/>
  <c r="F86" i="7"/>
  <c r="G86" i="7"/>
  <c r="F94" i="7"/>
  <c r="G94" i="7"/>
  <c r="F101" i="7"/>
  <c r="G101" i="7"/>
  <c r="F110" i="7"/>
  <c r="G110" i="7"/>
  <c r="F115" i="7"/>
  <c r="G115" i="7"/>
  <c r="F123" i="7"/>
  <c r="G123" i="7"/>
  <c r="F128" i="7"/>
  <c r="G128" i="7"/>
  <c r="F131" i="7"/>
  <c r="G131" i="7"/>
  <c r="F137" i="7"/>
  <c r="G137" i="7"/>
  <c r="F142" i="7"/>
  <c r="G142" i="7"/>
  <c r="F145" i="7"/>
  <c r="G145" i="7"/>
  <c r="F155" i="7"/>
  <c r="G155" i="7"/>
  <c r="E155" i="7"/>
  <c r="E145" i="7"/>
  <c r="E142" i="7"/>
  <c r="E137" i="7"/>
  <c r="E128" i="7"/>
  <c r="E123" i="7"/>
  <c r="E115" i="7"/>
  <c r="E110" i="7"/>
  <c r="E101" i="7"/>
  <c r="E94" i="7"/>
  <c r="E86" i="7"/>
  <c r="E74" i="7"/>
  <c r="E71" i="7"/>
  <c r="E80" i="7"/>
  <c r="E77" i="7"/>
  <c r="E68" i="7"/>
  <c r="E65" i="7"/>
  <c r="E62" i="7"/>
  <c r="E55" i="7"/>
  <c r="E52" i="7"/>
  <c r="E49" i="7"/>
  <c r="E47" i="7"/>
  <c r="E44" i="7"/>
  <c r="E39" i="7"/>
  <c r="E36" i="7"/>
  <c r="E28" i="7"/>
  <c r="E22" i="7"/>
  <c r="E16" i="7"/>
  <c r="H56" i="7"/>
  <c r="I56" i="7"/>
  <c r="H81" i="7"/>
  <c r="I81" i="7"/>
  <c r="H88" i="7"/>
  <c r="H90" i="7"/>
  <c r="H120" i="7"/>
  <c r="I120" i="7"/>
  <c r="H129" i="7"/>
  <c r="I129" i="7"/>
  <c r="H130" i="7"/>
  <c r="I130" i="7"/>
  <c r="H132" i="7"/>
  <c r="I132" i="7"/>
  <c r="H138" i="7"/>
  <c r="I138" i="7"/>
  <c r="H156" i="7"/>
  <c r="I156" i="7"/>
  <c r="D265" i="10" l="1"/>
  <c r="D289" i="10" s="1"/>
  <c r="I55" i="7"/>
  <c r="I115" i="7"/>
  <c r="G16" i="11"/>
  <c r="H115" i="7"/>
  <c r="H55" i="7"/>
  <c r="H131" i="7"/>
  <c r="H155" i="7"/>
  <c r="F127" i="7"/>
  <c r="I131" i="7"/>
  <c r="D44" i="3"/>
  <c r="E28" i="3"/>
  <c r="D27" i="3"/>
  <c r="H86" i="7"/>
  <c r="H137" i="7"/>
  <c r="I137" i="7"/>
  <c r="F85" i="7"/>
  <c r="E51" i="7"/>
  <c r="G136" i="7"/>
  <c r="G109" i="7"/>
  <c r="F51" i="7"/>
  <c r="F6" i="7"/>
  <c r="E144" i="7"/>
  <c r="H80" i="7"/>
  <c r="G127" i="7"/>
  <c r="I155" i="7"/>
  <c r="F109" i="7"/>
  <c r="F136" i="7"/>
  <c r="F144" i="7"/>
  <c r="F43" i="7"/>
  <c r="I128" i="7"/>
  <c r="H128" i="7"/>
  <c r="I80" i="7"/>
  <c r="G144" i="7"/>
  <c r="G85" i="7"/>
  <c r="G51" i="7"/>
  <c r="G43" i="7"/>
  <c r="G6" i="7"/>
  <c r="E136" i="7"/>
  <c r="E127" i="7"/>
  <c r="E109" i="7"/>
  <c r="E85" i="7"/>
  <c r="E43" i="7"/>
  <c r="E265" i="10" l="1"/>
  <c r="H109" i="7"/>
  <c r="G15" i="11"/>
  <c r="H136" i="7"/>
  <c r="I136" i="7"/>
  <c r="I109" i="7"/>
  <c r="F5" i="7"/>
  <c r="G11" i="1" s="1"/>
  <c r="I127" i="7"/>
  <c r="D43" i="3"/>
  <c r="E27" i="3"/>
  <c r="D26" i="3"/>
  <c r="I51" i="7"/>
  <c r="H127" i="7"/>
  <c r="H85" i="7"/>
  <c r="I144" i="7"/>
  <c r="H144" i="7"/>
  <c r="G5" i="7"/>
  <c r="H51" i="7"/>
  <c r="F157" i="7" l="1"/>
  <c r="E26" i="3"/>
  <c r="H11" i="1"/>
  <c r="G157" i="7"/>
  <c r="G2360" i="7"/>
  <c r="F2360" i="7"/>
  <c r="E2360" i="7"/>
  <c r="G2358" i="7"/>
  <c r="F2358" i="7"/>
  <c r="E2358" i="7"/>
  <c r="G2356" i="7"/>
  <c r="F2356" i="7"/>
  <c r="E2356" i="7"/>
  <c r="G2354" i="7"/>
  <c r="F2354" i="7"/>
  <c r="E2354" i="7"/>
  <c r="G2351" i="7"/>
  <c r="F2351" i="7"/>
  <c r="F2350" i="7" s="1"/>
  <c r="E2351" i="7"/>
  <c r="G2347" i="7"/>
  <c r="F2347" i="7"/>
  <c r="F2346" i="7" s="1"/>
  <c r="E2347" i="7"/>
  <c r="G2341" i="7"/>
  <c r="F2341" i="7"/>
  <c r="E2341" i="7"/>
  <c r="G2338" i="7"/>
  <c r="F2338" i="7"/>
  <c r="E2338" i="7"/>
  <c r="G2333" i="7"/>
  <c r="F2333" i="7"/>
  <c r="E2333" i="7"/>
  <c r="G2328" i="7"/>
  <c r="F2328" i="7"/>
  <c r="E2328" i="7"/>
  <c r="G2319" i="7"/>
  <c r="F2319" i="7"/>
  <c r="E2319" i="7"/>
  <c r="G2314" i="7"/>
  <c r="F2314" i="7"/>
  <c r="E2314" i="7"/>
  <c r="G2306" i="7"/>
  <c r="F2306" i="7"/>
  <c r="E2306" i="7"/>
  <c r="G2302" i="7"/>
  <c r="F2302" i="7"/>
  <c r="E2302" i="7"/>
  <c r="G2294" i="7"/>
  <c r="F2294" i="7"/>
  <c r="E2294" i="7"/>
  <c r="G2288" i="7"/>
  <c r="F2288" i="7"/>
  <c r="E2288" i="7"/>
  <c r="G2283" i="7"/>
  <c r="F2283" i="7"/>
  <c r="E2283" i="7"/>
  <c r="G2279" i="7"/>
  <c r="F2279" i="7"/>
  <c r="E2279" i="7"/>
  <c r="G2274" i="7"/>
  <c r="F2274" i="7"/>
  <c r="E2274" i="7"/>
  <c r="G2268" i="7"/>
  <c r="F2268" i="7"/>
  <c r="E2268" i="7"/>
  <c r="G2262" i="7"/>
  <c r="F2262" i="7"/>
  <c r="E2262" i="7"/>
  <c r="G2259" i="7"/>
  <c r="F2259" i="7"/>
  <c r="E2259" i="7"/>
  <c r="G2255" i="7"/>
  <c r="F2255" i="7"/>
  <c r="E2255" i="7"/>
  <c r="G2251" i="7"/>
  <c r="F2251" i="7"/>
  <c r="E2251" i="7"/>
  <c r="G2246" i="7"/>
  <c r="F2246" i="7"/>
  <c r="E2246" i="7"/>
  <c r="G2243" i="7"/>
  <c r="F2243" i="7"/>
  <c r="E2243" i="7"/>
  <c r="G2240" i="7"/>
  <c r="F2240" i="7"/>
  <c r="E2240" i="7"/>
  <c r="G2237" i="7"/>
  <c r="F2237" i="7"/>
  <c r="E2237" i="7"/>
  <c r="G2233" i="7"/>
  <c r="F2233" i="7"/>
  <c r="E2233" i="7"/>
  <c r="G2230" i="7"/>
  <c r="F2230" i="7"/>
  <c r="E2230" i="7"/>
  <c r="G2224" i="7"/>
  <c r="F2224" i="7"/>
  <c r="E2224" i="7"/>
  <c r="G2216" i="7"/>
  <c r="F2216" i="7"/>
  <c r="E2216" i="7"/>
  <c r="G2211" i="7"/>
  <c r="F2211" i="7"/>
  <c r="E2211" i="7"/>
  <c r="G2202" i="7"/>
  <c r="F2202" i="7"/>
  <c r="E2202" i="7"/>
  <c r="G2200" i="7"/>
  <c r="F2200" i="7"/>
  <c r="E2200" i="7"/>
  <c r="G2190" i="7"/>
  <c r="F2190" i="7"/>
  <c r="E2190" i="7"/>
  <c r="G2182" i="7"/>
  <c r="F2182" i="7"/>
  <c r="E2182" i="7"/>
  <c r="G2177" i="7"/>
  <c r="F2177" i="7"/>
  <c r="E2177" i="7"/>
  <c r="G2172" i="7"/>
  <c r="F2172" i="7"/>
  <c r="E2172" i="7"/>
  <c r="G2170" i="7"/>
  <c r="F2170" i="7"/>
  <c r="C244" i="3" s="1"/>
  <c r="E2170" i="7"/>
  <c r="G2165" i="7"/>
  <c r="F2165" i="7"/>
  <c r="E2165" i="7"/>
  <c r="G2160" i="7"/>
  <c r="F2160" i="7"/>
  <c r="E2160" i="7"/>
  <c r="G2158" i="7"/>
  <c r="F2158" i="7"/>
  <c r="E2158" i="7"/>
  <c r="G2156" i="7"/>
  <c r="F2156" i="7"/>
  <c r="E2156" i="7"/>
  <c r="G2154" i="7"/>
  <c r="F2154" i="7"/>
  <c r="E2154" i="7"/>
  <c r="G2151" i="7"/>
  <c r="F2151" i="7"/>
  <c r="E2151" i="7"/>
  <c r="G2147" i="7"/>
  <c r="F2147" i="7"/>
  <c r="F2146" i="7" s="1"/>
  <c r="C225" i="3" s="1"/>
  <c r="E2147" i="7"/>
  <c r="G2141" i="7"/>
  <c r="F2141" i="7"/>
  <c r="E2141" i="7"/>
  <c r="G2138" i="7"/>
  <c r="F2138" i="7"/>
  <c r="E2138" i="7"/>
  <c r="G2133" i="7"/>
  <c r="F2133" i="7"/>
  <c r="E2133" i="7"/>
  <c r="G2128" i="7"/>
  <c r="F2128" i="7"/>
  <c r="E2128" i="7"/>
  <c r="G2119" i="7"/>
  <c r="F2119" i="7"/>
  <c r="E2119" i="7"/>
  <c r="G2114" i="7"/>
  <c r="F2114" i="7"/>
  <c r="E2114" i="7"/>
  <c r="G2106" i="7"/>
  <c r="F2106" i="7"/>
  <c r="E2106" i="7"/>
  <c r="G2102" i="7"/>
  <c r="F2102" i="7"/>
  <c r="E2102" i="7"/>
  <c r="G2094" i="7"/>
  <c r="F2094" i="7"/>
  <c r="E2094" i="7"/>
  <c r="G2088" i="7"/>
  <c r="F2088" i="7"/>
  <c r="E2088" i="7"/>
  <c r="G2083" i="7"/>
  <c r="F2083" i="7"/>
  <c r="E2083" i="7"/>
  <c r="G2079" i="7"/>
  <c r="F2079" i="7"/>
  <c r="E2079" i="7"/>
  <c r="G2074" i="7"/>
  <c r="F2074" i="7"/>
  <c r="E2074" i="7"/>
  <c r="G2068" i="7"/>
  <c r="F2068" i="7"/>
  <c r="E2068" i="7"/>
  <c r="G2062" i="7"/>
  <c r="F2062" i="7"/>
  <c r="E2062" i="7"/>
  <c r="G2059" i="7"/>
  <c r="F2059" i="7"/>
  <c r="E2059" i="7"/>
  <c r="G2055" i="7"/>
  <c r="F2055" i="7"/>
  <c r="E2055" i="7"/>
  <c r="G2051" i="7"/>
  <c r="F2051" i="7"/>
  <c r="E2051" i="7"/>
  <c r="G2046" i="7"/>
  <c r="F2046" i="7"/>
  <c r="C235" i="3" s="1"/>
  <c r="C231" i="3" s="1"/>
  <c r="E2046" i="7"/>
  <c r="G2043" i="7"/>
  <c r="F2043" i="7"/>
  <c r="E2043" i="7"/>
  <c r="G2040" i="7"/>
  <c r="F2040" i="7"/>
  <c r="E2040" i="7"/>
  <c r="G2037" i="7"/>
  <c r="F2037" i="7"/>
  <c r="E2037" i="7"/>
  <c r="G2033" i="7"/>
  <c r="F2033" i="7"/>
  <c r="E2033" i="7"/>
  <c r="G2030" i="7"/>
  <c r="F2030" i="7"/>
  <c r="E2030" i="7"/>
  <c r="G2024" i="7"/>
  <c r="F2024" i="7"/>
  <c r="E2024" i="7"/>
  <c r="G2016" i="7"/>
  <c r="F2016" i="7"/>
  <c r="E2016" i="7"/>
  <c r="G2011" i="7"/>
  <c r="F2011" i="7"/>
  <c r="E2011" i="7"/>
  <c r="G2002" i="7"/>
  <c r="F2002" i="7"/>
  <c r="E2002" i="7"/>
  <c r="G2000" i="7"/>
  <c r="F2000" i="7"/>
  <c r="E2000" i="7"/>
  <c r="G1990" i="7"/>
  <c r="F1990" i="7"/>
  <c r="E1990" i="7"/>
  <c r="H1983" i="7"/>
  <c r="G1982" i="7"/>
  <c r="F1982" i="7"/>
  <c r="E1982" i="7"/>
  <c r="I1979" i="7"/>
  <c r="H1979" i="7"/>
  <c r="I1978" i="7"/>
  <c r="G1977" i="7"/>
  <c r="F1977" i="7"/>
  <c r="E1977" i="7"/>
  <c r="I1974" i="7"/>
  <c r="H1974" i="7"/>
  <c r="G1972" i="7"/>
  <c r="F1972" i="7"/>
  <c r="E1972" i="7"/>
  <c r="G1970" i="7"/>
  <c r="F1970" i="7"/>
  <c r="E1970" i="7"/>
  <c r="I1966" i="7"/>
  <c r="H1966" i="7"/>
  <c r="G1965" i="7"/>
  <c r="F1965" i="7"/>
  <c r="E1965" i="7"/>
  <c r="G1960" i="7"/>
  <c r="F1960" i="7"/>
  <c r="E1960" i="7"/>
  <c r="G1958" i="7"/>
  <c r="F1958" i="7"/>
  <c r="E1958" i="7"/>
  <c r="G1956" i="7"/>
  <c r="F1956" i="7"/>
  <c r="E1956" i="7"/>
  <c r="G1954" i="7"/>
  <c r="F1954" i="7"/>
  <c r="E1954" i="7"/>
  <c r="G1951" i="7"/>
  <c r="F1951" i="7"/>
  <c r="F1950" i="7" s="1"/>
  <c r="E1951" i="7"/>
  <c r="G1947" i="7"/>
  <c r="F1947" i="7"/>
  <c r="F1946" i="7" s="1"/>
  <c r="E1947" i="7"/>
  <c r="G1941" i="7"/>
  <c r="F1941" i="7"/>
  <c r="E1941" i="7"/>
  <c r="G1938" i="7"/>
  <c r="F1938" i="7"/>
  <c r="E1938" i="7"/>
  <c r="G1933" i="7"/>
  <c r="F1933" i="7"/>
  <c r="E1933" i="7"/>
  <c r="G1928" i="7"/>
  <c r="F1928" i="7"/>
  <c r="E1928" i="7"/>
  <c r="I1924" i="7"/>
  <c r="H1924" i="7"/>
  <c r="G1919" i="7"/>
  <c r="F1919" i="7"/>
  <c r="E1919" i="7"/>
  <c r="G1914" i="7"/>
  <c r="F1914" i="7"/>
  <c r="E1914" i="7"/>
  <c r="G1906" i="7"/>
  <c r="F1906" i="7"/>
  <c r="E1906" i="7"/>
  <c r="G1902" i="7"/>
  <c r="F1902" i="7"/>
  <c r="E1902" i="7"/>
  <c r="G1894" i="7"/>
  <c r="F1894" i="7"/>
  <c r="E1894" i="7"/>
  <c r="G1888" i="7"/>
  <c r="F1888" i="7"/>
  <c r="E1888" i="7"/>
  <c r="G1883" i="7"/>
  <c r="F1883" i="7"/>
  <c r="E1883" i="7"/>
  <c r="G1879" i="7"/>
  <c r="F1879" i="7"/>
  <c r="E1879" i="7"/>
  <c r="G1874" i="7"/>
  <c r="F1874" i="7"/>
  <c r="E1874" i="7"/>
  <c r="G1868" i="7"/>
  <c r="F1868" i="7"/>
  <c r="E1868" i="7"/>
  <c r="H1865" i="7"/>
  <c r="G1862" i="7"/>
  <c r="F1862" i="7"/>
  <c r="E1862" i="7"/>
  <c r="G1859" i="7"/>
  <c r="F1859" i="7"/>
  <c r="E1859" i="7"/>
  <c r="G1855" i="7"/>
  <c r="F1855" i="7"/>
  <c r="E1855" i="7"/>
  <c r="G1851" i="7"/>
  <c r="F1851" i="7"/>
  <c r="E1851" i="7"/>
  <c r="G1846" i="7"/>
  <c r="F1846" i="7"/>
  <c r="E1846" i="7"/>
  <c r="G1843" i="7"/>
  <c r="F1843" i="7"/>
  <c r="E1843" i="7"/>
  <c r="G1840" i="7"/>
  <c r="F1840" i="7"/>
  <c r="E1840" i="7"/>
  <c r="G1837" i="7"/>
  <c r="F1837" i="7"/>
  <c r="E1837" i="7"/>
  <c r="G1833" i="7"/>
  <c r="F1833" i="7"/>
  <c r="E1833" i="7"/>
  <c r="G1830" i="7"/>
  <c r="F1830" i="7"/>
  <c r="E1830" i="7"/>
  <c r="G1824" i="7"/>
  <c r="F1824" i="7"/>
  <c r="E1824" i="7"/>
  <c r="G1816" i="7"/>
  <c r="F1816" i="7"/>
  <c r="E1816" i="7"/>
  <c r="G1811" i="7"/>
  <c r="F1811" i="7"/>
  <c r="E1811" i="7"/>
  <c r="G1802" i="7"/>
  <c r="F1802" i="7"/>
  <c r="E1802" i="7"/>
  <c r="G1800" i="7"/>
  <c r="F1800" i="7"/>
  <c r="E1800" i="7"/>
  <c r="G1790" i="7"/>
  <c r="F1790" i="7"/>
  <c r="E1790" i="7"/>
  <c r="H1783" i="7"/>
  <c r="G1782" i="7"/>
  <c r="F1782" i="7"/>
  <c r="E1782" i="7"/>
  <c r="G1777" i="7"/>
  <c r="F1777" i="7"/>
  <c r="E1777" i="7"/>
  <c r="H1774" i="7"/>
  <c r="G1772" i="7"/>
  <c r="F1772" i="7"/>
  <c r="E1772" i="7"/>
  <c r="G1770" i="7"/>
  <c r="F1770" i="7"/>
  <c r="E1770" i="7"/>
  <c r="H1766" i="7"/>
  <c r="G1765" i="7"/>
  <c r="F1765" i="7"/>
  <c r="E1765" i="7"/>
  <c r="G1760" i="7"/>
  <c r="F1760" i="7"/>
  <c r="E1760" i="7"/>
  <c r="G1758" i="7"/>
  <c r="F1758" i="7"/>
  <c r="E1758" i="7"/>
  <c r="G1756" i="7"/>
  <c r="F1756" i="7"/>
  <c r="E1756" i="7"/>
  <c r="G1754" i="7"/>
  <c r="F1754" i="7"/>
  <c r="E1754" i="7"/>
  <c r="G1751" i="7"/>
  <c r="F1751" i="7"/>
  <c r="E1751" i="7"/>
  <c r="G1747" i="7"/>
  <c r="F1747" i="7"/>
  <c r="F1746" i="7" s="1"/>
  <c r="E1747" i="7"/>
  <c r="G1741" i="7"/>
  <c r="F1741" i="7"/>
  <c r="E1741" i="7"/>
  <c r="G1738" i="7"/>
  <c r="F1738" i="7"/>
  <c r="E1738" i="7"/>
  <c r="G1733" i="7"/>
  <c r="F1733" i="7"/>
  <c r="E1733" i="7"/>
  <c r="G1728" i="7"/>
  <c r="F1728" i="7"/>
  <c r="E1728" i="7"/>
  <c r="I1720" i="7"/>
  <c r="G1719" i="7"/>
  <c r="F1719" i="7"/>
  <c r="E1719" i="7"/>
  <c r="G1714" i="7"/>
  <c r="F1714" i="7"/>
  <c r="E1714" i="7"/>
  <c r="G1706" i="7"/>
  <c r="F1706" i="7"/>
  <c r="E1706" i="7"/>
  <c r="G1702" i="7"/>
  <c r="F1702" i="7"/>
  <c r="E1702" i="7"/>
  <c r="G1694" i="7"/>
  <c r="F1694" i="7"/>
  <c r="E1694" i="7"/>
  <c r="G1688" i="7"/>
  <c r="F1688" i="7"/>
  <c r="E1688" i="7"/>
  <c r="G1683" i="7"/>
  <c r="F1683" i="7"/>
  <c r="E1683" i="7"/>
  <c r="G1679" i="7"/>
  <c r="F1679" i="7"/>
  <c r="E1679" i="7"/>
  <c r="G1674" i="7"/>
  <c r="F1674" i="7"/>
  <c r="E1674" i="7"/>
  <c r="G1668" i="7"/>
  <c r="F1668" i="7"/>
  <c r="E1668" i="7"/>
  <c r="G1662" i="7"/>
  <c r="F1662" i="7"/>
  <c r="E1662" i="7"/>
  <c r="G1659" i="7"/>
  <c r="F1659" i="7"/>
  <c r="E1659" i="7"/>
  <c r="G1655" i="7"/>
  <c r="F1655" i="7"/>
  <c r="E1655" i="7"/>
  <c r="G1651" i="7"/>
  <c r="F1651" i="7"/>
  <c r="E1651" i="7"/>
  <c r="G1646" i="7"/>
  <c r="F1646" i="7"/>
  <c r="E1646" i="7"/>
  <c r="G1643" i="7"/>
  <c r="F1643" i="7"/>
  <c r="E1643" i="7"/>
  <c r="G1640" i="7"/>
  <c r="F1640" i="7"/>
  <c r="E1640" i="7"/>
  <c r="G1637" i="7"/>
  <c r="F1637" i="7"/>
  <c r="E1637" i="7"/>
  <c r="G1633" i="7"/>
  <c r="F1633" i="7"/>
  <c r="E1633" i="7"/>
  <c r="G1630" i="7"/>
  <c r="F1630" i="7"/>
  <c r="E1630" i="7"/>
  <c r="G1624" i="7"/>
  <c r="F1624" i="7"/>
  <c r="E1624" i="7"/>
  <c r="G1616" i="7"/>
  <c r="F1616" i="7"/>
  <c r="E1616" i="7"/>
  <c r="G1611" i="7"/>
  <c r="F1611" i="7"/>
  <c r="E1611" i="7"/>
  <c r="G1602" i="7"/>
  <c r="F1602" i="7"/>
  <c r="E1602" i="7"/>
  <c r="G1600" i="7"/>
  <c r="F1600" i="7"/>
  <c r="E1600" i="7"/>
  <c r="I1599" i="7"/>
  <c r="H1597" i="7"/>
  <c r="I1593" i="7"/>
  <c r="G1590" i="7"/>
  <c r="F1590" i="7"/>
  <c r="E1590" i="7"/>
  <c r="G1582" i="7"/>
  <c r="F1582" i="7"/>
  <c r="E1582" i="7"/>
  <c r="G1577" i="7"/>
  <c r="F1577" i="7"/>
  <c r="E1577" i="7"/>
  <c r="I1574" i="7"/>
  <c r="H1574" i="7"/>
  <c r="G1572" i="7"/>
  <c r="F1572" i="7"/>
  <c r="E1572" i="7"/>
  <c r="G1570" i="7"/>
  <c r="F1570" i="7"/>
  <c r="E1570" i="7"/>
  <c r="I1566" i="7"/>
  <c r="H1566" i="7"/>
  <c r="G1565" i="7"/>
  <c r="F1565" i="7"/>
  <c r="E1565" i="7"/>
  <c r="G1560" i="7"/>
  <c r="F1560" i="7"/>
  <c r="E1560" i="7"/>
  <c r="G1558" i="7"/>
  <c r="F1558" i="7"/>
  <c r="E1558" i="7"/>
  <c r="G1556" i="7"/>
  <c r="F1556" i="7"/>
  <c r="E1556" i="7"/>
  <c r="G1554" i="7"/>
  <c r="F1554" i="7"/>
  <c r="E1554" i="7"/>
  <c r="G1551" i="7"/>
  <c r="F1551" i="7"/>
  <c r="F1550" i="7" s="1"/>
  <c r="E1551" i="7"/>
  <c r="G1547" i="7"/>
  <c r="F1547" i="7"/>
  <c r="F1546" i="7" s="1"/>
  <c r="E1547" i="7"/>
  <c r="G1541" i="7"/>
  <c r="F1541" i="7"/>
  <c r="E1541" i="7"/>
  <c r="G1538" i="7"/>
  <c r="F1538" i="7"/>
  <c r="E1538" i="7"/>
  <c r="G1533" i="7"/>
  <c r="F1533" i="7"/>
  <c r="E1533" i="7"/>
  <c r="G1528" i="7"/>
  <c r="F1528" i="7"/>
  <c r="E1528" i="7"/>
  <c r="G1519" i="7"/>
  <c r="F1519" i="7"/>
  <c r="E1519" i="7"/>
  <c r="G1514" i="7"/>
  <c r="F1514" i="7"/>
  <c r="E1514" i="7"/>
  <c r="G1506" i="7"/>
  <c r="F1506" i="7"/>
  <c r="E1506" i="7"/>
  <c r="G1502" i="7"/>
  <c r="F1502" i="7"/>
  <c r="E1502" i="7"/>
  <c r="G1494" i="7"/>
  <c r="F1494" i="7"/>
  <c r="E1494" i="7"/>
  <c r="G1488" i="7"/>
  <c r="F1488" i="7"/>
  <c r="E1488" i="7"/>
  <c r="G1483" i="7"/>
  <c r="F1483" i="7"/>
  <c r="E1483" i="7"/>
  <c r="G1479" i="7"/>
  <c r="F1479" i="7"/>
  <c r="E1479" i="7"/>
  <c r="G1474" i="7"/>
  <c r="F1474" i="7"/>
  <c r="E1474" i="7"/>
  <c r="G1468" i="7"/>
  <c r="F1468" i="7"/>
  <c r="E1468" i="7"/>
  <c r="G1462" i="7"/>
  <c r="F1462" i="7"/>
  <c r="E1462" i="7"/>
  <c r="G1459" i="7"/>
  <c r="F1459" i="7"/>
  <c r="E1459" i="7"/>
  <c r="G1455" i="7"/>
  <c r="F1455" i="7"/>
  <c r="E1455" i="7"/>
  <c r="G1451" i="7"/>
  <c r="F1451" i="7"/>
  <c r="E1451" i="7"/>
  <c r="G1446" i="7"/>
  <c r="F1446" i="7"/>
  <c r="E1446" i="7"/>
  <c r="G1443" i="7"/>
  <c r="F1443" i="7"/>
  <c r="E1443" i="7"/>
  <c r="G1440" i="7"/>
  <c r="F1440" i="7"/>
  <c r="E1440" i="7"/>
  <c r="G1437" i="7"/>
  <c r="F1437" i="7"/>
  <c r="E1437" i="7"/>
  <c r="G1433" i="7"/>
  <c r="F1433" i="7"/>
  <c r="E1433" i="7"/>
  <c r="G1430" i="7"/>
  <c r="F1430" i="7"/>
  <c r="E1430" i="7"/>
  <c r="G1424" i="7"/>
  <c r="F1424" i="7"/>
  <c r="E1424" i="7"/>
  <c r="G1416" i="7"/>
  <c r="F1416" i="7"/>
  <c r="E1416" i="7"/>
  <c r="G1411" i="7"/>
  <c r="F1411" i="7"/>
  <c r="E1411" i="7"/>
  <c r="G1402" i="7"/>
  <c r="F1402" i="7"/>
  <c r="E1402" i="7"/>
  <c r="G1400" i="7"/>
  <c r="F1400" i="7"/>
  <c r="E1400" i="7"/>
  <c r="G1390" i="7"/>
  <c r="F1390" i="7"/>
  <c r="E1390" i="7"/>
  <c r="G1382" i="7"/>
  <c r="F1382" i="7"/>
  <c r="E1382" i="7"/>
  <c r="G1377" i="7"/>
  <c r="F1377" i="7"/>
  <c r="E1377" i="7"/>
  <c r="G1372" i="7"/>
  <c r="F1372" i="7"/>
  <c r="E1372" i="7"/>
  <c r="G1370" i="7"/>
  <c r="F1370" i="7"/>
  <c r="E1370" i="7"/>
  <c r="G1365" i="7"/>
  <c r="F1365" i="7"/>
  <c r="E1365" i="7"/>
  <c r="G1360" i="7"/>
  <c r="F1360" i="7"/>
  <c r="E1360" i="7"/>
  <c r="G1358" i="7"/>
  <c r="F1358" i="7"/>
  <c r="E1358" i="7"/>
  <c r="G1356" i="7"/>
  <c r="F1356" i="7"/>
  <c r="E1356" i="7"/>
  <c r="G1354" i="7"/>
  <c r="F1354" i="7"/>
  <c r="E1354" i="7"/>
  <c r="G1351" i="7"/>
  <c r="F1351" i="7"/>
  <c r="F1350" i="7" s="1"/>
  <c r="C209" i="3" s="1"/>
  <c r="E1351" i="7"/>
  <c r="G1347" i="7"/>
  <c r="F1347" i="7"/>
  <c r="F1346" i="7" s="1"/>
  <c r="C208" i="3" s="1"/>
  <c r="E1347" i="7"/>
  <c r="G1341" i="7"/>
  <c r="F1341" i="7"/>
  <c r="E1341" i="7"/>
  <c r="G1338" i="7"/>
  <c r="F1338" i="7"/>
  <c r="E1338" i="7"/>
  <c r="G1333" i="7"/>
  <c r="F1333" i="7"/>
  <c r="E1333" i="7"/>
  <c r="G1328" i="7"/>
  <c r="F1328" i="7"/>
  <c r="E1328" i="7"/>
  <c r="G1319" i="7"/>
  <c r="F1319" i="7"/>
  <c r="E1319" i="7"/>
  <c r="G1314" i="7"/>
  <c r="F1314" i="7"/>
  <c r="C174" i="3" s="1"/>
  <c r="C171" i="3" s="1"/>
  <c r="E1314" i="7"/>
  <c r="G1306" i="7"/>
  <c r="F1306" i="7"/>
  <c r="E1306" i="7"/>
  <c r="G1302" i="7"/>
  <c r="F1302" i="7"/>
  <c r="E1302" i="7"/>
  <c r="G1294" i="7"/>
  <c r="F1294" i="7"/>
  <c r="E1294" i="7"/>
  <c r="G1288" i="7"/>
  <c r="F1288" i="7"/>
  <c r="E1288" i="7"/>
  <c r="G1283" i="7"/>
  <c r="F1283" i="7"/>
  <c r="E1283" i="7"/>
  <c r="G1279" i="7"/>
  <c r="F1279" i="7"/>
  <c r="E1279" i="7"/>
  <c r="G1274" i="7"/>
  <c r="F1274" i="7"/>
  <c r="E1274" i="7"/>
  <c r="G1268" i="7"/>
  <c r="F1268" i="7"/>
  <c r="E1268" i="7"/>
  <c r="G1262" i="7"/>
  <c r="F1262" i="7"/>
  <c r="E1262" i="7"/>
  <c r="G1259" i="7"/>
  <c r="F1259" i="7"/>
  <c r="E1259" i="7"/>
  <c r="G1255" i="7"/>
  <c r="F1255" i="7"/>
  <c r="E1255" i="7"/>
  <c r="G1251" i="7"/>
  <c r="F1251" i="7"/>
  <c r="E1251" i="7"/>
  <c r="G1246" i="7"/>
  <c r="F1246" i="7"/>
  <c r="C170" i="3" s="1"/>
  <c r="C163" i="3" s="1"/>
  <c r="E1246" i="7"/>
  <c r="G1243" i="7"/>
  <c r="F1243" i="7"/>
  <c r="E1243" i="7"/>
  <c r="G1240" i="7"/>
  <c r="F1240" i="7"/>
  <c r="E1240" i="7"/>
  <c r="G1237" i="7"/>
  <c r="F1237" i="7"/>
  <c r="E1237" i="7"/>
  <c r="G1233" i="7"/>
  <c r="F1233" i="7"/>
  <c r="E1233" i="7"/>
  <c r="G1230" i="7"/>
  <c r="F1230" i="7"/>
  <c r="E1230" i="7"/>
  <c r="G1224" i="7"/>
  <c r="F1224" i="7"/>
  <c r="E1224" i="7"/>
  <c r="G1216" i="7"/>
  <c r="F1216" i="7"/>
  <c r="E1216" i="7"/>
  <c r="G1211" i="7"/>
  <c r="F1211" i="7"/>
  <c r="E1211" i="7"/>
  <c r="H1206" i="7"/>
  <c r="H1205" i="7"/>
  <c r="G1202" i="7"/>
  <c r="F1202" i="7"/>
  <c r="E1202" i="7"/>
  <c r="H1201" i="7"/>
  <c r="G1200" i="7"/>
  <c r="F1200" i="7"/>
  <c r="E1200" i="7"/>
  <c r="I1197" i="7"/>
  <c r="H1197" i="7"/>
  <c r="I1191" i="7"/>
  <c r="G1190" i="7"/>
  <c r="F1190" i="7"/>
  <c r="E1190" i="7"/>
  <c r="I1183" i="7"/>
  <c r="H1183" i="7"/>
  <c r="G1182" i="7"/>
  <c r="F1182" i="7"/>
  <c r="E1182" i="7"/>
  <c r="I1180" i="7"/>
  <c r="H1180" i="7"/>
  <c r="H1179" i="7"/>
  <c r="I1178" i="7"/>
  <c r="H1178" i="7"/>
  <c r="G1177" i="7"/>
  <c r="F1177" i="7"/>
  <c r="E1177" i="7"/>
  <c r="I1174" i="7"/>
  <c r="G1172" i="7"/>
  <c r="F1172" i="7"/>
  <c r="E1172" i="7"/>
  <c r="H1171" i="7"/>
  <c r="G1170" i="7"/>
  <c r="F1170" i="7"/>
  <c r="E1170" i="7"/>
  <c r="I1166" i="7"/>
  <c r="H1166" i="7"/>
  <c r="G1165" i="7"/>
  <c r="F1165" i="7"/>
  <c r="E1165" i="7"/>
  <c r="G1160" i="7"/>
  <c r="F1160" i="7"/>
  <c r="E1160" i="7"/>
  <c r="G1158" i="7"/>
  <c r="F1158" i="7"/>
  <c r="E1158" i="7"/>
  <c r="G1156" i="7"/>
  <c r="F1156" i="7"/>
  <c r="E1156" i="7"/>
  <c r="G1154" i="7"/>
  <c r="F1154" i="7"/>
  <c r="E1154" i="7"/>
  <c r="G1151" i="7"/>
  <c r="F1151" i="7"/>
  <c r="E1151" i="7"/>
  <c r="G1147" i="7"/>
  <c r="F1147" i="7"/>
  <c r="F1146" i="7" s="1"/>
  <c r="E1147" i="7"/>
  <c r="G1141" i="7"/>
  <c r="F1141" i="7"/>
  <c r="E1141" i="7"/>
  <c r="G1138" i="7"/>
  <c r="F1138" i="7"/>
  <c r="E1138" i="7"/>
  <c r="G1133" i="7"/>
  <c r="F1133" i="7"/>
  <c r="E1133" i="7"/>
  <c r="G1128" i="7"/>
  <c r="F1128" i="7"/>
  <c r="E1128" i="7"/>
  <c r="G1119" i="7"/>
  <c r="F1119" i="7"/>
  <c r="E1119" i="7"/>
  <c r="G1114" i="7"/>
  <c r="F1114" i="7"/>
  <c r="E1114" i="7"/>
  <c r="G1106" i="7"/>
  <c r="F1106" i="7"/>
  <c r="E1106" i="7"/>
  <c r="G1102" i="7"/>
  <c r="F1102" i="7"/>
  <c r="E1102" i="7"/>
  <c r="G1094" i="7"/>
  <c r="F1094" i="7"/>
  <c r="E1094" i="7"/>
  <c r="G1088" i="7"/>
  <c r="F1088" i="7"/>
  <c r="E1088" i="7"/>
  <c r="G1083" i="7"/>
  <c r="F1083" i="7"/>
  <c r="E1083" i="7"/>
  <c r="G1079" i="7"/>
  <c r="F1079" i="7"/>
  <c r="E1079" i="7"/>
  <c r="G1074" i="7"/>
  <c r="F1074" i="7"/>
  <c r="E1074" i="7"/>
  <c r="G1068" i="7"/>
  <c r="F1068" i="7"/>
  <c r="E1068" i="7"/>
  <c r="G1062" i="7"/>
  <c r="F1062" i="7"/>
  <c r="E1062" i="7"/>
  <c r="G1059" i="7"/>
  <c r="F1059" i="7"/>
  <c r="E1059" i="7"/>
  <c r="G1055" i="7"/>
  <c r="F1055" i="7"/>
  <c r="E1055" i="7"/>
  <c r="G1051" i="7"/>
  <c r="F1051" i="7"/>
  <c r="E1051" i="7"/>
  <c r="G1046" i="7"/>
  <c r="F1046" i="7"/>
  <c r="E1046" i="7"/>
  <c r="G1043" i="7"/>
  <c r="F1043" i="7"/>
  <c r="E1043" i="7"/>
  <c r="G1040" i="7"/>
  <c r="F1040" i="7"/>
  <c r="E1040" i="7"/>
  <c r="G1037" i="7"/>
  <c r="F1037" i="7"/>
  <c r="E1037" i="7"/>
  <c r="G1033" i="7"/>
  <c r="F1033" i="7"/>
  <c r="E1033" i="7"/>
  <c r="G1030" i="7"/>
  <c r="F1030" i="7"/>
  <c r="E1030" i="7"/>
  <c r="G1024" i="7"/>
  <c r="F1024" i="7"/>
  <c r="E1024" i="7"/>
  <c r="G1016" i="7"/>
  <c r="F1016" i="7"/>
  <c r="E1016" i="7"/>
  <c r="G1011" i="7"/>
  <c r="F1011" i="7"/>
  <c r="E1011" i="7"/>
  <c r="G1002" i="7"/>
  <c r="F1002" i="7"/>
  <c r="E1002" i="7"/>
  <c r="H1001" i="7"/>
  <c r="G1000" i="7"/>
  <c r="F1000" i="7"/>
  <c r="E1000" i="7"/>
  <c r="I997" i="7"/>
  <c r="H997" i="7"/>
  <c r="G990" i="7"/>
  <c r="F990" i="7"/>
  <c r="E990" i="7"/>
  <c r="G982" i="7"/>
  <c r="F982" i="7"/>
  <c r="E982" i="7"/>
  <c r="I978" i="7"/>
  <c r="H978" i="7"/>
  <c r="G977" i="7"/>
  <c r="F977" i="7"/>
  <c r="E977" i="7"/>
  <c r="G972" i="7"/>
  <c r="F972" i="7"/>
  <c r="E972" i="7"/>
  <c r="G970" i="7"/>
  <c r="F970" i="7"/>
  <c r="E970" i="7"/>
  <c r="G965" i="7"/>
  <c r="F965" i="7"/>
  <c r="E965" i="7"/>
  <c r="G960" i="7"/>
  <c r="F960" i="7"/>
  <c r="E960" i="7"/>
  <c r="G958" i="7"/>
  <c r="F958" i="7"/>
  <c r="E958" i="7"/>
  <c r="G956" i="7"/>
  <c r="F956" i="7"/>
  <c r="E956" i="7"/>
  <c r="G954" i="7"/>
  <c r="F954" i="7"/>
  <c r="E954" i="7"/>
  <c r="G951" i="7"/>
  <c r="F951" i="7"/>
  <c r="F950" i="7" s="1"/>
  <c r="C90" i="3" s="1"/>
  <c r="E951" i="7"/>
  <c r="G947" i="7"/>
  <c r="F947" i="7"/>
  <c r="F946" i="7" s="1"/>
  <c r="C89" i="3" s="1"/>
  <c r="E947" i="7"/>
  <c r="G941" i="7"/>
  <c r="F941" i="7"/>
  <c r="E941" i="7"/>
  <c r="G938" i="7"/>
  <c r="F938" i="7"/>
  <c r="E938" i="7"/>
  <c r="I934" i="7"/>
  <c r="H934" i="7"/>
  <c r="G933" i="7"/>
  <c r="F933" i="7"/>
  <c r="E933" i="7"/>
  <c r="G928" i="7"/>
  <c r="F928" i="7"/>
  <c r="E928" i="7"/>
  <c r="I926" i="7"/>
  <c r="H926" i="7"/>
  <c r="I924" i="7"/>
  <c r="I920" i="7"/>
  <c r="G919" i="7"/>
  <c r="F919" i="7"/>
  <c r="E919" i="7"/>
  <c r="G914" i="7"/>
  <c r="F914" i="7"/>
  <c r="E914" i="7"/>
  <c r="I909" i="7"/>
  <c r="G906" i="7"/>
  <c r="F906" i="7"/>
  <c r="E906" i="7"/>
  <c r="G902" i="7"/>
  <c r="F902" i="7"/>
  <c r="E902" i="7"/>
  <c r="G894" i="7"/>
  <c r="F894" i="7"/>
  <c r="E894" i="7"/>
  <c r="G888" i="7"/>
  <c r="F888" i="7"/>
  <c r="E888" i="7"/>
  <c r="G883" i="7"/>
  <c r="F883" i="7"/>
  <c r="E883" i="7"/>
  <c r="H880" i="7"/>
  <c r="G879" i="7"/>
  <c r="F879" i="7"/>
  <c r="E879" i="7"/>
  <c r="I875" i="7"/>
  <c r="H875" i="7"/>
  <c r="G874" i="7"/>
  <c r="F874" i="7"/>
  <c r="E874" i="7"/>
  <c r="G868" i="7"/>
  <c r="F868" i="7"/>
  <c r="E868" i="7"/>
  <c r="G862" i="7"/>
  <c r="F862" i="7"/>
  <c r="E862" i="7"/>
  <c r="G859" i="7"/>
  <c r="F859" i="7"/>
  <c r="E859" i="7"/>
  <c r="G855" i="7"/>
  <c r="F855" i="7"/>
  <c r="E855" i="7"/>
  <c r="G851" i="7"/>
  <c r="F851" i="7"/>
  <c r="E851" i="7"/>
  <c r="G846" i="7"/>
  <c r="F846" i="7"/>
  <c r="E846" i="7"/>
  <c r="G843" i="7"/>
  <c r="F843" i="7"/>
  <c r="E843" i="7"/>
  <c r="G840" i="7"/>
  <c r="F840" i="7"/>
  <c r="E840" i="7"/>
  <c r="G837" i="7"/>
  <c r="F837" i="7"/>
  <c r="E837" i="7"/>
  <c r="G833" i="7"/>
  <c r="F833" i="7"/>
  <c r="E833" i="7"/>
  <c r="G830" i="7"/>
  <c r="F830" i="7"/>
  <c r="E830" i="7"/>
  <c r="H827" i="7"/>
  <c r="H826" i="7"/>
  <c r="H825" i="7"/>
  <c r="G824" i="7"/>
  <c r="F824" i="7"/>
  <c r="E824" i="7"/>
  <c r="G816" i="7"/>
  <c r="F816" i="7"/>
  <c r="E816" i="7"/>
  <c r="G811" i="7"/>
  <c r="F811" i="7"/>
  <c r="E811" i="7"/>
  <c r="I809" i="7"/>
  <c r="H809" i="7"/>
  <c r="I806" i="7"/>
  <c r="H806" i="7"/>
  <c r="I805" i="7"/>
  <c r="H805" i="7"/>
  <c r="I804" i="7"/>
  <c r="H804" i="7"/>
  <c r="G802" i="7"/>
  <c r="F802" i="7"/>
  <c r="E802" i="7"/>
  <c r="I801" i="7"/>
  <c r="H801" i="7"/>
  <c r="G800" i="7"/>
  <c r="F800" i="7"/>
  <c r="E800" i="7"/>
  <c r="I799" i="7"/>
  <c r="I791" i="7"/>
  <c r="H791" i="7"/>
  <c r="G790" i="7"/>
  <c r="F790" i="7"/>
  <c r="E790" i="7"/>
  <c r="I786" i="7"/>
  <c r="I785" i="7"/>
  <c r="I783" i="7"/>
  <c r="H783" i="7"/>
  <c r="G782" i="7"/>
  <c r="F782" i="7"/>
  <c r="E782" i="7"/>
  <c r="I780" i="7"/>
  <c r="H780" i="7"/>
  <c r="I778" i="7"/>
  <c r="H778" i="7"/>
  <c r="G777" i="7"/>
  <c r="F777" i="7"/>
  <c r="E777" i="7"/>
  <c r="I774" i="7"/>
  <c r="H774" i="7"/>
  <c r="G772" i="7"/>
  <c r="F772" i="7"/>
  <c r="E772" i="7"/>
  <c r="I771" i="7"/>
  <c r="G770" i="7"/>
  <c r="F770" i="7"/>
  <c r="E770" i="7"/>
  <c r="I766" i="7"/>
  <c r="H766" i="7"/>
  <c r="G765" i="7"/>
  <c r="F765" i="7"/>
  <c r="E765" i="7"/>
  <c r="G760" i="7"/>
  <c r="F760" i="7"/>
  <c r="E760" i="7"/>
  <c r="G758" i="7"/>
  <c r="F758" i="7"/>
  <c r="E758" i="7"/>
  <c r="G756" i="7"/>
  <c r="F756" i="7"/>
  <c r="E756" i="7"/>
  <c r="G754" i="7"/>
  <c r="F754" i="7"/>
  <c r="E754" i="7"/>
  <c r="G751" i="7"/>
  <c r="F751" i="7"/>
  <c r="F750" i="7" s="1"/>
  <c r="C75" i="3" s="1"/>
  <c r="E751" i="7"/>
  <c r="G747" i="7"/>
  <c r="F747" i="7"/>
  <c r="F746" i="7" s="1"/>
  <c r="C74" i="3" s="1"/>
  <c r="E747" i="7"/>
  <c r="G741" i="7"/>
  <c r="F741" i="7"/>
  <c r="E741" i="7"/>
  <c r="G738" i="7"/>
  <c r="F738" i="7"/>
  <c r="E738" i="7"/>
  <c r="G733" i="7"/>
  <c r="F733" i="7"/>
  <c r="E733" i="7"/>
  <c r="G728" i="7"/>
  <c r="F728" i="7"/>
  <c r="E728" i="7"/>
  <c r="G719" i="7"/>
  <c r="F719" i="7"/>
  <c r="E719" i="7"/>
  <c r="G714" i="7"/>
  <c r="F714" i="7"/>
  <c r="E714" i="7"/>
  <c r="G706" i="7"/>
  <c r="F706" i="7"/>
  <c r="E706" i="7"/>
  <c r="G702" i="7"/>
  <c r="F702" i="7"/>
  <c r="E702" i="7"/>
  <c r="G694" i="7"/>
  <c r="F694" i="7"/>
  <c r="E694" i="7"/>
  <c r="G688" i="7"/>
  <c r="F688" i="7"/>
  <c r="E688" i="7"/>
  <c r="G683" i="7"/>
  <c r="F683" i="7"/>
  <c r="E683" i="7"/>
  <c r="G679" i="7"/>
  <c r="F679" i="7"/>
  <c r="E679" i="7"/>
  <c r="G674" i="7"/>
  <c r="F674" i="7"/>
  <c r="E674" i="7"/>
  <c r="G668" i="7"/>
  <c r="F668" i="7"/>
  <c r="E668" i="7"/>
  <c r="G662" i="7"/>
  <c r="F662" i="7"/>
  <c r="E662" i="7"/>
  <c r="G659" i="7"/>
  <c r="F659" i="7"/>
  <c r="E659" i="7"/>
  <c r="G655" i="7"/>
  <c r="F655" i="7"/>
  <c r="E655" i="7"/>
  <c r="G651" i="7"/>
  <c r="F651" i="7"/>
  <c r="E651" i="7"/>
  <c r="G646" i="7"/>
  <c r="F646" i="7"/>
  <c r="E646" i="7"/>
  <c r="G643" i="7"/>
  <c r="F643" i="7"/>
  <c r="E643" i="7"/>
  <c r="G640" i="7"/>
  <c r="F640" i="7"/>
  <c r="E640" i="7"/>
  <c r="G637" i="7"/>
  <c r="F637" i="7"/>
  <c r="E637" i="7"/>
  <c r="G633" i="7"/>
  <c r="F633" i="7"/>
  <c r="E633" i="7"/>
  <c r="G630" i="7"/>
  <c r="F630" i="7"/>
  <c r="E630" i="7"/>
  <c r="G624" i="7"/>
  <c r="F624" i="7"/>
  <c r="E624" i="7"/>
  <c r="G616" i="7"/>
  <c r="F616" i="7"/>
  <c r="E616" i="7"/>
  <c r="G611" i="7"/>
  <c r="F611" i="7"/>
  <c r="E611" i="7"/>
  <c r="H609" i="7"/>
  <c r="I606" i="7"/>
  <c r="H606" i="7"/>
  <c r="G602" i="7"/>
  <c r="F602" i="7"/>
  <c r="E602" i="7"/>
  <c r="G600" i="7"/>
  <c r="F600" i="7"/>
  <c r="E600" i="7"/>
  <c r="I597" i="7"/>
  <c r="H597" i="7"/>
  <c r="G590" i="7"/>
  <c r="F590" i="7"/>
  <c r="E590" i="7"/>
  <c r="I583" i="7"/>
  <c r="H583" i="7"/>
  <c r="G582" i="7"/>
  <c r="F582" i="7"/>
  <c r="E582" i="7"/>
  <c r="I578" i="7"/>
  <c r="G577" i="7"/>
  <c r="F577" i="7"/>
  <c r="E577" i="7"/>
  <c r="G572" i="7"/>
  <c r="F572" i="7"/>
  <c r="E572" i="7"/>
  <c r="G570" i="7"/>
  <c r="F570" i="7"/>
  <c r="E570" i="7"/>
  <c r="G565" i="7"/>
  <c r="F565" i="7"/>
  <c r="E565" i="7"/>
  <c r="G560" i="7"/>
  <c r="F560" i="7"/>
  <c r="E560" i="7"/>
  <c r="G558" i="7"/>
  <c r="F558" i="7"/>
  <c r="E558" i="7"/>
  <c r="G556" i="7"/>
  <c r="F556" i="7"/>
  <c r="E556" i="7"/>
  <c r="G554" i="7"/>
  <c r="F554" i="7"/>
  <c r="E554" i="7"/>
  <c r="G551" i="7"/>
  <c r="F551" i="7"/>
  <c r="F550" i="7" s="1"/>
  <c r="E551" i="7"/>
  <c r="G547" i="7"/>
  <c r="F547" i="7"/>
  <c r="F546" i="7" s="1"/>
  <c r="E547" i="7"/>
  <c r="G541" i="7"/>
  <c r="F541" i="7"/>
  <c r="E541" i="7"/>
  <c r="G538" i="7"/>
  <c r="F538" i="7"/>
  <c r="E538" i="7"/>
  <c r="G533" i="7"/>
  <c r="F533" i="7"/>
  <c r="E533" i="7"/>
  <c r="G528" i="7"/>
  <c r="F528" i="7"/>
  <c r="E528" i="7"/>
  <c r="G519" i="7"/>
  <c r="F519" i="7"/>
  <c r="E519" i="7"/>
  <c r="G514" i="7"/>
  <c r="F514" i="7"/>
  <c r="E514" i="7"/>
  <c r="G506" i="7"/>
  <c r="F506" i="7"/>
  <c r="E506" i="7"/>
  <c r="G502" i="7"/>
  <c r="F502" i="7"/>
  <c r="E502" i="7"/>
  <c r="G494" i="7"/>
  <c r="F494" i="7"/>
  <c r="E494" i="7"/>
  <c r="G488" i="7"/>
  <c r="F488" i="7"/>
  <c r="E488" i="7"/>
  <c r="G483" i="7"/>
  <c r="F483" i="7"/>
  <c r="E483" i="7"/>
  <c r="G479" i="7"/>
  <c r="F479" i="7"/>
  <c r="E479" i="7"/>
  <c r="G474" i="7"/>
  <c r="F474" i="7"/>
  <c r="E474" i="7"/>
  <c r="G468" i="7"/>
  <c r="F468" i="7"/>
  <c r="E468" i="7"/>
  <c r="G462" i="7"/>
  <c r="F462" i="7"/>
  <c r="E462" i="7"/>
  <c r="G459" i="7"/>
  <c r="F459" i="7"/>
  <c r="E459" i="7"/>
  <c r="G455" i="7"/>
  <c r="F455" i="7"/>
  <c r="E455" i="7"/>
  <c r="G451" i="7"/>
  <c r="F451" i="7"/>
  <c r="E451" i="7"/>
  <c r="G446" i="7"/>
  <c r="F446" i="7"/>
  <c r="E446" i="7"/>
  <c r="G443" i="7"/>
  <c r="F443" i="7"/>
  <c r="E443" i="7"/>
  <c r="G440" i="7"/>
  <c r="F440" i="7"/>
  <c r="E440" i="7"/>
  <c r="G437" i="7"/>
  <c r="F437" i="7"/>
  <c r="E437" i="7"/>
  <c r="G433" i="7"/>
  <c r="F433" i="7"/>
  <c r="E433" i="7"/>
  <c r="G430" i="7"/>
  <c r="F430" i="7"/>
  <c r="E430" i="7"/>
  <c r="G424" i="7"/>
  <c r="F424" i="7"/>
  <c r="E424" i="7"/>
  <c r="G416" i="7"/>
  <c r="F416" i="7"/>
  <c r="E416" i="7"/>
  <c r="G411" i="7"/>
  <c r="F411" i="7"/>
  <c r="E411" i="7"/>
  <c r="G402" i="7"/>
  <c r="F402" i="7"/>
  <c r="E402" i="7"/>
  <c r="G400" i="7"/>
  <c r="F400" i="7"/>
  <c r="E400" i="7"/>
  <c r="I399" i="7"/>
  <c r="H397" i="7"/>
  <c r="I393" i="7"/>
  <c r="G390" i="7"/>
  <c r="F390" i="7"/>
  <c r="E390" i="7"/>
  <c r="G382" i="7"/>
  <c r="F382" i="7"/>
  <c r="E382" i="7"/>
  <c r="G377" i="7"/>
  <c r="F377" i="7"/>
  <c r="E377" i="7"/>
  <c r="I374" i="7"/>
  <c r="H374" i="7"/>
  <c r="G372" i="7"/>
  <c r="F372" i="7"/>
  <c r="E372" i="7"/>
  <c r="G370" i="7"/>
  <c r="F370" i="7"/>
  <c r="E370" i="7"/>
  <c r="I366" i="7"/>
  <c r="H366" i="7"/>
  <c r="G365" i="7"/>
  <c r="F365" i="7"/>
  <c r="E365" i="7"/>
  <c r="F165" i="7"/>
  <c r="G165" i="7"/>
  <c r="E165" i="7"/>
  <c r="H166" i="7"/>
  <c r="I166" i="7"/>
  <c r="H169" i="7"/>
  <c r="I169" i="7"/>
  <c r="H171" i="7"/>
  <c r="I171" i="7"/>
  <c r="H174" i="7"/>
  <c r="I174" i="7"/>
  <c r="H178" i="7"/>
  <c r="I178" i="7"/>
  <c r="H179" i="7"/>
  <c r="I179" i="7"/>
  <c r="H180" i="7"/>
  <c r="I180" i="7"/>
  <c r="H183" i="7"/>
  <c r="I183" i="7"/>
  <c r="H185" i="7"/>
  <c r="I185" i="7"/>
  <c r="H186" i="7"/>
  <c r="I186" i="7"/>
  <c r="H187" i="7"/>
  <c r="I187" i="7"/>
  <c r="H189" i="7"/>
  <c r="I189" i="7"/>
  <c r="H191" i="7"/>
  <c r="I191" i="7"/>
  <c r="H192" i="7"/>
  <c r="I192" i="7"/>
  <c r="H194" i="7"/>
  <c r="I194" i="7"/>
  <c r="H195" i="7"/>
  <c r="I195" i="7"/>
  <c r="H197" i="7"/>
  <c r="I197" i="7"/>
  <c r="H199" i="7"/>
  <c r="I199" i="7"/>
  <c r="I201" i="7"/>
  <c r="H206" i="7"/>
  <c r="I206" i="7"/>
  <c r="H207" i="7"/>
  <c r="I207" i="7"/>
  <c r="H225" i="7"/>
  <c r="I225" i="7"/>
  <c r="I326" i="7"/>
  <c r="F302" i="7"/>
  <c r="G302" i="7"/>
  <c r="F306" i="7"/>
  <c r="G306" i="7"/>
  <c r="F314" i="7"/>
  <c r="G314" i="7"/>
  <c r="F319" i="7"/>
  <c r="G319" i="7"/>
  <c r="F328" i="7"/>
  <c r="G328" i="7"/>
  <c r="F333" i="7"/>
  <c r="G333" i="7"/>
  <c r="F338" i="7"/>
  <c r="G338" i="7"/>
  <c r="F341" i="7"/>
  <c r="G341" i="7"/>
  <c r="F347" i="7"/>
  <c r="F346" i="7" s="1"/>
  <c r="C23" i="3" s="1"/>
  <c r="G347" i="7"/>
  <c r="F351" i="7"/>
  <c r="F350" i="7" s="1"/>
  <c r="C24" i="3" s="1"/>
  <c r="G351" i="7"/>
  <c r="F354" i="7"/>
  <c r="G354" i="7"/>
  <c r="F356" i="7"/>
  <c r="G356" i="7"/>
  <c r="F358" i="7"/>
  <c r="G358" i="7"/>
  <c r="F360" i="7"/>
  <c r="G360" i="7"/>
  <c r="E360" i="7"/>
  <c r="E358" i="7"/>
  <c r="E356" i="7"/>
  <c r="E354" i="7"/>
  <c r="E351" i="7"/>
  <c r="E347" i="7"/>
  <c r="E341" i="7"/>
  <c r="E338" i="7"/>
  <c r="E333" i="7"/>
  <c r="E328" i="7"/>
  <c r="E319" i="7"/>
  <c r="E314" i="7"/>
  <c r="E306" i="7"/>
  <c r="E302" i="7"/>
  <c r="F170" i="7"/>
  <c r="G170" i="7"/>
  <c r="F172" i="7"/>
  <c r="G172" i="7"/>
  <c r="F177" i="7"/>
  <c r="G177" i="7"/>
  <c r="F182" i="7"/>
  <c r="G182" i="7"/>
  <c r="F190" i="7"/>
  <c r="G190" i="7"/>
  <c r="F200" i="7"/>
  <c r="G200" i="7"/>
  <c r="F202" i="7"/>
  <c r="G202" i="7"/>
  <c r="F211" i="7"/>
  <c r="G211" i="7"/>
  <c r="F216" i="7"/>
  <c r="G216" i="7"/>
  <c r="F224" i="7"/>
  <c r="G224" i="7"/>
  <c r="F230" i="7"/>
  <c r="G230" i="7"/>
  <c r="F233" i="7"/>
  <c r="G233" i="7"/>
  <c r="F237" i="7"/>
  <c r="G237" i="7"/>
  <c r="F240" i="7"/>
  <c r="G240" i="7"/>
  <c r="F243" i="7"/>
  <c r="G243" i="7"/>
  <c r="F246" i="7"/>
  <c r="G246" i="7"/>
  <c r="F251" i="7"/>
  <c r="G251" i="7"/>
  <c r="F255" i="7"/>
  <c r="G255" i="7"/>
  <c r="F259" i="7"/>
  <c r="G259" i="7"/>
  <c r="F262" i="7"/>
  <c r="G262" i="7"/>
  <c r="F268" i="7"/>
  <c r="G268" i="7"/>
  <c r="F274" i="7"/>
  <c r="G274" i="7"/>
  <c r="F279" i="7"/>
  <c r="G279" i="7"/>
  <c r="F283" i="7"/>
  <c r="G283" i="7"/>
  <c r="F288" i="7"/>
  <c r="G288" i="7"/>
  <c r="F294" i="7"/>
  <c r="G294" i="7"/>
  <c r="E294" i="7"/>
  <c r="E288" i="7"/>
  <c r="E283" i="7"/>
  <c r="E279" i="7"/>
  <c r="E274" i="7"/>
  <c r="E268" i="7"/>
  <c r="E262" i="7"/>
  <c r="E259" i="7"/>
  <c r="E255" i="7"/>
  <c r="E251" i="7"/>
  <c r="E246" i="7"/>
  <c r="E243" i="7"/>
  <c r="E240" i="7"/>
  <c r="E237" i="7"/>
  <c r="E233" i="7"/>
  <c r="E230" i="7"/>
  <c r="E224" i="7"/>
  <c r="E216" i="7"/>
  <c r="E211" i="7"/>
  <c r="E202" i="7"/>
  <c r="E200" i="7"/>
  <c r="E190" i="7"/>
  <c r="E182" i="7"/>
  <c r="E177" i="7"/>
  <c r="E172" i="7"/>
  <c r="E170" i="7"/>
  <c r="C162" i="3" l="1"/>
  <c r="C161" i="3" s="1"/>
  <c r="C160" i="3" s="1"/>
  <c r="D170" i="3"/>
  <c r="D163" i="3" s="1"/>
  <c r="G1350" i="7"/>
  <c r="G1546" i="7"/>
  <c r="G1950" i="7"/>
  <c r="D235" i="3"/>
  <c r="G2150" i="7"/>
  <c r="C193" i="3"/>
  <c r="C188" i="3" s="1"/>
  <c r="C108" i="3"/>
  <c r="C103" i="3" s="1"/>
  <c r="D174" i="3"/>
  <c r="D171" i="3" s="1"/>
  <c r="E171" i="3" s="1"/>
  <c r="D193" i="3"/>
  <c r="D188" i="3" s="1"/>
  <c r="D108" i="3"/>
  <c r="D103" i="3" s="1"/>
  <c r="G1750" i="7"/>
  <c r="G2350" i="7"/>
  <c r="G350" i="7"/>
  <c r="C185" i="3"/>
  <c r="C180" i="3" s="1"/>
  <c r="C100" i="3"/>
  <c r="C95" i="3" s="1"/>
  <c r="D185" i="3"/>
  <c r="D180" i="3" s="1"/>
  <c r="D100" i="3"/>
  <c r="D95" i="3" s="1"/>
  <c r="D244" i="3"/>
  <c r="G550" i="7"/>
  <c r="G750" i="7"/>
  <c r="I157" i="7"/>
  <c r="E946" i="7"/>
  <c r="E1746" i="7"/>
  <c r="E746" i="7"/>
  <c r="E1350" i="7"/>
  <c r="E1546" i="7"/>
  <c r="E2150" i="7"/>
  <c r="E2346" i="7"/>
  <c r="E750" i="7"/>
  <c r="E2350" i="7"/>
  <c r="E550" i="7"/>
  <c r="E546" i="7"/>
  <c r="E1150" i="7"/>
  <c r="E1346" i="7"/>
  <c r="E1950" i="7"/>
  <c r="E2146" i="7"/>
  <c r="E950" i="7"/>
  <c r="E1146" i="7"/>
  <c r="E1750" i="7"/>
  <c r="E1946" i="7"/>
  <c r="E346" i="7"/>
  <c r="E350" i="7"/>
  <c r="I874" i="7"/>
  <c r="G501" i="7"/>
  <c r="G1067" i="7"/>
  <c r="G364" i="7"/>
  <c r="G1678" i="7"/>
  <c r="G2067" i="7"/>
  <c r="E2278" i="7"/>
  <c r="I372" i="7"/>
  <c r="E1764" i="7"/>
  <c r="F610" i="7"/>
  <c r="C66" i="3" s="1"/>
  <c r="E564" i="7"/>
  <c r="G2176" i="7"/>
  <c r="G1467" i="7"/>
  <c r="G1513" i="7"/>
  <c r="F1829" i="7"/>
  <c r="F2078" i="7"/>
  <c r="C221" i="3" s="1"/>
  <c r="F467" i="7"/>
  <c r="F667" i="7"/>
  <c r="C69" i="3" s="1"/>
  <c r="F1101" i="7"/>
  <c r="E1667" i="7"/>
  <c r="E467" i="7"/>
  <c r="E667" i="7"/>
  <c r="F1301" i="7"/>
  <c r="C206" i="3" s="1"/>
  <c r="F1501" i="7"/>
  <c r="E1867" i="7"/>
  <c r="E364" i="7"/>
  <c r="E629" i="7"/>
  <c r="I919" i="7"/>
  <c r="E1164" i="7"/>
  <c r="E2010" i="7"/>
  <c r="F1667" i="7"/>
  <c r="F1810" i="7"/>
  <c r="F1953" i="7"/>
  <c r="F1964" i="7"/>
  <c r="C215" i="3" s="1"/>
  <c r="E1976" i="7"/>
  <c r="F2164" i="7"/>
  <c r="F2210" i="7"/>
  <c r="G2229" i="7"/>
  <c r="F867" i="7"/>
  <c r="C84" i="3" s="1"/>
  <c r="G1153" i="7"/>
  <c r="F1553" i="7"/>
  <c r="G1878" i="7"/>
  <c r="F2010" i="7"/>
  <c r="C217" i="3" s="1"/>
  <c r="G2029" i="7"/>
  <c r="E2039" i="7"/>
  <c r="H933" i="7"/>
  <c r="F1067" i="7"/>
  <c r="E1101" i="7"/>
  <c r="F2278" i="7"/>
  <c r="I933" i="7"/>
  <c r="H1000" i="7"/>
  <c r="G1210" i="7"/>
  <c r="F2101" i="7"/>
  <c r="C223" i="3" s="1"/>
  <c r="F639" i="7"/>
  <c r="C68" i="3" s="1"/>
  <c r="E878" i="7"/>
  <c r="F1478" i="7"/>
  <c r="G1667" i="7"/>
  <c r="E1776" i="7"/>
  <c r="H1862" i="7"/>
  <c r="E1901" i="7"/>
  <c r="H1982" i="7"/>
  <c r="E2029" i="7"/>
  <c r="E2067" i="7"/>
  <c r="F2301" i="7"/>
  <c r="I182" i="7"/>
  <c r="H402" i="7"/>
  <c r="E429" i="7"/>
  <c r="F701" i="7"/>
  <c r="C72" i="3" s="1"/>
  <c r="E764" i="7"/>
  <c r="I800" i="7"/>
  <c r="H874" i="7"/>
  <c r="F1010" i="7"/>
  <c r="F1078" i="7"/>
  <c r="E1229" i="7"/>
  <c r="E1267" i="7"/>
  <c r="E1301" i="7"/>
  <c r="I1590" i="7"/>
  <c r="E1629" i="7"/>
  <c r="G1701" i="7"/>
  <c r="G1776" i="7"/>
  <c r="E164" i="7"/>
  <c r="I190" i="7"/>
  <c r="F364" i="7"/>
  <c r="E501" i="7"/>
  <c r="F753" i="7"/>
  <c r="C76" i="3" s="1"/>
  <c r="I770" i="7"/>
  <c r="H800" i="7"/>
  <c r="G867" i="7"/>
  <c r="F878" i="7"/>
  <c r="C85" i="3" s="1"/>
  <c r="E901" i="7"/>
  <c r="G946" i="7"/>
  <c r="E1067" i="7"/>
  <c r="G1267" i="7"/>
  <c r="G1439" i="7"/>
  <c r="E1478" i="7"/>
  <c r="G1501" i="7"/>
  <c r="E1610" i="7"/>
  <c r="E1701" i="7"/>
  <c r="G1976" i="7"/>
  <c r="G267" i="7"/>
  <c r="H202" i="7"/>
  <c r="H177" i="7"/>
  <c r="G2101" i="7"/>
  <c r="F2267" i="7"/>
  <c r="G346" i="7"/>
  <c r="F301" i="7"/>
  <c r="C21" i="3" s="1"/>
  <c r="G546" i="7"/>
  <c r="G1953" i="7"/>
  <c r="G2078" i="7"/>
  <c r="E2101" i="7"/>
  <c r="G2146" i="7"/>
  <c r="G953" i="7"/>
  <c r="H224" i="7"/>
  <c r="H182" i="7"/>
  <c r="I172" i="7"/>
  <c r="E301" i="7"/>
  <c r="F164" i="7"/>
  <c r="G410" i="7"/>
  <c r="G2153" i="7"/>
  <c r="G764" i="7"/>
  <c r="H772" i="7"/>
  <c r="I782" i="7"/>
  <c r="E810" i="7"/>
  <c r="E829" i="7"/>
  <c r="E1029" i="7"/>
  <c r="F1029" i="7"/>
  <c r="E1078" i="7"/>
  <c r="E1153" i="7"/>
  <c r="G1229" i="7"/>
  <c r="F1267" i="7"/>
  <c r="G1629" i="7"/>
  <c r="F1678" i="7"/>
  <c r="E1829" i="7"/>
  <c r="G1839" i="7"/>
  <c r="E1878" i="7"/>
  <c r="I1919" i="7"/>
  <c r="G2313" i="7"/>
  <c r="E2313" i="7"/>
  <c r="E478" i="7"/>
  <c r="F501" i="7"/>
  <c r="F576" i="7"/>
  <c r="C65" i="3" s="1"/>
  <c r="H879" i="7"/>
  <c r="G1239" i="7"/>
  <c r="E1278" i="7"/>
  <c r="F1353" i="7"/>
  <c r="C210" i="3" s="1"/>
  <c r="F1701" i="7"/>
  <c r="F1776" i="7"/>
  <c r="G1901" i="7"/>
  <c r="G2039" i="7"/>
  <c r="E2078" i="7"/>
  <c r="E2164" i="7"/>
  <c r="E2267" i="7"/>
  <c r="G439" i="7"/>
  <c r="E439" i="7"/>
  <c r="F678" i="7"/>
  <c r="C70" i="3" s="1"/>
  <c r="E701" i="7"/>
  <c r="E867" i="7"/>
  <c r="F901" i="7"/>
  <c r="C87" i="3" s="1"/>
  <c r="F1176" i="7"/>
  <c r="F1229" i="7"/>
  <c r="C201" i="3" s="1"/>
  <c r="E1467" i="7"/>
  <c r="G1478" i="7"/>
  <c r="G1829" i="7"/>
  <c r="E1839" i="7"/>
  <c r="G1867" i="7"/>
  <c r="F2067" i="7"/>
  <c r="F2239" i="7"/>
  <c r="E2301" i="7"/>
  <c r="E1678" i="7"/>
  <c r="G1946" i="7"/>
  <c r="H172" i="7"/>
  <c r="I170" i="7"/>
  <c r="E353" i="7"/>
  <c r="I202" i="7"/>
  <c r="I200" i="7"/>
  <c r="H190" i="7"/>
  <c r="F429" i="7"/>
  <c r="G467" i="7"/>
  <c r="F478" i="7"/>
  <c r="G753" i="7"/>
  <c r="F810" i="7"/>
  <c r="C81" i="3" s="1"/>
  <c r="G1301" i="7"/>
  <c r="G746" i="7"/>
  <c r="I319" i="7"/>
  <c r="I224" i="7"/>
  <c r="F439" i="7"/>
  <c r="F513" i="7"/>
  <c r="E576" i="7"/>
  <c r="E678" i="7"/>
  <c r="F713" i="7"/>
  <c r="C73" i="3" s="1"/>
  <c r="G313" i="7"/>
  <c r="G553" i="7"/>
  <c r="G301" i="7"/>
  <c r="I177" i="7"/>
  <c r="F313" i="7"/>
  <c r="C22" i="3" s="1"/>
  <c r="I165" i="7"/>
  <c r="F376" i="7"/>
  <c r="F410" i="7"/>
  <c r="G478" i="7"/>
  <c r="F553" i="7"/>
  <c r="G564" i="7"/>
  <c r="I582" i="7"/>
  <c r="E610" i="7"/>
  <c r="F629" i="7"/>
  <c r="C67" i="3" s="1"/>
  <c r="F776" i="7"/>
  <c r="C80" i="3" s="1"/>
  <c r="E776" i="7"/>
  <c r="F829" i="7"/>
  <c r="C82" i="3" s="1"/>
  <c r="G913" i="7"/>
  <c r="G1078" i="7"/>
  <c r="F1113" i="7"/>
  <c r="E1410" i="7"/>
  <c r="G1550" i="7"/>
  <c r="G1746" i="7"/>
  <c r="I519" i="7"/>
  <c r="G576" i="7"/>
  <c r="I590" i="7"/>
  <c r="H602" i="7"/>
  <c r="G629" i="7"/>
  <c r="G713" i="7"/>
  <c r="G776" i="7"/>
  <c r="H790" i="7"/>
  <c r="H802" i="7"/>
  <c r="G829" i="7"/>
  <c r="F839" i="7"/>
  <c r="C83" i="3" s="1"/>
  <c r="G878" i="7"/>
  <c r="G901" i="7"/>
  <c r="I906" i="7"/>
  <c r="G950" i="7"/>
  <c r="F953" i="7"/>
  <c r="C91" i="3" s="1"/>
  <c r="G976" i="7"/>
  <c r="G1101" i="7"/>
  <c r="G1278" i="7"/>
  <c r="G1376" i="7"/>
  <c r="G376" i="7"/>
  <c r="H390" i="7"/>
  <c r="G429" i="7"/>
  <c r="G513" i="7"/>
  <c r="E513" i="7"/>
  <c r="E553" i="7"/>
  <c r="F564" i="7"/>
  <c r="C64" i="3" s="1"/>
  <c r="I602" i="7"/>
  <c r="G610" i="7"/>
  <c r="G639" i="7"/>
  <c r="E639" i="7"/>
  <c r="G667" i="7"/>
  <c r="G678" i="7"/>
  <c r="G701" i="7"/>
  <c r="E753" i="7"/>
  <c r="F764" i="7"/>
  <c r="C79" i="3" s="1"/>
  <c r="I802" i="7"/>
  <c r="G810" i="7"/>
  <c r="H824" i="7"/>
  <c r="G839" i="7"/>
  <c r="F913" i="7"/>
  <c r="C88" i="3" s="1"/>
  <c r="E953" i="7"/>
  <c r="E964" i="7"/>
  <c r="F964" i="7"/>
  <c r="I990" i="7"/>
  <c r="E1010" i="7"/>
  <c r="G1039" i="7"/>
  <c r="G1146" i="7"/>
  <c r="H1200" i="7"/>
  <c r="E1239" i="7"/>
  <c r="G1346" i="7"/>
  <c r="G1429" i="7"/>
  <c r="G1029" i="7"/>
  <c r="E1039" i="7"/>
  <c r="F1039" i="7"/>
  <c r="F1164" i="7"/>
  <c r="E1176" i="7"/>
  <c r="E1210" i="7"/>
  <c r="F1313" i="7"/>
  <c r="F1410" i="7"/>
  <c r="E1439" i="7"/>
  <c r="G1564" i="7"/>
  <c r="E1576" i="7"/>
  <c r="G1753" i="7"/>
  <c r="G2301" i="7"/>
  <c r="G964" i="7"/>
  <c r="E976" i="7"/>
  <c r="F976" i="7"/>
  <c r="G1113" i="7"/>
  <c r="E1113" i="7"/>
  <c r="G1150" i="7"/>
  <c r="G1164" i="7"/>
  <c r="H1172" i="7"/>
  <c r="I1182" i="7"/>
  <c r="F1239" i="7"/>
  <c r="C202" i="3" s="1"/>
  <c r="G1353" i="7"/>
  <c r="G1364" i="7"/>
  <c r="E1376" i="7"/>
  <c r="G1410" i="7"/>
  <c r="E1429" i="7"/>
  <c r="I1572" i="7"/>
  <c r="E1639" i="7"/>
  <c r="E1810" i="7"/>
  <c r="G2346" i="7"/>
  <c r="G2353" i="7"/>
  <c r="G1176" i="7"/>
  <c r="H1190" i="7"/>
  <c r="H1202" i="7"/>
  <c r="F1210" i="7"/>
  <c r="C200" i="3" s="1"/>
  <c r="F1278" i="7"/>
  <c r="C204" i="3" s="1"/>
  <c r="G1313" i="7"/>
  <c r="E1313" i="7"/>
  <c r="E1353" i="7"/>
  <c r="E1364" i="7"/>
  <c r="E1501" i="7"/>
  <c r="G1553" i="7"/>
  <c r="E1564" i="7"/>
  <c r="G1576" i="7"/>
  <c r="H1602" i="7"/>
  <c r="F1610" i="7"/>
  <c r="F1639" i="7"/>
  <c r="F1839" i="7"/>
  <c r="F1867" i="7"/>
  <c r="G2278" i="7"/>
  <c r="G1639" i="7"/>
  <c r="E1713" i="7"/>
  <c r="I1719" i="7"/>
  <c r="G1764" i="7"/>
  <c r="F1913" i="7"/>
  <c r="E1953" i="7"/>
  <c r="G1964" i="7"/>
  <c r="I1972" i="7"/>
  <c r="F1976" i="7"/>
  <c r="C216" i="3" s="1"/>
  <c r="E2113" i="7"/>
  <c r="E2176" i="7"/>
  <c r="E2229" i="7"/>
  <c r="G2239" i="7"/>
  <c r="E2239" i="7"/>
  <c r="F2313" i="7"/>
  <c r="E2353" i="7"/>
  <c r="G1713" i="7"/>
  <c r="F1764" i="7"/>
  <c r="G1913" i="7"/>
  <c r="E1913" i="7"/>
  <c r="E1964" i="7"/>
  <c r="G2113" i="7"/>
  <c r="E2153" i="7"/>
  <c r="G2164" i="7"/>
  <c r="F2176" i="7"/>
  <c r="F2229" i="7"/>
  <c r="G2267" i="7"/>
  <c r="F2353" i="7"/>
  <c r="G2210" i="7"/>
  <c r="E2210" i="7"/>
  <c r="H1965" i="7"/>
  <c r="H1972" i="7"/>
  <c r="H1977" i="7"/>
  <c r="G2010" i="7"/>
  <c r="I1965" i="7"/>
  <c r="I1977" i="7"/>
  <c r="F2029" i="7"/>
  <c r="C218" i="3" s="1"/>
  <c r="F2039" i="7"/>
  <c r="C219" i="3" s="1"/>
  <c r="F2113" i="7"/>
  <c r="C224" i="3" s="1"/>
  <c r="F2150" i="7"/>
  <c r="F2153" i="7"/>
  <c r="C227" i="3" s="1"/>
  <c r="H1765" i="7"/>
  <c r="H1772" i="7"/>
  <c r="H1790" i="7"/>
  <c r="G1810" i="7"/>
  <c r="F1878" i="7"/>
  <c r="F1901" i="7"/>
  <c r="H1782" i="7"/>
  <c r="H1919" i="7"/>
  <c r="H1565" i="7"/>
  <c r="H1572" i="7"/>
  <c r="H1590" i="7"/>
  <c r="G1610" i="7"/>
  <c r="F1564" i="7"/>
  <c r="I1565" i="7"/>
  <c r="F1576" i="7"/>
  <c r="F1629" i="7"/>
  <c r="F1713" i="7"/>
  <c r="E1753" i="7"/>
  <c r="F1750" i="7"/>
  <c r="F1753" i="7"/>
  <c r="E1513" i="7"/>
  <c r="F1364" i="7"/>
  <c r="F1376" i="7"/>
  <c r="F1429" i="7"/>
  <c r="F1439" i="7"/>
  <c r="F1467" i="7"/>
  <c r="F1513" i="7"/>
  <c r="E1550" i="7"/>
  <c r="E1553" i="7"/>
  <c r="H1165" i="7"/>
  <c r="H1177" i="7"/>
  <c r="I1165" i="7"/>
  <c r="H1170" i="7"/>
  <c r="I1172" i="7"/>
  <c r="I1177" i="7"/>
  <c r="H1182" i="7"/>
  <c r="I1190" i="7"/>
  <c r="H977" i="7"/>
  <c r="H990" i="7"/>
  <c r="G1010" i="7"/>
  <c r="I977" i="7"/>
  <c r="F1150" i="7"/>
  <c r="F1153" i="7"/>
  <c r="I765" i="7"/>
  <c r="H770" i="7"/>
  <c r="I772" i="7"/>
  <c r="I777" i="7"/>
  <c r="H782" i="7"/>
  <c r="I790" i="7"/>
  <c r="H919" i="7"/>
  <c r="H765" i="7"/>
  <c r="H777" i="7"/>
  <c r="E839" i="7"/>
  <c r="E913" i="7"/>
  <c r="H590" i="7"/>
  <c r="E713" i="7"/>
  <c r="I577" i="7"/>
  <c r="H582" i="7"/>
  <c r="H372" i="7"/>
  <c r="E376" i="7"/>
  <c r="I365" i="7"/>
  <c r="I390" i="7"/>
  <c r="H365" i="7"/>
  <c r="E410" i="7"/>
  <c r="G164" i="7"/>
  <c r="H165" i="7"/>
  <c r="H170" i="7"/>
  <c r="F353" i="7"/>
  <c r="C25" i="3" s="1"/>
  <c r="G353" i="7"/>
  <c r="E313" i="7"/>
  <c r="G176" i="7"/>
  <c r="F267" i="7"/>
  <c r="C18" i="3" s="1"/>
  <c r="F229" i="7"/>
  <c r="C16" i="3" s="1"/>
  <c r="F176" i="7"/>
  <c r="G278" i="7"/>
  <c r="G239" i="7"/>
  <c r="G210" i="7"/>
  <c r="G229" i="7"/>
  <c r="F278" i="7"/>
  <c r="C19" i="3" s="1"/>
  <c r="F239" i="7"/>
  <c r="C17" i="3" s="1"/>
  <c r="F210" i="7"/>
  <c r="E229" i="7"/>
  <c r="E278" i="7"/>
  <c r="E267" i="7"/>
  <c r="E239" i="7"/>
  <c r="E210" i="7"/>
  <c r="E176" i="7"/>
  <c r="C94" i="3" l="1"/>
  <c r="C93" i="3" s="1"/>
  <c r="C92" i="3" s="1"/>
  <c r="D209" i="3"/>
  <c r="D25" i="3"/>
  <c r="D206" i="3"/>
  <c r="D90" i="3"/>
  <c r="D21" i="3"/>
  <c r="D218" i="3"/>
  <c r="E95" i="3"/>
  <c r="D94" i="3"/>
  <c r="C179" i="3"/>
  <c r="C178" i="3" s="1"/>
  <c r="C177" i="3" s="1"/>
  <c r="E180" i="3"/>
  <c r="D179" i="3"/>
  <c r="D85" i="3"/>
  <c r="D79" i="3"/>
  <c r="D76" i="3"/>
  <c r="D17" i="3"/>
  <c r="D72" i="3"/>
  <c r="D64" i="3"/>
  <c r="E64" i="3" s="1"/>
  <c r="D227" i="3"/>
  <c r="D221" i="3"/>
  <c r="D200" i="3"/>
  <c r="D75" i="3"/>
  <c r="D70" i="3"/>
  <c r="D82" i="3"/>
  <c r="D217" i="3"/>
  <c r="D226" i="3"/>
  <c r="D84" i="3"/>
  <c r="E84" i="3" s="1"/>
  <c r="D16" i="3"/>
  <c r="D87" i="3"/>
  <c r="E87" i="3" s="1"/>
  <c r="D69" i="3"/>
  <c r="D201" i="3"/>
  <c r="D210" i="3"/>
  <c r="G2300" i="7"/>
  <c r="D68" i="3"/>
  <c r="D204" i="3"/>
  <c r="D80" i="3"/>
  <c r="E80" i="3" s="1"/>
  <c r="D23" i="3"/>
  <c r="D203" i="3"/>
  <c r="D91" i="3"/>
  <c r="D224" i="3"/>
  <c r="D66" i="3"/>
  <c r="D73" i="3"/>
  <c r="E73" i="3" s="1"/>
  <c r="D88" i="3"/>
  <c r="E88" i="3" s="1"/>
  <c r="D219" i="3"/>
  <c r="E188" i="3"/>
  <c r="D162" i="3"/>
  <c r="E163" i="3"/>
  <c r="D18" i="3"/>
  <c r="D65" i="3"/>
  <c r="E65" i="3" s="1"/>
  <c r="D220" i="3"/>
  <c r="D228" i="3"/>
  <c r="D231" i="3"/>
  <c r="D19" i="3"/>
  <c r="D208" i="3"/>
  <c r="D74" i="3"/>
  <c r="D223" i="3"/>
  <c r="D89" i="3"/>
  <c r="D81" i="3"/>
  <c r="D24" i="3"/>
  <c r="C197" i="3"/>
  <c r="H1776" i="7"/>
  <c r="D83" i="3"/>
  <c r="C20" i="3"/>
  <c r="E14" i="3"/>
  <c r="E13" i="3"/>
  <c r="C12" i="3"/>
  <c r="C226" i="3"/>
  <c r="C78" i="3"/>
  <c r="E215" i="3"/>
  <c r="C220" i="3"/>
  <c r="C214" i="3" s="1"/>
  <c r="D225" i="3"/>
  <c r="H1976" i="7"/>
  <c r="E216" i="3"/>
  <c r="E207" i="3"/>
  <c r="C205" i="3"/>
  <c r="C86" i="3"/>
  <c r="H764" i="7"/>
  <c r="C63" i="3"/>
  <c r="D67" i="3"/>
  <c r="C71" i="3"/>
  <c r="I1164" i="7"/>
  <c r="H1764" i="7"/>
  <c r="H364" i="7"/>
  <c r="I364" i="7"/>
  <c r="H1564" i="7"/>
  <c r="F900" i="7"/>
  <c r="E2100" i="7"/>
  <c r="H867" i="7"/>
  <c r="I576" i="7"/>
  <c r="F700" i="7"/>
  <c r="I867" i="7"/>
  <c r="I1964" i="7"/>
  <c r="F1500" i="7"/>
  <c r="I1176" i="7"/>
  <c r="I913" i="7"/>
  <c r="H1839" i="7"/>
  <c r="E1100" i="7"/>
  <c r="F563" i="7"/>
  <c r="E1963" i="7"/>
  <c r="I513" i="7"/>
  <c r="I976" i="7"/>
  <c r="G1300" i="7"/>
  <c r="G2100" i="7"/>
  <c r="I1976" i="7"/>
  <c r="H1576" i="7"/>
  <c r="G1500" i="7"/>
  <c r="E1300" i="7"/>
  <c r="E963" i="7"/>
  <c r="I776" i="7"/>
  <c r="G700" i="7"/>
  <c r="I376" i="7"/>
  <c r="H576" i="7"/>
  <c r="E2300" i="7"/>
  <c r="E1900" i="7"/>
  <c r="G500" i="7"/>
  <c r="F1163" i="7"/>
  <c r="E900" i="7"/>
  <c r="F2163" i="7"/>
  <c r="C242" i="3" s="1"/>
  <c r="C239" i="3" s="1"/>
  <c r="C230" i="3" s="1"/>
  <c r="I764" i="7"/>
  <c r="I164" i="7"/>
  <c r="H976" i="7"/>
  <c r="F763" i="7"/>
  <c r="E300" i="7"/>
  <c r="F500" i="7"/>
  <c r="F300" i="7"/>
  <c r="H776" i="7"/>
  <c r="E1563" i="7"/>
  <c r="F2300" i="7"/>
  <c r="E763" i="7"/>
  <c r="H810" i="7"/>
  <c r="F1300" i="7"/>
  <c r="H1164" i="7"/>
  <c r="G1700" i="7"/>
  <c r="E2163" i="7"/>
  <c r="G1363" i="7"/>
  <c r="G1100" i="7"/>
  <c r="I1576" i="7"/>
  <c r="I1913" i="7"/>
  <c r="E1363" i="7"/>
  <c r="G1163" i="7"/>
  <c r="E1763" i="7"/>
  <c r="E563" i="7"/>
  <c r="F363" i="7"/>
  <c r="E500" i="7"/>
  <c r="H913" i="7"/>
  <c r="E1163" i="7"/>
  <c r="H1176" i="7"/>
  <c r="H1913" i="7"/>
  <c r="H210" i="7"/>
  <c r="I210" i="7"/>
  <c r="G563" i="7"/>
  <c r="G763" i="7"/>
  <c r="G900" i="7"/>
  <c r="F963" i="7"/>
  <c r="E1500" i="7"/>
  <c r="G1900" i="7"/>
  <c r="F1963" i="7"/>
  <c r="H1964" i="7"/>
  <c r="H878" i="7"/>
  <c r="H313" i="7"/>
  <c r="I313" i="7"/>
  <c r="G163" i="7"/>
  <c r="G300" i="7"/>
  <c r="E363" i="7"/>
  <c r="H176" i="7"/>
  <c r="G363" i="7"/>
  <c r="F1700" i="7"/>
  <c r="F1563" i="7"/>
  <c r="F2100" i="7"/>
  <c r="I901" i="7"/>
  <c r="G2163" i="7"/>
  <c r="G1963" i="7"/>
  <c r="G1763" i="7"/>
  <c r="F1900" i="7"/>
  <c r="F1763" i="7"/>
  <c r="I1564" i="7"/>
  <c r="I1713" i="7"/>
  <c r="E1700" i="7"/>
  <c r="G1563" i="7"/>
  <c r="F1363" i="7"/>
  <c r="F1100" i="7"/>
  <c r="G963" i="7"/>
  <c r="E700" i="7"/>
  <c r="H376" i="7"/>
  <c r="F163" i="7"/>
  <c r="I176" i="7"/>
  <c r="F36" i="11"/>
  <c r="G36" i="11"/>
  <c r="E36" i="11"/>
  <c r="F24" i="1"/>
  <c r="G24" i="1"/>
  <c r="H24" i="1"/>
  <c r="F27" i="11"/>
  <c r="G27" i="11"/>
  <c r="E27" i="11"/>
  <c r="I563" i="7" l="1"/>
  <c r="H563" i="7"/>
  <c r="D71" i="3"/>
  <c r="D12" i="3"/>
  <c r="E12" i="3" s="1"/>
  <c r="D205" i="3"/>
  <c r="E205" i="3" s="1"/>
  <c r="D20" i="3"/>
  <c r="D197" i="3"/>
  <c r="D178" i="3"/>
  <c r="E179" i="3"/>
  <c r="D242" i="3"/>
  <c r="D239" i="3" s="1"/>
  <c r="D230" i="3" s="1"/>
  <c r="D229" i="3"/>
  <c r="D93" i="3"/>
  <c r="E94" i="3"/>
  <c r="D86" i="3"/>
  <c r="E86" i="3" s="1"/>
  <c r="D161" i="3"/>
  <c r="E162" i="3"/>
  <c r="C196" i="3"/>
  <c r="C195" i="3" s="1"/>
  <c r="F962" i="7"/>
  <c r="C258" i="10" s="1"/>
  <c r="D78" i="3"/>
  <c r="C222" i="3"/>
  <c r="C213" i="3" s="1"/>
  <c r="C212" i="3" s="1"/>
  <c r="C211" i="3" s="1"/>
  <c r="C11" i="3"/>
  <c r="C10" i="3" s="1"/>
  <c r="C77" i="3"/>
  <c r="E214" i="3"/>
  <c r="D11" i="3"/>
  <c r="D222" i="3"/>
  <c r="C194" i="3"/>
  <c r="E79" i="3"/>
  <c r="D63" i="3"/>
  <c r="E63" i="3" s="1"/>
  <c r="C62" i="3"/>
  <c r="F15" i="1"/>
  <c r="E1962" i="7"/>
  <c r="H15" i="1"/>
  <c r="G15" i="1"/>
  <c r="G14" i="1"/>
  <c r="H14" i="1"/>
  <c r="E562" i="7"/>
  <c r="F1362" i="7"/>
  <c r="C266" i="10" s="1"/>
  <c r="G762" i="7"/>
  <c r="H1900" i="7"/>
  <c r="I1163" i="7"/>
  <c r="I300" i="7"/>
  <c r="E1162" i="7"/>
  <c r="E2162" i="7"/>
  <c r="H300" i="7"/>
  <c r="I500" i="7"/>
  <c r="H900" i="7"/>
  <c r="E1762" i="7"/>
  <c r="E1362" i="7"/>
  <c r="G1362" i="7"/>
  <c r="F762" i="7"/>
  <c r="C254" i="10" s="1"/>
  <c r="G562" i="7"/>
  <c r="G1562" i="7"/>
  <c r="I363" i="7"/>
  <c r="H1163" i="7"/>
  <c r="E2362" i="7"/>
  <c r="F2162" i="7"/>
  <c r="C278" i="10" s="1"/>
  <c r="H763" i="7"/>
  <c r="G962" i="7"/>
  <c r="F2362" i="7"/>
  <c r="I763" i="7"/>
  <c r="F1962" i="7"/>
  <c r="C274" i="10" s="1"/>
  <c r="F562" i="7"/>
  <c r="C250" i="10" s="1"/>
  <c r="H363" i="7"/>
  <c r="I900" i="7"/>
  <c r="E1562" i="7"/>
  <c r="E962" i="7"/>
  <c r="F1762" i="7"/>
  <c r="C270" i="10" s="1"/>
  <c r="F1162" i="7"/>
  <c r="C262" i="10" s="1"/>
  <c r="I1700" i="7"/>
  <c r="I1900" i="7"/>
  <c r="G2362" i="7"/>
  <c r="H1963" i="7"/>
  <c r="I1963" i="7"/>
  <c r="G2162" i="7"/>
  <c r="H1763" i="7"/>
  <c r="G1962" i="7"/>
  <c r="H1563" i="7"/>
  <c r="I1563" i="7"/>
  <c r="G1762" i="7"/>
  <c r="F1562" i="7"/>
  <c r="H963" i="7"/>
  <c r="I963" i="7"/>
  <c r="G1162" i="7"/>
  <c r="E762" i="7"/>
  <c r="D194" i="3" l="1"/>
  <c r="D196" i="3"/>
  <c r="D195" i="3" s="1"/>
  <c r="E195" i="3" s="1"/>
  <c r="D270" i="10"/>
  <c r="E270" i="10" s="1"/>
  <c r="D160" i="3"/>
  <c r="E160" i="3" s="1"/>
  <c r="E161" i="3"/>
  <c r="D274" i="10"/>
  <c r="E274" i="10" s="1"/>
  <c r="D250" i="10"/>
  <c r="E250" i="10" s="1"/>
  <c r="D254" i="10"/>
  <c r="E254" i="10" s="1"/>
  <c r="E93" i="3"/>
  <c r="D92" i="3"/>
  <c r="E92" i="3" s="1"/>
  <c r="D266" i="10"/>
  <c r="E266" i="10" s="1"/>
  <c r="D177" i="3"/>
  <c r="E177" i="3" s="1"/>
  <c r="E178" i="3"/>
  <c r="D262" i="10"/>
  <c r="E262" i="10" s="1"/>
  <c r="D77" i="3"/>
  <c r="E77" i="3" s="1"/>
  <c r="D278" i="10"/>
  <c r="E278" i="10" s="1"/>
  <c r="C61" i="3"/>
  <c r="C60" i="3" s="1"/>
  <c r="C8" i="3" s="1"/>
  <c r="C7" i="3" s="1"/>
  <c r="C6" i="3" s="1"/>
  <c r="D258" i="10"/>
  <c r="E258" i="10" s="1"/>
  <c r="I1362" i="7"/>
  <c r="E194" i="3"/>
  <c r="D10" i="3"/>
  <c r="E11" i="3"/>
  <c r="D213" i="3"/>
  <c r="D62" i="3"/>
  <c r="E78" i="3"/>
  <c r="H562" i="7"/>
  <c r="I762" i="7"/>
  <c r="H762" i="7"/>
  <c r="I962" i="7"/>
  <c r="I562" i="7"/>
  <c r="H1362" i="7"/>
  <c r="H962" i="7"/>
  <c r="I2162" i="7"/>
  <c r="H2162" i="7"/>
  <c r="I1962" i="7"/>
  <c r="H1962" i="7"/>
  <c r="I1762" i="7"/>
  <c r="H1762" i="7"/>
  <c r="I1162" i="7"/>
  <c r="H1162" i="7"/>
  <c r="F12" i="11"/>
  <c r="F11" i="11" s="1"/>
  <c r="F10" i="11" s="1"/>
  <c r="F9" i="11" s="1"/>
  <c r="F8" i="11" s="1"/>
  <c r="F7" i="11" s="1"/>
  <c r="G14" i="11"/>
  <c r="E14" i="11"/>
  <c r="E196" i="3" l="1"/>
  <c r="E62" i="3"/>
  <c r="D61" i="3"/>
  <c r="E61" i="3" s="1"/>
  <c r="D60" i="3"/>
  <c r="E213" i="3"/>
  <c r="D212" i="3"/>
  <c r="G13" i="11"/>
  <c r="D9" i="3"/>
  <c r="E10" i="3"/>
  <c r="G12" i="11"/>
  <c r="E13" i="11"/>
  <c r="D211" i="3" l="1"/>
  <c r="E211" i="3" s="1"/>
  <c r="E212" i="3"/>
  <c r="G11" i="11"/>
  <c r="E60" i="3"/>
  <c r="E12" i="11"/>
  <c r="E11" i="11" s="1"/>
  <c r="E10" i="11" s="1"/>
  <c r="E9" i="11" s="1"/>
  <c r="E8" i="11" s="1"/>
  <c r="E7" i="11" s="1"/>
  <c r="D8" i="3" l="1"/>
  <c r="D7" i="3" s="1"/>
  <c r="D6" i="3" s="1"/>
  <c r="G10" i="11"/>
  <c r="H164" i="7"/>
  <c r="E163" i="7"/>
  <c r="E7" i="3" l="1"/>
  <c r="E8" i="3"/>
  <c r="F14" i="1"/>
  <c r="G9" i="11"/>
  <c r="G8" i="11" l="1"/>
  <c r="G7" i="11" l="1"/>
  <c r="N237" i="10" l="1"/>
  <c r="M237" i="10"/>
  <c r="E232" i="10"/>
  <c r="E234" i="10" s="1"/>
  <c r="D232" i="10"/>
  <c r="D234" i="10" s="1"/>
  <c r="C232" i="10"/>
  <c r="C234" i="10" s="1"/>
  <c r="O215" i="10"/>
  <c r="N215" i="10"/>
  <c r="M215" i="10"/>
  <c r="E213" i="10"/>
  <c r="D213" i="10"/>
  <c r="C213" i="10"/>
  <c r="E211" i="10"/>
  <c r="D211" i="10"/>
  <c r="C211" i="10"/>
  <c r="O205" i="10"/>
  <c r="N205" i="10"/>
  <c r="M205" i="10"/>
  <c r="E203" i="10"/>
  <c r="E205" i="10" s="1"/>
  <c r="D203" i="10"/>
  <c r="D205" i="10" s="1"/>
  <c r="C203" i="10"/>
  <c r="C205" i="10" s="1"/>
  <c r="O196" i="10"/>
  <c r="N196" i="10"/>
  <c r="M196" i="10"/>
  <c r="E194" i="10"/>
  <c r="D194" i="10"/>
  <c r="C194" i="10"/>
  <c r="E192" i="10"/>
  <c r="D192" i="10"/>
  <c r="C192" i="10"/>
  <c r="E189" i="10"/>
  <c r="D189" i="10"/>
  <c r="C189" i="10"/>
  <c r="O183" i="10"/>
  <c r="N183" i="10"/>
  <c r="M183" i="10"/>
  <c r="E181" i="10"/>
  <c r="D181" i="10"/>
  <c r="C181" i="10"/>
  <c r="E179" i="10"/>
  <c r="D179" i="10"/>
  <c r="C179" i="10"/>
  <c r="N173" i="10"/>
  <c r="M173" i="10"/>
  <c r="C172" i="10"/>
  <c r="C171" i="10"/>
  <c r="L170" i="10"/>
  <c r="K170" i="10"/>
  <c r="J170" i="10"/>
  <c r="I170" i="10"/>
  <c r="H170" i="10"/>
  <c r="F170" i="10"/>
  <c r="E170" i="10"/>
  <c r="D170" i="10"/>
  <c r="C169" i="10"/>
  <c r="C168" i="10"/>
  <c r="L167" i="10"/>
  <c r="K167" i="10"/>
  <c r="J167" i="10"/>
  <c r="I167" i="10"/>
  <c r="H167" i="10"/>
  <c r="F167" i="10"/>
  <c r="E167" i="10"/>
  <c r="D167" i="10"/>
  <c r="C166" i="10"/>
  <c r="L165" i="10"/>
  <c r="K165" i="10"/>
  <c r="J165" i="10"/>
  <c r="I165" i="10"/>
  <c r="H165" i="10"/>
  <c r="F165" i="10"/>
  <c r="E165" i="10"/>
  <c r="D165" i="10"/>
  <c r="N159" i="10"/>
  <c r="M159" i="10"/>
  <c r="C158" i="10"/>
  <c r="C157" i="10"/>
  <c r="C156" i="10"/>
  <c r="L155" i="10"/>
  <c r="K155" i="10"/>
  <c r="J155" i="10"/>
  <c r="I155" i="10"/>
  <c r="H155" i="10"/>
  <c r="F155" i="10"/>
  <c r="E155" i="10"/>
  <c r="D155" i="10"/>
  <c r="C154" i="10"/>
  <c r="C153" i="10"/>
  <c r="L152" i="10"/>
  <c r="K152" i="10"/>
  <c r="J152" i="10"/>
  <c r="I152" i="10"/>
  <c r="H152" i="10"/>
  <c r="F152" i="10"/>
  <c r="E152" i="10"/>
  <c r="D152" i="10"/>
  <c r="C145" i="10"/>
  <c r="C144" i="10"/>
  <c r="C143" i="10"/>
  <c r="L142" i="10"/>
  <c r="K142" i="10"/>
  <c r="J142" i="10"/>
  <c r="I142" i="10"/>
  <c r="H142" i="10"/>
  <c r="F142" i="10"/>
  <c r="E142" i="10"/>
  <c r="D142" i="10"/>
  <c r="C141" i="10"/>
  <c r="C140" i="10"/>
  <c r="C139" i="10"/>
  <c r="L138" i="10"/>
  <c r="K138" i="10"/>
  <c r="J138" i="10"/>
  <c r="I138" i="10"/>
  <c r="H138" i="10"/>
  <c r="F138" i="10"/>
  <c r="E138" i="10"/>
  <c r="D138" i="10"/>
  <c r="C137" i="10"/>
  <c r="L136" i="10"/>
  <c r="K136" i="10"/>
  <c r="J136" i="10"/>
  <c r="I136" i="10"/>
  <c r="H136" i="10"/>
  <c r="F136" i="10"/>
  <c r="E136" i="10"/>
  <c r="D136" i="10"/>
  <c r="C129" i="10"/>
  <c r="L128" i="10"/>
  <c r="K128" i="10"/>
  <c r="J128" i="10"/>
  <c r="I128" i="10"/>
  <c r="H128" i="10"/>
  <c r="F128" i="10"/>
  <c r="E128" i="10"/>
  <c r="D128" i="10"/>
  <c r="C127" i="10"/>
  <c r="C126" i="10"/>
  <c r="L125" i="10"/>
  <c r="K125" i="10"/>
  <c r="J125" i="10"/>
  <c r="I125" i="10"/>
  <c r="H125" i="10"/>
  <c r="F125" i="10"/>
  <c r="E125" i="10"/>
  <c r="D125" i="10"/>
  <c r="L119" i="10"/>
  <c r="K119" i="10"/>
  <c r="J119" i="10"/>
  <c r="I119" i="10"/>
  <c r="H119" i="10"/>
  <c r="F119" i="10"/>
  <c r="E119" i="10"/>
  <c r="D119" i="10"/>
  <c r="C119" i="10"/>
  <c r="C118" i="10"/>
  <c r="L117" i="10"/>
  <c r="K117" i="10"/>
  <c r="J117" i="10"/>
  <c r="I117" i="10"/>
  <c r="H117" i="10"/>
  <c r="F117" i="10"/>
  <c r="E117" i="10"/>
  <c r="D117" i="10"/>
  <c r="C116" i="10"/>
  <c r="C115" i="10"/>
  <c r="O114" i="10"/>
  <c r="N114" i="10"/>
  <c r="M114" i="10"/>
  <c r="E111" i="10"/>
  <c r="D111" i="10"/>
  <c r="C111" i="10"/>
  <c r="C110" i="10"/>
  <c r="C108" i="10" s="1"/>
  <c r="E108" i="10"/>
  <c r="D108" i="10"/>
  <c r="O103" i="10"/>
  <c r="N103" i="10"/>
  <c r="M103" i="10"/>
  <c r="E101" i="10"/>
  <c r="D101" i="10"/>
  <c r="C101" i="10"/>
  <c r="E98" i="10"/>
  <c r="D98" i="10"/>
  <c r="C98" i="10"/>
  <c r="E96" i="10"/>
  <c r="D96" i="10"/>
  <c r="C96" i="10"/>
  <c r="E95" i="10"/>
  <c r="D95" i="10"/>
  <c r="C95" i="10"/>
  <c r="N89" i="10"/>
  <c r="M89" i="10"/>
  <c r="E89" i="10"/>
  <c r="D89" i="10"/>
  <c r="C89" i="10"/>
  <c r="O84" i="10"/>
  <c r="N84" i="10"/>
  <c r="M84" i="10"/>
  <c r="E80" i="10"/>
  <c r="D80" i="10"/>
  <c r="C80" i="10"/>
  <c r="E78" i="10"/>
  <c r="D78" i="10"/>
  <c r="C78" i="10"/>
  <c r="N75" i="10"/>
  <c r="M75" i="10"/>
  <c r="E75" i="10"/>
  <c r="D75" i="10"/>
  <c r="C75" i="10"/>
  <c r="O70" i="10"/>
  <c r="N70" i="10"/>
  <c r="M70" i="10"/>
  <c r="E67" i="10"/>
  <c r="D67" i="10"/>
  <c r="C67" i="10"/>
  <c r="E65" i="10"/>
  <c r="D65" i="10"/>
  <c r="C65" i="10"/>
  <c r="E63" i="10"/>
  <c r="D63" i="10"/>
  <c r="C63" i="10"/>
  <c r="E49" i="10"/>
  <c r="E52" i="10" s="1"/>
  <c r="D49" i="10"/>
  <c r="D52" i="10" s="1"/>
  <c r="C49" i="10"/>
  <c r="C52" i="10" s="1"/>
  <c r="E42" i="10"/>
  <c r="E44" i="10" s="1"/>
  <c r="D42" i="10"/>
  <c r="D44" i="10" s="1"/>
  <c r="C42" i="10"/>
  <c r="C44" i="10" s="1"/>
  <c r="E33" i="10"/>
  <c r="E37" i="10" s="1"/>
  <c r="D33" i="10"/>
  <c r="D37" i="10" s="1"/>
  <c r="C33" i="10"/>
  <c r="C37" i="10" s="1"/>
  <c r="E26" i="10"/>
  <c r="D26" i="10"/>
  <c r="C26" i="10"/>
  <c r="E24" i="10"/>
  <c r="D24" i="10"/>
  <c r="C24" i="10"/>
  <c r="E17" i="10"/>
  <c r="D17" i="10"/>
  <c r="C17" i="10"/>
  <c r="E15" i="10"/>
  <c r="D15" i="10"/>
  <c r="C15" i="10"/>
  <c r="E7" i="10"/>
  <c r="E10" i="10" s="1"/>
  <c r="D7" i="10"/>
  <c r="D10" i="10" s="1"/>
  <c r="C7" i="10"/>
  <c r="C10" i="10" s="1"/>
  <c r="D93" i="10" l="1"/>
  <c r="H151" i="10"/>
  <c r="H159" i="10" s="1"/>
  <c r="O63" i="10"/>
  <c r="O75" i="10"/>
  <c r="H164" i="10"/>
  <c r="H173" i="10" s="1"/>
  <c r="O211" i="10"/>
  <c r="C170" i="10"/>
  <c r="O65" i="10"/>
  <c r="C84" i="10"/>
  <c r="C219" i="10" s="1"/>
  <c r="C114" i="10"/>
  <c r="C222" i="10" s="1"/>
  <c r="H135" i="10"/>
  <c r="H146" i="10" s="1"/>
  <c r="E164" i="10"/>
  <c r="E173" i="10" s="1"/>
  <c r="C183" i="10"/>
  <c r="C223" i="10" s="1"/>
  <c r="O80" i="10"/>
  <c r="H124" i="10"/>
  <c r="H130" i="10" s="1"/>
  <c r="D151" i="10"/>
  <c r="D159" i="10" s="1"/>
  <c r="C167" i="10"/>
  <c r="I164" i="10"/>
  <c r="I173" i="10" s="1"/>
  <c r="I151" i="10"/>
  <c r="I159" i="10" s="1"/>
  <c r="J164" i="10"/>
  <c r="J173" i="10" s="1"/>
  <c r="E183" i="10"/>
  <c r="E223" i="10" s="1"/>
  <c r="C196" i="10"/>
  <c r="D28" i="10"/>
  <c r="E135" i="10"/>
  <c r="E146" i="10" s="1"/>
  <c r="D164" i="10"/>
  <c r="D173" i="10" s="1"/>
  <c r="O98" i="10"/>
  <c r="O111" i="10"/>
  <c r="E19" i="10"/>
  <c r="F124" i="10"/>
  <c r="F130" i="10" s="1"/>
  <c r="J124" i="10"/>
  <c r="J130" i="10" s="1"/>
  <c r="D135" i="10"/>
  <c r="D146" i="10" s="1"/>
  <c r="O181" i="10"/>
  <c r="C93" i="10"/>
  <c r="C103" i="10" s="1"/>
  <c r="C220" i="10" s="1"/>
  <c r="E28" i="10"/>
  <c r="D124" i="10"/>
  <c r="D130" i="10" s="1"/>
  <c r="C138" i="10"/>
  <c r="E215" i="10"/>
  <c r="I135" i="10"/>
  <c r="I146" i="10" s="1"/>
  <c r="C142" i="10"/>
  <c r="O67" i="10"/>
  <c r="E84" i="10"/>
  <c r="E219" i="10" s="1"/>
  <c r="O89" i="10"/>
  <c r="C19" i="10"/>
  <c r="J135" i="10"/>
  <c r="J146" i="10" s="1"/>
  <c r="J151" i="10"/>
  <c r="J159" i="10" s="1"/>
  <c r="D196" i="10"/>
  <c r="D19" i="10"/>
  <c r="C128" i="10"/>
  <c r="D215" i="10"/>
  <c r="C70" i="10"/>
  <c r="C218" i="10" s="1"/>
  <c r="F151" i="10"/>
  <c r="F159" i="10" s="1"/>
  <c r="O192" i="10"/>
  <c r="E70" i="10"/>
  <c r="E218" i="10" s="1"/>
  <c r="O78" i="10"/>
  <c r="E93" i="10"/>
  <c r="E103" i="10" s="1"/>
  <c r="E220" i="10" s="1"/>
  <c r="C117" i="10"/>
  <c r="C155" i="10"/>
  <c r="O179" i="10"/>
  <c r="D103" i="10"/>
  <c r="D220" i="10" s="1"/>
  <c r="E114" i="10"/>
  <c r="E222" i="10" s="1"/>
  <c r="O108" i="10"/>
  <c r="C215" i="10"/>
  <c r="C28" i="10"/>
  <c r="D114" i="10"/>
  <c r="D222" i="10" s="1"/>
  <c r="C125" i="10"/>
  <c r="E124" i="10"/>
  <c r="I124" i="10"/>
  <c r="I130" i="10" s="1"/>
  <c r="C165" i="10"/>
  <c r="F164" i="10"/>
  <c r="F173" i="10" s="1"/>
  <c r="D70" i="10"/>
  <c r="C152" i="10"/>
  <c r="E151" i="10"/>
  <c r="D84" i="10"/>
  <c r="D219" i="10" s="1"/>
  <c r="C136" i="10"/>
  <c r="F135" i="10"/>
  <c r="F146" i="10" s="1"/>
  <c r="E196" i="10"/>
  <c r="O189" i="10"/>
  <c r="D183" i="10"/>
  <c r="D223" i="10" s="1"/>
  <c r="C221" i="10" l="1"/>
  <c r="O93" i="10"/>
  <c r="D221" i="10"/>
  <c r="D54" i="10"/>
  <c r="E54" i="10"/>
  <c r="C225" i="10"/>
  <c r="E221" i="10"/>
  <c r="E225" i="10" s="1"/>
  <c r="C54" i="10"/>
  <c r="C237" i="10"/>
  <c r="C238" i="10" s="1"/>
  <c r="C164" i="10"/>
  <c r="C173" i="10" s="1"/>
  <c r="C135" i="10"/>
  <c r="C146" i="10" s="1"/>
  <c r="E130" i="10"/>
  <c r="C124" i="10"/>
  <c r="D237" i="10"/>
  <c r="D238" i="10" s="1"/>
  <c r="D218" i="10"/>
  <c r="E159" i="10"/>
  <c r="C151" i="10"/>
  <c r="E237" i="10"/>
  <c r="E238" i="10" s="1"/>
  <c r="D225" i="10" l="1"/>
  <c r="K164" i="10"/>
  <c r="L164" i="10" s="1"/>
  <c r="L173" i="10" s="1"/>
  <c r="K135" i="10"/>
  <c r="K146" i="10" s="1"/>
  <c r="C130" i="10"/>
  <c r="K124" i="10"/>
  <c r="C159" i="10"/>
  <c r="K151" i="10"/>
  <c r="K173" i="10" l="1"/>
  <c r="L135" i="10"/>
  <c r="L146" i="10" s="1"/>
  <c r="K130" i="10"/>
  <c r="L124" i="10"/>
  <c r="L130" i="10" s="1"/>
  <c r="K159" i="10"/>
  <c r="L151" i="10"/>
  <c r="L159" i="10" s="1"/>
  <c r="E289" i="10" l="1"/>
  <c r="G13" i="1"/>
  <c r="E9" i="3" l="1"/>
  <c r="E263" i="10"/>
  <c r="G10" i="1"/>
  <c r="H13" i="1"/>
  <c r="G16" i="1" l="1"/>
  <c r="G23" i="1" s="1"/>
  <c r="G26" i="1" s="1"/>
  <c r="E6" i="3"/>
  <c r="H10" i="1" l="1"/>
  <c r="I5" i="7"/>
  <c r="H16" i="1" l="1"/>
  <c r="F13" i="1"/>
  <c r="E279" i="10" l="1"/>
  <c r="E362" i="7" l="1"/>
  <c r="E2363" i="7" l="1"/>
  <c r="H163" i="7"/>
  <c r="I163" i="7"/>
  <c r="F362" i="7"/>
  <c r="C246" i="10" s="1"/>
  <c r="C290" i="10" s="1"/>
  <c r="G362" i="7"/>
  <c r="G2363" i="7" l="1"/>
  <c r="D246" i="10"/>
  <c r="D290" i="10" s="1"/>
  <c r="B13" i="9"/>
  <c r="B12" i="9" s="1"/>
  <c r="B11" i="9" s="1"/>
  <c r="F2363" i="7"/>
  <c r="I362" i="7"/>
  <c r="H362" i="7"/>
  <c r="H22" i="1" l="1"/>
  <c r="H26" i="1" s="1"/>
  <c r="E291" i="10"/>
  <c r="D13" i="9"/>
  <c r="D12" i="9" s="1"/>
  <c r="D11" i="9" s="1"/>
  <c r="E246" i="10"/>
  <c r="E290" i="10"/>
  <c r="H2363" i="7"/>
  <c r="E13" i="9"/>
  <c r="I2363" i="7"/>
  <c r="C13" i="9"/>
  <c r="E12" i="9"/>
  <c r="C12" i="9" l="1"/>
  <c r="F13" i="9"/>
  <c r="E11" i="9"/>
  <c r="C11" i="9" l="1"/>
  <c r="F11" i="9" s="1"/>
  <c r="F12" i="9"/>
  <c r="E7" i="7"/>
  <c r="E6" i="7" l="1"/>
  <c r="E5" i="7" l="1"/>
  <c r="F11" i="1" l="1"/>
  <c r="F10" i="1" s="1"/>
  <c r="F16" i="1" s="1"/>
  <c r="F23" i="1" s="1"/>
  <c r="F26" i="1" s="1"/>
  <c r="H5" i="7"/>
  <c r="E157" i="7"/>
  <c r="H157" i="7" l="1"/>
</calcChain>
</file>

<file path=xl/sharedStrings.xml><?xml version="1.0" encoding="utf-8"?>
<sst xmlns="http://schemas.openxmlformats.org/spreadsheetml/2006/main" count="9659" uniqueCount="814">
  <si>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</si>
  <si>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</si>
  <si>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</si>
  <si>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</si>
  <si>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</si>
  <si>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</si>
  <si>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</si>
  <si>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</si>
  <si>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</si>
  <si>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</si>
  <si>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</si>
  <si>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</si>
  <si>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</si>
  <si>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</si>
  <si>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</si>
  <si>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</si>
  <si>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</si>
  <si>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</si>
  <si>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</si>
  <si>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</si>
  <si>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</si>
  <si>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</si>
  <si>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</si>
  <si>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</si>
  <si>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Sveukupno rashodi tekuće godine </t>
  </si>
  <si>
    <t>I. OPĆI DIO</t>
  </si>
  <si>
    <t>A) SAŽETAK RAČUNA PRIHODA I RASHODA</t>
  </si>
  <si>
    <t>B) SAŽETAK RAČUNA FINANCIRANJA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</si>
  <si>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</si>
  <si>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</si>
  <si>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</si>
  <si>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</si>
  <si>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</si>
  <si>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</si>
  <si>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</si>
  <si>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</si>
  <si>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</si>
  <si>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</si>
  <si>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>Rashodi poslovanja</t>
  </si>
  <si>
    <t>Skupina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</si>
  <si>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</si>
  <si>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</si>
  <si>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</si>
  <si>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</si>
  <si>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</si>
  <si>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</si>
  <si>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</si>
  <si>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</si>
  <si>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</si>
  <si>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</si>
  <si>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</si>
  <si>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t>II. POSEBNI DIO</t>
  </si>
  <si>
    <t>Ukupni prihodi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</si>
  <si>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</si>
  <si>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</si>
  <si>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</si>
  <si>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</si>
  <si>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</si>
  <si>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</si>
  <si>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</si>
  <si>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</si>
  <si>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</si>
  <si>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</si>
  <si>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</si>
  <si>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</si>
  <si>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</si>
  <si>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</si>
  <si>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</si>
  <si>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</si>
  <si>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</si>
  <si>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</si>
  <si>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</si>
  <si>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</si>
  <si>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</si>
  <si>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</si>
  <si>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</si>
  <si>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</si>
  <si>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</si>
  <si>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</si>
  <si>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</si>
  <si>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</si>
  <si>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</si>
  <si>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</si>
  <si>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</si>
  <si>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</si>
  <si>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</si>
  <si>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</si>
  <si>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</si>
  <si>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</si>
  <si>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</si>
  <si>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</si>
  <si>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</si>
  <si>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</si>
  <si>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</si>
  <si>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</si>
  <si>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</si>
  <si>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</si>
  <si>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</si>
  <si>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</si>
  <si>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</si>
  <si>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</si>
  <si>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</si>
  <si>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</si>
  <si>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</si>
  <si>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</si>
  <si>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</si>
  <si>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</si>
  <si>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</si>
  <si>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</si>
  <si>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</si>
  <si>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</si>
  <si>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</si>
  <si>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</si>
  <si>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</si>
  <si>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</si>
  <si>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</si>
  <si>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</si>
  <si>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</si>
  <si>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</si>
  <si>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</si>
  <si>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</si>
  <si>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</si>
  <si>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</si>
  <si>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</si>
  <si>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</si>
  <si>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</si>
  <si>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</si>
  <si>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</si>
  <si>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</si>
  <si>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</si>
  <si>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</si>
  <si>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</si>
  <si>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</si>
  <si>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</si>
  <si>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</si>
  <si>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</si>
  <si>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</si>
  <si>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</si>
  <si>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</si>
  <si>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</si>
  <si>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</si>
  <si>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</si>
  <si>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</si>
  <si>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</si>
  <si>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</si>
  <si>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</si>
  <si>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</si>
  <si>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</si>
  <si>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</si>
  <si>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</si>
  <si>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</si>
  <si>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</si>
  <si>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</si>
  <si>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</si>
  <si>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3</t>
  </si>
  <si>
    <t>7</t>
  </si>
  <si>
    <t>8</t>
  </si>
  <si>
    <t>Namjenski primici</t>
  </si>
  <si>
    <t>PRIMICI</t>
  </si>
  <si>
    <t xml:space="preserve">IZDACI 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</si>
  <si>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</si>
  <si>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</si>
  <si>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</si>
  <si>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</si>
  <si>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</si>
  <si>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</si>
  <si>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</si>
  <si>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</si>
  <si>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</si>
  <si>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</si>
  <si>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</si>
  <si>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</si>
  <si>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</si>
  <si>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</si>
  <si>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</si>
  <si>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</si>
  <si>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</si>
  <si>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</si>
  <si>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</si>
  <si>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</si>
  <si>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</si>
  <si>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</si>
  <si>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</si>
  <si>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</si>
  <si>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</si>
  <si>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</si>
  <si>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</si>
  <si>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</si>
  <si>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</si>
  <si>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</si>
  <si>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</si>
  <si>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</si>
  <si>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</si>
  <si>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</si>
  <si>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</si>
  <si>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</si>
  <si>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</si>
  <si>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</si>
  <si>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</si>
  <si>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4222</t>
  </si>
  <si>
    <t>Komunikacijska oprema</t>
  </si>
  <si>
    <t>4221</t>
  </si>
  <si>
    <t>Uredska oprema i namještaj</t>
  </si>
  <si>
    <t>6=4/3*100</t>
  </si>
  <si>
    <t>5=4/2*100</t>
  </si>
  <si>
    <t xml:space="preserve">Skupina/podskupina/odjeljak </t>
  </si>
  <si>
    <t>Prihodi iz nadležnog proračuna za financiranje rashoda poslovanja</t>
  </si>
  <si>
    <t>Prihodi iz nadležnog proračuna za financiranje rashoda za nabavu nefinancijske imovine</t>
  </si>
  <si>
    <t xml:space="preserve">Tekuće pomoći od izvanproračunskih korisnika </t>
  </si>
  <si>
    <t>6341</t>
  </si>
  <si>
    <t>Tekuće pomoći proračunskim korisnicima iz proračuna koji im nije nadležan</t>
  </si>
  <si>
    <t xml:space="preserve">Ostali nespomenuti prihodi </t>
  </si>
  <si>
    <t>Prihodi od pruženih usluga</t>
  </si>
  <si>
    <t>Kapitalne donacije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</si>
  <si>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</si>
  <si>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</si>
  <si>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</si>
  <si>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</si>
  <si>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</si>
  <si>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</si>
  <si>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</si>
  <si>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</si>
  <si>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</si>
  <si>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</si>
  <si>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</si>
  <si>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922</t>
  </si>
  <si>
    <t>PRIJENOS SREDSTAVA IZ PRETHODNE GODINE</t>
  </si>
  <si>
    <t>PRIJENOS SREDSTAVA U SLJEDEĆU GODINU</t>
  </si>
  <si>
    <t>VIŠAK / MANJAK + NETO FINANCIRANJE</t>
  </si>
  <si>
    <t>UKUPNI PRIJENOS SREDSTVA IZ PRETHODNE GODINE</t>
  </si>
  <si>
    <t>911*</t>
  </si>
  <si>
    <t xml:space="preserve"> Opći prihodi i primici - prijenos</t>
  </si>
  <si>
    <t>Doprinosi -prijenos</t>
  </si>
  <si>
    <t>931</t>
  </si>
  <si>
    <t xml:space="preserve"> Vlastiti prihodi -prijenos</t>
  </si>
  <si>
    <t>943</t>
  </si>
  <si>
    <t xml:space="preserve"> Prihodi za posebne namjene -prijenos</t>
  </si>
  <si>
    <t>952</t>
  </si>
  <si>
    <t>Pomoći-prijenos</t>
  </si>
  <si>
    <t>961</t>
  </si>
  <si>
    <t>Donacije-prijenos</t>
  </si>
  <si>
    <t>971</t>
  </si>
  <si>
    <t>Prihodi od nefinancijske imovine i nadoknade šteta s osnova osiguranja -prijenos</t>
  </si>
  <si>
    <t>981</t>
  </si>
  <si>
    <t>Namjenski primici -prijenos</t>
  </si>
  <si>
    <t xml:space="preserve">Prijenos u sljedeću godinu </t>
  </si>
  <si>
    <t>911</t>
  </si>
  <si>
    <t>Donacije -prijenos</t>
  </si>
  <si>
    <t>12</t>
  </si>
  <si>
    <t>…</t>
  </si>
  <si>
    <t>43</t>
  </si>
  <si>
    <t>Prihodi za posebne namjene-prijenos</t>
  </si>
  <si>
    <t>…..............</t>
  </si>
  <si>
    <t>I. OPĆI DIO
A1. PRIHODI POSLOVANJA I PRIHODI OD PRODAJE NEFINANCIJSKE IMOVINE</t>
  </si>
  <si>
    <t>A2. RASHODI POSLOVANJA I RASHODI ZA NABAVU NEFINANCIJSKE IMOVINE</t>
  </si>
  <si>
    <t xml:space="preserve">UKUPNO RASHODI </t>
  </si>
  <si>
    <t>312</t>
  </si>
  <si>
    <t>323</t>
  </si>
  <si>
    <t>3236</t>
  </si>
  <si>
    <t>329</t>
  </si>
  <si>
    <t>3237</t>
  </si>
  <si>
    <t>3213</t>
  </si>
  <si>
    <t>322</t>
  </si>
  <si>
    <t>3222</t>
  </si>
  <si>
    <t>3233</t>
  </si>
  <si>
    <t>3235</t>
  </si>
  <si>
    <t>3241</t>
  </si>
  <si>
    <t>3112</t>
  </si>
  <si>
    <t>3113</t>
  </si>
  <si>
    <t>3114</t>
  </si>
  <si>
    <t>3131</t>
  </si>
  <si>
    <t>3225</t>
  </si>
  <si>
    <t>3226</t>
  </si>
  <si>
    <t>3227</t>
  </si>
  <si>
    <t>3292</t>
  </si>
  <si>
    <t>3294</t>
  </si>
  <si>
    <t>341</t>
  </si>
  <si>
    <t>3411</t>
  </si>
  <si>
    <t>3412</t>
  </si>
  <si>
    <t>3413</t>
  </si>
  <si>
    <t>3419</t>
  </si>
  <si>
    <t>342</t>
  </si>
  <si>
    <t>3421</t>
  </si>
  <si>
    <t>3422</t>
  </si>
  <si>
    <t>3423</t>
  </si>
  <si>
    <t>3425</t>
  </si>
  <si>
    <t>343</t>
  </si>
  <si>
    <t>3432</t>
  </si>
  <si>
    <t>3433</t>
  </si>
  <si>
    <t>3434</t>
  </si>
  <si>
    <t>351</t>
  </si>
  <si>
    <t>352</t>
  </si>
  <si>
    <t>3511</t>
  </si>
  <si>
    <t>3512</t>
  </si>
  <si>
    <t>3521</t>
  </si>
  <si>
    <t>3522</t>
  </si>
  <si>
    <t>3523</t>
  </si>
  <si>
    <t>361</t>
  </si>
  <si>
    <t>3611</t>
  </si>
  <si>
    <t>3612</t>
  </si>
  <si>
    <t>363</t>
  </si>
  <si>
    <t>3631</t>
  </si>
  <si>
    <t>3632</t>
  </si>
  <si>
    <t>3636</t>
  </si>
  <si>
    <t>371</t>
  </si>
  <si>
    <t>3711</t>
  </si>
  <si>
    <t>3712</t>
  </si>
  <si>
    <t>372</t>
  </si>
  <si>
    <t>3721</t>
  </si>
  <si>
    <t>3722</t>
  </si>
  <si>
    <t>381</t>
  </si>
  <si>
    <t>3811</t>
  </si>
  <si>
    <t>3812</t>
  </si>
  <si>
    <t>382</t>
  </si>
  <si>
    <t>3824</t>
  </si>
  <si>
    <t>383</t>
  </si>
  <si>
    <t>3831</t>
  </si>
  <si>
    <t>3832</t>
  </si>
  <si>
    <t>3833</t>
  </si>
  <si>
    <t>3834</t>
  </si>
  <si>
    <t>311</t>
  </si>
  <si>
    <t>Plaće (Bruto)</t>
  </si>
  <si>
    <t>3111</t>
  </si>
  <si>
    <t>Plaće u naravi</t>
  </si>
  <si>
    <t>Plaće za prekovremeni rad</t>
  </si>
  <si>
    <t>Plaće za posebne uvjete rada</t>
  </si>
  <si>
    <t>Ostali rashodi za zaposlene</t>
  </si>
  <si>
    <t>313</t>
  </si>
  <si>
    <t>Doprinosi za mirovinsko osiguranje</t>
  </si>
  <si>
    <t>3132</t>
  </si>
  <si>
    <t>3133</t>
  </si>
  <si>
    <t>321</t>
  </si>
  <si>
    <t>Ostale naknade troškova zaposlenima</t>
  </si>
  <si>
    <t>Vojna sredstva za jednokratnu upotrebu</t>
  </si>
  <si>
    <t>Službena, radna i zaštitna odjeća i obuća</t>
  </si>
  <si>
    <t>Usluge promidžbe i informiranja</t>
  </si>
  <si>
    <t>Naknade troškova osobama izvan radnog odnosa</t>
  </si>
  <si>
    <t>Premije osiguranja</t>
  </si>
  <si>
    <t>Članarine i norme</t>
  </si>
  <si>
    <t>Troškovi sudskih postupaka</t>
  </si>
  <si>
    <t>Kamate za izdane vrijednosne papire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</si>
  <si>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</si>
  <si>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</si>
  <si>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</si>
  <si>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</si>
  <si>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</si>
  <si>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</si>
  <si>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</si>
  <si>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</si>
  <si>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</si>
  <si>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</si>
  <si>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</si>
  <si>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</si>
  <si>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</si>
  <si>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</si>
  <si>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</si>
  <si>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 u javnom sektoru</t>
  </si>
  <si>
    <t>Subvencije kreditnim i ostalim financijskim institucijama u javnom sektoru</t>
  </si>
  <si>
    <t>Subvencije trgovačkim društvima, zadrugama, poljoprivrednicima i obrtnicima izvan javnog sektora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</si>
  <si>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</si>
  <si>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</si>
  <si>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</si>
  <si>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</si>
  <si>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</si>
  <si>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</si>
  <si>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Tekuće pomoći inozemnim vladama</t>
  </si>
  <si>
    <t>Kapitalne pomoći inozemnim vladama</t>
  </si>
  <si>
    <t>Pomoći međunarodnim organizacijama te institucijama i tijelima EU</t>
  </si>
  <si>
    <t>Tekuće pomoći međunarodnim organizacijama te institucijama i tijelima EU</t>
  </si>
  <si>
    <t>Kapitalne 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</si>
  <si>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</si>
  <si>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</si>
  <si>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</si>
  <si>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Pomoći unutar općeg proračuna po protestiranim jamstvima</t>
  </si>
  <si>
    <t>Povrat pomoći primljenih unutar općeg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</si>
  <si>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</si>
  <si>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</si>
  <si>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</si>
  <si>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proračunskim korisnicima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</si>
  <si>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</si>
  <si>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</si>
  <si>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</si>
  <si>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</si>
  <si>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</si>
  <si>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</si>
  <si>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</si>
  <si>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</si>
  <si>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</si>
  <si>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</si>
  <si>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</si>
  <si>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</si>
  <si>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</si>
  <si>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</si>
  <si>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</si>
  <si>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</si>
  <si>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</si>
  <si>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</si>
  <si>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</si>
  <si>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</si>
  <si>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 u novcu</t>
  </si>
  <si>
    <t>Tekuće donacije u naravi</t>
  </si>
  <si>
    <t>Tekuće donacije iz EU sredstava</t>
  </si>
  <si>
    <t>Kapitalne donacije neprofitnim organizacijama</t>
  </si>
  <si>
    <t>Kapitalne donacije građanima i kućanstvima</t>
  </si>
  <si>
    <t>Kapitalne donacije iz EU sredstava</t>
  </si>
  <si>
    <t>Donacije neprofitnim organizacijama, građanima i kućanstvima u tuzemstvu po protestiranim jamstvima</t>
  </si>
  <si>
    <t>Kazne, penali i naknade štete</t>
  </si>
  <si>
    <t>Naknade šteta pravnim i fizičkim osobama</t>
  </si>
  <si>
    <t>Penali, ležarine i drugo</t>
  </si>
  <si>
    <t>Naknade šteta zaposlenicima</t>
  </si>
  <si>
    <t>Ugovorene kazne i ostale naknade šteta</t>
  </si>
  <si>
    <t>Ostale kazne</t>
  </si>
  <si>
    <t xml:space="preserve">Kapitalne pomoći 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</si>
  <si>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</si>
  <si>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</si>
  <si>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</si>
  <si>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 xml:space="preserve">Kapitalne pomoći iz EU sredstava </t>
  </si>
  <si>
    <t>Kapitalne pomoći trgovačkim društvima i obrtnicima po protestiranim jamstvima</t>
  </si>
  <si>
    <t>4</t>
  </si>
  <si>
    <t>Rashodi za nabavu neproizvedene dugotrajne imovine</t>
  </si>
  <si>
    <t>411</t>
  </si>
  <si>
    <t>Materijalna imovina - prirodna bogatstva</t>
  </si>
  <si>
    <t>4111</t>
  </si>
  <si>
    <t>Zemljište</t>
  </si>
  <si>
    <t>Rudna bogatstva</t>
  </si>
  <si>
    <t>Ostala prirodna materijalna imovina</t>
  </si>
  <si>
    <t>412</t>
  </si>
  <si>
    <t>4121</t>
  </si>
  <si>
    <t>Patenti</t>
  </si>
  <si>
    <t>4122</t>
  </si>
  <si>
    <t>Koncesije</t>
  </si>
  <si>
    <t>4123</t>
  </si>
  <si>
    <t>Licence</t>
  </si>
  <si>
    <t>4124</t>
  </si>
  <si>
    <t>Ostala prava</t>
  </si>
  <si>
    <t>4125</t>
  </si>
  <si>
    <t>Goodwill</t>
  </si>
  <si>
    <t>4126</t>
  </si>
  <si>
    <t>Ostala nematerijalna imovina</t>
  </si>
  <si>
    <t>421</t>
  </si>
  <si>
    <t>4211</t>
  </si>
  <si>
    <t>Stambeni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</si>
  <si>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</si>
  <si>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</si>
  <si>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</si>
  <si>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</si>
  <si>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</si>
  <si>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</si>
  <si>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</si>
  <si>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</si>
  <si>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</si>
  <si>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</si>
  <si>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</si>
  <si>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</si>
  <si>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</si>
  <si>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</si>
  <si>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</si>
  <si>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</si>
  <si>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</si>
  <si>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Vojna oprema</t>
  </si>
  <si>
    <t>423</t>
  </si>
  <si>
    <t>Prijevozna sredstva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</si>
  <si>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</si>
  <si>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</si>
  <si>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</si>
  <si>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</si>
  <si>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</si>
  <si>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</si>
  <si>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</si>
  <si>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</si>
  <si>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</si>
  <si>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</si>
  <si>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</si>
  <si>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</si>
  <si>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</si>
  <si>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</si>
  <si>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</si>
  <si>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</si>
  <si>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</si>
  <si>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</si>
  <si>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</si>
  <si>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</si>
  <si>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</si>
  <si>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</si>
  <si>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</si>
  <si>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</si>
  <si>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Pohranjene knjige, umjetnička djela i slične vrijednosti</t>
  </si>
  <si>
    <t>Rashodi za nabavu proizvedene kratkotrajne imovine</t>
  </si>
  <si>
    <t>441</t>
  </si>
  <si>
    <t>Rashodi za nabavu zaliha</t>
  </si>
  <si>
    <t>4411</t>
  </si>
  <si>
    <t>Strateške zalihe</t>
  </si>
  <si>
    <t>451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</si>
  <si>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</si>
  <si>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</si>
  <si>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</si>
  <si>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</si>
  <si>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</si>
  <si>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</si>
  <si>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</si>
  <si>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</si>
  <si>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</si>
  <si>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</si>
  <si>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Razred/
/Skupina/
/podskupina/
/odjeljak </t>
  </si>
  <si>
    <t>51</t>
  </si>
  <si>
    <t>52</t>
  </si>
  <si>
    <t>55</t>
  </si>
  <si>
    <t>561</t>
  </si>
  <si>
    <t>563</t>
  </si>
  <si>
    <t>6111</t>
  </si>
  <si>
    <t>6112</t>
  </si>
  <si>
    <t>6113</t>
  </si>
  <si>
    <t>6114</t>
  </si>
  <si>
    <t>6115</t>
  </si>
  <si>
    <t>6116</t>
  </si>
  <si>
    <t>6117</t>
  </si>
  <si>
    <t>6119</t>
  </si>
  <si>
    <t>6121</t>
  </si>
  <si>
    <t>6122</t>
  </si>
  <si>
    <t>6123</t>
  </si>
  <si>
    <t>6124</t>
  </si>
  <si>
    <t>6125</t>
  </si>
  <si>
    <t>6131</t>
  </si>
  <si>
    <t>6132</t>
  </si>
  <si>
    <t>6133</t>
  </si>
  <si>
    <t>6134</t>
  </si>
  <si>
    <t>6135</t>
  </si>
  <si>
    <t>6141</t>
  </si>
  <si>
    <t>6142</t>
  </si>
  <si>
    <t>6143</t>
  </si>
  <si>
    <t>6145</t>
  </si>
  <si>
    <t>6146</t>
  </si>
  <si>
    <t>6151</t>
  </si>
  <si>
    <t>6152</t>
  </si>
  <si>
    <t>6161</t>
  </si>
  <si>
    <t>6162</t>
  </si>
  <si>
    <t>6163</t>
  </si>
  <si>
    <t>6211</t>
  </si>
  <si>
    <t>6212</t>
  </si>
  <si>
    <t>6221</t>
  </si>
  <si>
    <t>6232</t>
  </si>
  <si>
    <t>6311</t>
  </si>
  <si>
    <t>6312</t>
  </si>
  <si>
    <t>6322</t>
  </si>
  <si>
    <t>6331</t>
  </si>
  <si>
    <t>6332</t>
  </si>
  <si>
    <t>6342</t>
  </si>
  <si>
    <t>6352</t>
  </si>
  <si>
    <t>6412</t>
  </si>
  <si>
    <t>6413</t>
  </si>
  <si>
    <t>6414</t>
  </si>
  <si>
    <t>6415</t>
  </si>
  <si>
    <t>6416</t>
  </si>
  <si>
    <t>6417</t>
  </si>
  <si>
    <t>6421</t>
  </si>
  <si>
    <t>6422</t>
  </si>
  <si>
    <t>6423</t>
  </si>
  <si>
    <t>6424</t>
  </si>
  <si>
    <t>6429</t>
  </si>
  <si>
    <t>6511</t>
  </si>
  <si>
    <t>6512</t>
  </si>
  <si>
    <t>6513</t>
  </si>
  <si>
    <t>6514</t>
  </si>
  <si>
    <t>6521</t>
  </si>
  <si>
    <t>6522</t>
  </si>
  <si>
    <t>6524</t>
  </si>
  <si>
    <t>6525</t>
  </si>
  <si>
    <t>6526</t>
  </si>
  <si>
    <t>6631</t>
  </si>
  <si>
    <t>6632</t>
  </si>
  <si>
    <t>Prihodi od poreza</t>
  </si>
  <si>
    <t>Porez i prirez na dohodak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</si>
  <si>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</si>
  <si>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</si>
  <si>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</si>
  <si>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</si>
  <si>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</si>
  <si>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</si>
  <si>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</si>
  <si>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</si>
  <si>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</si>
  <si>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</si>
  <si>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</si>
  <si>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</si>
  <si>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</si>
  <si>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</si>
  <si>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</si>
  <si>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</si>
  <si>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</si>
  <si>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</si>
  <si>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</si>
  <si>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</si>
  <si>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</si>
  <si>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</si>
  <si>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</si>
  <si>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</si>
  <si>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</si>
  <si>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</si>
  <si>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</si>
  <si>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</si>
  <si>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</si>
  <si>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</si>
  <si>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</si>
  <si>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</si>
  <si>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</si>
  <si>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</si>
  <si>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</si>
  <si>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</t>
  </si>
  <si>
    <t>Doprinosi za zdravstveno osiguranje</t>
  </si>
  <si>
    <t xml:space="preserve">Doprinosi za obvezno zdravstveno osiguranje </t>
  </si>
  <si>
    <t xml:space="preserve">Doprinosi za obvezno zdravstveno osiguranje za slučaj ozljede na radu </t>
  </si>
  <si>
    <t xml:space="preserve">Doprinosi za mirovinsko osiguranje </t>
  </si>
  <si>
    <t>Doprinosi za zapošljavanje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</si>
  <si>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</si>
  <si>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</si>
  <si>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</si>
  <si>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</si>
  <si>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 xml:space="preserve">Kapitalne pomoći od međunarodnih organizacija </t>
  </si>
  <si>
    <t>Tekuće pomoći od institucija i tijela  EU</t>
  </si>
  <si>
    <t>Kapitalne pomoći od institucija i tijela  EU</t>
  </si>
  <si>
    <t xml:space="preserve">Pomoći proračunu iz drugih proračuna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</si>
  <si>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</si>
  <si>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</si>
  <si>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</si>
  <si>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</si>
  <si>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</si>
  <si>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</si>
  <si>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</si>
  <si>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</si>
  <si>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</si>
  <si>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</si>
  <si>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</si>
  <si>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</si>
  <si>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</si>
  <si>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</si>
  <si>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</si>
  <si>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</si>
  <si>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</si>
  <si>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</si>
  <si>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</si>
  <si>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</si>
  <si>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</si>
  <si>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</si>
  <si>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</si>
  <si>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</si>
  <si>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</si>
  <si>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</si>
  <si>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</si>
  <si>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</si>
  <si>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</si>
  <si>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</si>
  <si>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</si>
  <si>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</si>
  <si>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</si>
  <si>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</si>
  <si>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</si>
  <si>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</si>
  <si>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</si>
  <si>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</si>
  <si>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</si>
  <si>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</si>
  <si>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</si>
  <si>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</si>
  <si>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Naknade od financijske imovine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</si>
  <si>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</si>
  <si>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</si>
  <si>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</si>
  <si>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</si>
  <si>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</si>
  <si>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Prihodi od prodaje proizvoda i robe te pruženih usluga, prihodi od donacija te povrati po protestiranim jamstvima</t>
  </si>
  <si>
    <t>Prihodi od prodaje proizvoda i robe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</si>
  <si>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</si>
  <si>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</si>
  <si>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za financiranje izdataka za financijsku imovinu i otplatu zajmova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</si>
  <si>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</si>
  <si>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</si>
  <si>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</si>
  <si>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</si>
  <si>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</si>
  <si>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</si>
  <si>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</si>
  <si>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</si>
  <si>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</si>
  <si>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</si>
  <si>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Ostali prihodi</t>
  </si>
  <si>
    <t>6147</t>
  </si>
  <si>
    <t>6148</t>
  </si>
  <si>
    <t>6323</t>
  </si>
  <si>
    <t>6324</t>
  </si>
  <si>
    <t>6351</t>
  </si>
  <si>
    <t>SVEUKUPNO RASHODI I IZDACI (SVI IZVORI)</t>
  </si>
  <si>
    <t xml:space="preserve"> RASHODI I IZDACI UKUPNO</t>
  </si>
  <si>
    <t>094 Visoko obrazovanje</t>
  </si>
  <si>
    <t>SVI</t>
  </si>
  <si>
    <t>080</t>
  </si>
  <si>
    <t>08006</t>
  </si>
  <si>
    <t>3705</t>
  </si>
  <si>
    <t>Sveučilišta i veleučilišta u Republici Hrvatskoj</t>
  </si>
  <si>
    <t>VISOKO OBRAZOVANJE</t>
  </si>
  <si>
    <t>A621003</t>
  </si>
  <si>
    <t>REDOVNA DJELATNOST SVEUČILIŠTA U OSIJEKU</t>
  </si>
  <si>
    <t>Drugi stupanj visoke naobrazbe</t>
  </si>
  <si>
    <t>MINISTARSTVO ZNANOSTI I OBRAZOVANJA</t>
  </si>
  <si>
    <t>A6222122</t>
  </si>
  <si>
    <t>PROGRAMSKO FINANCIRANJE JAVNIH VISOKIH UČILIŠTA</t>
  </si>
  <si>
    <t>A621038</t>
  </si>
  <si>
    <t>PROGRAMI VJEŽBAONICA VISOKIH UČILIŠTA</t>
  </si>
  <si>
    <t>A679090</t>
  </si>
  <si>
    <t>REDOVNA DJELATNOST SVEUČILIŠTA U OSIJEKU (IZ EVIDENCIJSKIH PRIHODA)</t>
  </si>
  <si>
    <t>Ostali prihodi za posebne namjene</t>
  </si>
  <si>
    <t>Ostale pomoći</t>
  </si>
  <si>
    <t>RKP - NAZIV PRORAČUNSKOG KORISNIKA</t>
  </si>
  <si>
    <t>MJESTO I DATUM</t>
  </si>
  <si>
    <t>OSOBA ZA KONTAKTIRANJE</t>
  </si>
  <si>
    <t>TELEFON ZA KONTAKT</t>
  </si>
  <si>
    <t>E-MAIL ZA KONTAKT</t>
  </si>
  <si>
    <t>Izvršenje tekuće godine</t>
  </si>
  <si>
    <t>Višak prihoda za pokriće rashoda tekuće godine</t>
  </si>
  <si>
    <t>UKUPNI PRIHODI</t>
  </si>
  <si>
    <t>UKUPNI RASHODI</t>
  </si>
  <si>
    <t>DEKAN</t>
  </si>
  <si>
    <t>Ana Krajina, mag. oec.</t>
  </si>
  <si>
    <t>098/ 383 267</t>
  </si>
  <si>
    <t>akrajina@gfos.hr</t>
  </si>
  <si>
    <t>2250 SVEUČILIŠTE J. J. STROSSMAYERA U OSIJEKU - GRAĐEVINSKI I ARHITEKTONSKI FAKULTET OSIJEK</t>
  </si>
  <si>
    <t>prof. dr. sc. Hrvoje Krstić</t>
  </si>
  <si>
    <t>Tekuće pomoći od međunarodnih organizacija - ostalo</t>
  </si>
  <si>
    <t>Tekuće pomoći od međunarodnih organizacija - ESF</t>
  </si>
  <si>
    <t>Tekuće pomoći od međunarodnih organizacija - ERDF</t>
  </si>
  <si>
    <t>A679071</t>
  </si>
  <si>
    <t>EU PROJEKTI SVEUČILIŠTA U OSIJEKU (IZ EVIDENCIJSKIH PRIHODA)</t>
  </si>
  <si>
    <t>Europski fond za regionalni razvoj (EFRR)</t>
  </si>
  <si>
    <t>EUROPSKI FOND ZA REGIONALNI RAZVOJ (EFRR)</t>
  </si>
  <si>
    <t>EUROPSKI SOCIJALNI FOND (ESF)</t>
  </si>
  <si>
    <t>K679116.003</t>
  </si>
  <si>
    <t>K679084.005</t>
  </si>
  <si>
    <t>Pomoći EU</t>
  </si>
  <si>
    <t xml:space="preserve">Europski socijani fond (ESF) </t>
  </si>
  <si>
    <t>A621048</t>
  </si>
  <si>
    <t>PROJEKTNO FINANCIRANJE ZNANSTVENE DJELATNOSTI</t>
  </si>
  <si>
    <t>Sredstva učešća za pomoći</t>
  </si>
  <si>
    <t>-</t>
  </si>
  <si>
    <t>AKTIVNOST/PODPROJEKT
(odaberite)</t>
  </si>
  <si>
    <t>OPIS AKTIVNOSTI</t>
  </si>
  <si>
    <t>FP</t>
  </si>
  <si>
    <t>Izvršenje I-VI 2022</t>
  </si>
  <si>
    <t>Plan 2023 (Rebalans)</t>
  </si>
  <si>
    <t>Izvršenje I-VI 2023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</si>
  <si>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</si>
  <si>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</si>
  <si>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</si>
  <si>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</si>
  <si>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</si>
  <si>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Primatelj prijenosa</t>
  </si>
  <si>
    <t>K679106.003</t>
  </si>
  <si>
    <t>Održivi model stručne prakse na Građevinskom i arhitektonskom fakultetu Osijek - PRAG (UP.03.1.1.04.0012)</t>
  </si>
  <si>
    <t>Ministarstvo znanosti i obrazovanja</t>
  </si>
  <si>
    <t>Glavni cilj projekta jest omogućavanje stjecanja radnog iskustva studentima unaprjeđenjem kvalitete stručne prakse kao obveznog dijela studijskog programa i jačanje kompetencija osoblja visokih učilišta  za razvoj modela učenja kroz rad. Projekt je u trajanju od  36 mjeseci počevši od ožujka 2020. godine. Ukupna vrijednost projekta je 3.128.294,52 kune.</t>
  </si>
  <si>
    <t>NOVI PODPROJEKT</t>
  </si>
  <si>
    <t>A679071.018</t>
  </si>
  <si>
    <t>ERAMCA-Procjena ekološkog rizika i ublažavanje imovine kulturne baštine u Srednjoj Aziji</t>
  </si>
  <si>
    <t>0942</t>
  </si>
  <si>
    <t>Environmental risk assessment and mitigation on Cultural Heritage assets in Central Asia (ERAMCA)</t>
  </si>
  <si>
    <t>15.1.2020.</t>
  </si>
  <si>
    <t>15.1.2024.</t>
  </si>
  <si>
    <t>. U okviru projekta planirana su financijska sredstva u ukupnom iznosu od 576.218,00 kn, a glavni cilj projekta je razmjena i povezivanje iskustava i znanja u zaštiti kulturne graditeljske baštine u Europi s onima u središnjoj Aziji u svrhu razvoja studijskih programa i laboratorija na partnerskim sveučilištima.</t>
  </si>
  <si>
    <t>A679071.073</t>
  </si>
  <si>
    <t>Partnership for Virtual Laboratories in Civil Engineering - PARFORCE (pr. broj: 2020-1-DE01-KA226-HE-005783)</t>
  </si>
  <si>
    <t xml:space="preserve">1. 6. 2021. </t>
  </si>
  <si>
    <t>31. 5. 2023.</t>
  </si>
  <si>
    <t>Buahaus-Universität Weimar</t>
  </si>
  <si>
    <t>Glavni cilj projekta je razvoj zajedničke platforme za digitalne / virtualne laboratorijske eksperimente za podršku europskom visokom obrazovanju u građevinarstvu, čime se daje bitan doprinos razumijevanju nastavnog materijala od strane studenata. Glavni cilj projekta je postizanje dostupnosti različitih laboratorijskih eksperimenata u virtualnim okruženjima koji se provode na specijaliziranim institutima</t>
  </si>
  <si>
    <t>Politehničko sveučilište u  Torinu</t>
  </si>
  <si>
    <t>Razvoj i primjena naprednih građevinskih materijala za izgradnju zdravih zgrada: zaštita od neionizirajućeg zračenja-Z2grade KK.01.1.1.04.0105</t>
  </si>
  <si>
    <t>20.12.2019.</t>
  </si>
  <si>
    <t>20.6.2023.</t>
  </si>
  <si>
    <t>Glavni cilj projekta je povećati tržišno orijentirane istraživačke, razvojne i inovacijske aktivnosti suradnjom znanstvenih organizacija kroz istraživanje i razvoj naprednih građevinskih materijala kojima se smanjuje negativni utjecaj EMZ/neionizirajućeg zračenja na zdravlje, te osigurava njihova primjena u gospodarstvu, osobito u području izgradnje zdravih zgrada, što će u konačnici doprinijeti smanjenju utjecaja EMZ/neionizirajućeg zračenja na zdravlje ljudi.</t>
  </si>
  <si>
    <t>A679071.005</t>
  </si>
  <si>
    <t>ERASMUS+ projekt individualne mobilnosti nastavnog i nenastavnog osoblja kroz boravak na inozemnim ustanovama</t>
  </si>
  <si>
    <t>A679071.071</t>
  </si>
  <si>
    <t>Istraživanje i razvoj inovativnih drvnih zidnih obloga, pregradnih i nosivih zidova za održivu gradnju u poduzeću Spačva d.d. KK.01.2.1.0244</t>
  </si>
  <si>
    <t>25. 5. 2021.</t>
  </si>
  <si>
    <t> 30. 9. 2023.</t>
  </si>
  <si>
    <t> Spačva d.d.</t>
  </si>
  <si>
    <t>Glavni cilj projekta jest provesti znanstveno-istraživačke aktivnosti u svrhu razvoja inovativnih drvenih zidnih obloga, pregradnih i nosivih zidova za održivu gradnju. Projekt će ostvariti doprinos tematskom prioritetnom području energija i održivi okoliš, kao i tematskom prioritetnom području hrana i bioekonomija</t>
  </si>
  <si>
    <t>A679071.072</t>
  </si>
  <si>
    <t>Istraživanje i razvoj samozbijajućeg betona i betona za 3D printer sa dodatkom biopepela, šifra KK.01.2.1.02.0055.</t>
  </si>
  <si>
    <t>Istraživanje i razvoj samozbijajućeg betona i betona za 3D printer sa dodatkom biopepela, šifra KK.01.2.1.02.0055</t>
  </si>
  <si>
    <t>17. 8. 2023.</t>
  </si>
  <si>
    <t> Presoflex gradnja d.o.o.</t>
  </si>
  <si>
    <t>Glavni cilj projekta je istraživanje i razvoj betona s dodatkom biopepela za samozbijajući beton te 3D printer betona kojim će se pridonijeti povećanju učinkovitosti građevinskog sektora i smanjenju negativnog utjecaja na okoliš kroz ulaganje u istraživačko-razvojne kapacitete nositelja projekta Presoflex gradnja d.o.o. i suradnju s Građevinskim i arhitektonskim fakultetom Osije</t>
  </si>
  <si>
    <t>17.5.2020.</t>
  </si>
  <si>
    <t>Kreativna STEM revolucija u Slavoniji</t>
  </si>
  <si>
    <t>12.05.2021.</t>
  </si>
  <si>
    <t>31.05.2023.</t>
  </si>
  <si>
    <t> Dječji kreativi centar Dokkica</t>
  </si>
  <si>
    <t xml:space="preserve">Kreativna STEM revolucija u Slavoniji projekt je jačanja kapaciteta
 Dječjeg kreativnog centra DOKKICA i Udruge za razvoj zajednice Kreaktiva za razvijanje održivih programa aktivnog uključivanja djece i mladih te opće populacije u popularizaciju STEM-a na području istočne Hrvatske, u svih pet slavonskih županija. Partnerstvom sa Sveučilištem Josipa Jurja Strossmayera u Osijeku, Građevinskim i arhitektonskim fakultetom Osijek, Prehrambeno-tehnološkim fakultetom Osijek i Tehničkom školom Nikole Tesle Vukovar osmislit će se i postaviti u Osijeku inovativni i interaktivni STEM park kao trajan postav za popularizaciju znanosti. </t>
  </si>
  <si>
    <t>1.1.2023.</t>
  </si>
  <si>
    <t>31.12.2023.</t>
  </si>
  <si>
    <t>Sveučilište  Josipa Jurja Strossmayera  u Osijeku</t>
  </si>
  <si>
    <t>Glavni cilj je programa je podupirati obrazovni, profesionalni i osobni razvoj ljudi u području obrazovanja, osposobljavanja u Europi i šire, što doprinosi održivom rastu, kvaliteti radnih mjesta, socijalnoj koheziji, poticanju inovacija te jačanju europskog identiteta i aktivnog građanstva.</t>
  </si>
  <si>
    <t xml:space="preserve"> U okviru projekta planirana su financijska sredstva u ukupnom iznosu od 576.218,00 kn, a glavni cilj projekta je razmjena i povezivanje iskustava i znanja u zaštiti kulturne graditeljske baštine u Europi s onima u središnjoj Aziji u svrhu razvoja studijskih programa i laboratorija na partnerskim sveučilištima.</t>
  </si>
  <si>
    <t>IZVOR
(odaberite)</t>
  </si>
  <si>
    <t>OPIS IZVORA</t>
  </si>
  <si>
    <t>Stavka
(odaberite)</t>
  </si>
  <si>
    <t>OPIS STAVKE</t>
  </si>
  <si>
    <t>Europski socijalni fond (ESF)</t>
  </si>
  <si>
    <t>Europski fond za regionalni razvoj (ERDF)</t>
  </si>
  <si>
    <t>Naknade za prijevoz, rad na terenu i odvojeni život</t>
  </si>
  <si>
    <t xml:space="preserve">  </t>
  </si>
  <si>
    <t xml:space="preserve"> </t>
  </si>
  <si>
    <t>Razvoj, unapređenje i provedba stručne prakse u visokom obrazovanju</t>
  </si>
  <si>
    <t>Ulaganje u znanost i inovacije (SIIF)</t>
  </si>
  <si>
    <t>Osijek, 19.7.2023.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</si>
</sst>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78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i/>
      <sz val="11"/>
      <color rgb="FF00000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0"/>
      <color theme="10"/>
      <name val="Arial"/>
      <family val="2"/>
    </font>
    <font>
      <sz val="10"/>
      <color rgb="FF00206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0000"/>
      <name val="Arial"/>
      <family val="2"/>
    </font>
    <font>
      <sz val="10"/>
      <color rgb="FF000000"/>
      <name val="Open Sans"/>
    </font>
    <font>
      <b/>
      <sz val="8"/>
      <color rgb="FFFFC000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indexed="49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1"/>
      </patternFill>
    </fill>
    <fill>
      <patternFill patternType="solid">
        <fgColor rgb="FF333399"/>
        <bgColor indexed="64"/>
      </patternFill>
    </fill>
    <fill>
      <patternFill patternType="solid">
        <fgColor rgb="FF333399"/>
        <bgColor indexed="62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6" fillId="0" borderId="0"/>
    <xf numFmtId="0" fontId="18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 applyNumberFormat="0" applyFill="0" applyBorder="0" applyAlignment="0" applyProtection="0"/>
    <xf numFmtId="0" fontId="2" fillId="0" borderId="0"/>
    <xf numFmtId="4" fontId="31" fillId="18" borderId="31" applyNumberFormat="0" applyProtection="0">
      <alignment horizontal="left" vertical="center" indent="1" justifyLastLine="1"/>
    </xf>
    <xf numFmtId="4" fontId="31" fillId="18" borderId="31" applyNumberFormat="0" applyProtection="0">
      <alignment horizontal="left" vertical="center" indent="1" justifyLastLine="1"/>
    </xf>
    <xf numFmtId="0" fontId="71" fillId="0" borderId="0"/>
    <xf numFmtId="4" fontId="31" fillId="0" borderId="31" applyNumberFormat="0" applyProtection="0">
      <alignment horizontal="right" vertical="center"/>
    </xf>
    <xf numFmtId="0" fontId="31" fillId="21" borderId="31" applyNumberFormat="0" applyProtection="0">
      <alignment horizontal="left" vertical="center" indent="1" justifyLastLine="1"/>
    </xf>
  </cellStyleXfs>
  <cellXfs count="714">
    <xf numFmtId="0" fontId="0" fillId="0" borderId="0" xfId="0"/>
    <xf numFmtId="0" fontId="13" fillId="7" borderId="4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0" fontId="10" fillId="0" borderId="0" xfId="2" applyFont="1" applyAlignment="1">
      <alignment vertical="center" wrapText="1"/>
    </xf>
    <xf numFmtId="3" fontId="20" fillId="0" borderId="0" xfId="2" applyNumberFormat="1" applyFont="1"/>
    <xf numFmtId="3" fontId="10" fillId="0" borderId="0" xfId="2" applyNumberFormat="1" applyFont="1" applyAlignment="1">
      <alignment vertical="center"/>
    </xf>
    <xf numFmtId="49" fontId="14" fillId="0" borderId="0" xfId="2" applyNumberFormat="1" applyFont="1"/>
    <xf numFmtId="49" fontId="20" fillId="0" borderId="0" xfId="2" applyNumberFormat="1" applyFont="1" applyAlignment="1">
      <alignment horizontal="center"/>
    </xf>
    <xf numFmtId="49" fontId="20" fillId="0" borderId="0" xfId="2" applyNumberFormat="1" applyFont="1"/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left" vertical="center" wrapText="1"/>
    </xf>
    <xf numFmtId="3" fontId="14" fillId="0" borderId="14" xfId="2" applyNumberFormat="1" applyFont="1" applyBorder="1" applyAlignment="1">
      <alignment horizontal="right" vertical="center"/>
    </xf>
    <xf numFmtId="3" fontId="14" fillId="0" borderId="15" xfId="2" applyNumberFormat="1" applyFont="1" applyBorder="1" applyAlignment="1">
      <alignment horizontal="right" vertical="center"/>
    </xf>
    <xf numFmtId="0" fontId="21" fillId="0" borderId="16" xfId="2" applyFont="1" applyBorder="1" applyAlignment="1">
      <alignment horizontal="center" vertical="center"/>
    </xf>
    <xf numFmtId="0" fontId="21" fillId="0" borderId="17" xfId="2" applyFont="1" applyBorder="1" applyAlignment="1">
      <alignment horizontal="left" vertical="center" wrapText="1"/>
    </xf>
    <xf numFmtId="3" fontId="21" fillId="0" borderId="17" xfId="2" applyNumberFormat="1" applyFont="1" applyBorder="1" applyAlignment="1">
      <alignment vertical="center"/>
    </xf>
    <xf numFmtId="3" fontId="21" fillId="0" borderId="18" xfId="2" applyNumberFormat="1" applyFont="1" applyBorder="1" applyAlignment="1">
      <alignment vertical="center"/>
    </xf>
    <xf numFmtId="0" fontId="21" fillId="0" borderId="19" xfId="2" applyFont="1" applyBorder="1" applyAlignment="1">
      <alignment horizontal="center" vertical="center"/>
    </xf>
    <xf numFmtId="0" fontId="21" fillId="0" borderId="20" xfId="2" applyFont="1" applyBorder="1" applyAlignment="1">
      <alignment horizontal="left" vertical="center" wrapText="1"/>
    </xf>
    <xf numFmtId="3" fontId="21" fillId="0" borderId="20" xfId="2" applyNumberFormat="1" applyFont="1" applyBorder="1" applyAlignment="1">
      <alignment vertical="center"/>
    </xf>
    <xf numFmtId="3" fontId="21" fillId="0" borderId="21" xfId="2" applyNumberFormat="1" applyFont="1" applyBorder="1" applyAlignment="1">
      <alignment vertical="center"/>
    </xf>
    <xf numFmtId="3" fontId="14" fillId="0" borderId="4" xfId="2" applyNumberFormat="1" applyFont="1" applyBorder="1" applyAlignment="1">
      <alignment horizontal="right" vertical="center"/>
    </xf>
    <xf numFmtId="3" fontId="14" fillId="0" borderId="0" xfId="2" quotePrefix="1" applyNumberFormat="1" applyFont="1" applyAlignment="1">
      <alignment horizontal="center" vertical="center"/>
    </xf>
    <xf numFmtId="3" fontId="14" fillId="0" borderId="0" xfId="2" applyNumberFormat="1" applyFont="1" applyAlignment="1">
      <alignment horizontal="right" vertical="center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 wrapText="1"/>
    </xf>
    <xf numFmtId="3" fontId="14" fillId="0" borderId="17" xfId="2" applyNumberFormat="1" applyFont="1" applyBorder="1" applyAlignment="1">
      <alignment horizontal="right" vertical="center"/>
    </xf>
    <xf numFmtId="3" fontId="14" fillId="0" borderId="18" xfId="2" applyNumberFormat="1" applyFont="1" applyBorder="1" applyAlignment="1">
      <alignment horizontal="right" vertical="center"/>
    </xf>
    <xf numFmtId="0" fontId="20" fillId="0" borderId="0" xfId="2" applyFont="1" applyAlignment="1">
      <alignment horizontal="center"/>
    </xf>
    <xf numFmtId="3" fontId="14" fillId="0" borderId="0" xfId="2" applyNumberFormat="1" applyFont="1"/>
    <xf numFmtId="3" fontId="10" fillId="0" borderId="3" xfId="2" quotePrefix="1" applyNumberFormat="1" applyFont="1" applyBorder="1" applyAlignment="1">
      <alignment horizontal="center" vertical="center" wrapText="1"/>
    </xf>
    <xf numFmtId="3" fontId="20" fillId="0" borderId="0" xfId="2" applyNumberFormat="1" applyFont="1" applyAlignment="1">
      <alignment horizontal="center" vertical="center" wrapText="1"/>
    </xf>
    <xf numFmtId="3" fontId="10" fillId="0" borderId="0" xfId="2" quotePrefix="1" applyNumberFormat="1" applyFont="1" applyAlignment="1">
      <alignment horizontal="center" vertical="center" wrapText="1"/>
    </xf>
    <xf numFmtId="3" fontId="14" fillId="0" borderId="0" xfId="2" applyNumberFormat="1" applyFont="1" applyAlignment="1">
      <alignment horizontal="right"/>
    </xf>
    <xf numFmtId="3" fontId="10" fillId="0" borderId="0" xfId="2" applyNumberFormat="1" applyFont="1"/>
    <xf numFmtId="3" fontId="21" fillId="0" borderId="17" xfId="2" applyNumberFormat="1" applyFont="1" applyBorder="1" applyAlignment="1">
      <alignment horizontal="right" vertical="center"/>
    </xf>
    <xf numFmtId="3" fontId="21" fillId="0" borderId="18" xfId="2" applyNumberFormat="1" applyFont="1" applyBorder="1" applyAlignment="1">
      <alignment horizontal="right" vertical="center"/>
    </xf>
    <xf numFmtId="3" fontId="21" fillId="0" borderId="0" xfId="2" applyNumberFormat="1" applyFont="1" applyAlignment="1">
      <alignment horizontal="right" vertical="center"/>
    </xf>
    <xf numFmtId="3" fontId="21" fillId="0" borderId="20" xfId="2" applyNumberFormat="1" applyFont="1" applyBorder="1" applyAlignment="1">
      <alignment horizontal="right" vertical="center"/>
    </xf>
    <xf numFmtId="3" fontId="21" fillId="0" borderId="21" xfId="2" applyNumberFormat="1" applyFont="1" applyBorder="1" applyAlignment="1">
      <alignment horizontal="right" vertical="center"/>
    </xf>
    <xf numFmtId="0" fontId="20" fillId="0" borderId="0" xfId="2" applyFont="1" applyAlignment="1">
      <alignment horizontal="center" wrapText="1"/>
    </xf>
    <xf numFmtId="0" fontId="10" fillId="0" borderId="0" xfId="2" applyFont="1"/>
    <xf numFmtId="49" fontId="14" fillId="0" borderId="0" xfId="2" quotePrefix="1" applyNumberFormat="1" applyFont="1" applyAlignment="1">
      <alignment horizontal="center" vertical="center" wrapText="1"/>
    </xf>
    <xf numFmtId="0" fontId="14" fillId="0" borderId="0" xfId="2" quotePrefix="1" applyFont="1" applyAlignment="1">
      <alignment horizontal="left" vertical="center"/>
    </xf>
    <xf numFmtId="49" fontId="20" fillId="0" borderId="0" xfId="2" applyNumberFormat="1" applyFont="1" applyAlignment="1">
      <alignment vertical="center"/>
    </xf>
    <xf numFmtId="49" fontId="20" fillId="0" borderId="0" xfId="2" applyNumberFormat="1" applyFont="1" applyAlignment="1">
      <alignment horizontal="center" vertical="center"/>
    </xf>
    <xf numFmtId="3" fontId="14" fillId="0" borderId="4" xfId="2" applyNumberFormat="1" applyFont="1" applyBorder="1" applyAlignment="1">
      <alignment vertical="center"/>
    </xf>
    <xf numFmtId="0" fontId="10" fillId="0" borderId="0" xfId="2" applyFont="1" applyAlignment="1">
      <alignment wrapText="1"/>
    </xf>
    <xf numFmtId="3" fontId="10" fillId="0" borderId="0" xfId="2" quotePrefix="1" applyNumberFormat="1" applyFont="1" applyAlignment="1">
      <alignment vertical="center" wrapText="1"/>
    </xf>
    <xf numFmtId="3" fontId="20" fillId="0" borderId="0" xfId="2" applyNumberFormat="1" applyFont="1" applyAlignment="1">
      <alignment horizontal="left"/>
    </xf>
    <xf numFmtId="3" fontId="10" fillId="0" borderId="0" xfId="2" quotePrefix="1" applyNumberFormat="1" applyFont="1" applyAlignment="1">
      <alignment horizontal="left"/>
    </xf>
    <xf numFmtId="3" fontId="10" fillId="0" borderId="0" xfId="2" applyNumberFormat="1" applyFont="1" applyAlignment="1">
      <alignment horizontal="left"/>
    </xf>
    <xf numFmtId="3" fontId="14" fillId="0" borderId="0" xfId="2" applyNumberFormat="1" applyFont="1" applyAlignment="1">
      <alignment vertical="center"/>
    </xf>
    <xf numFmtId="0" fontId="14" fillId="0" borderId="16" xfId="2" applyFont="1" applyBorder="1" applyAlignment="1">
      <alignment horizontal="center"/>
    </xf>
    <xf numFmtId="0" fontId="21" fillId="0" borderId="16" xfId="2" applyFont="1" applyBorder="1" applyAlignment="1">
      <alignment horizontal="center"/>
    </xf>
    <xf numFmtId="3" fontId="21" fillId="0" borderId="0" xfId="2" applyNumberFormat="1" applyFont="1" applyAlignment="1">
      <alignment vertical="center"/>
    </xf>
    <xf numFmtId="3" fontId="21" fillId="0" borderId="0" xfId="2" applyNumberFormat="1" applyFont="1"/>
    <xf numFmtId="3" fontId="14" fillId="0" borderId="5" xfId="2" applyNumberFormat="1" applyFont="1" applyBorder="1" applyAlignment="1">
      <alignment horizontal="right" vertical="center"/>
    </xf>
    <xf numFmtId="0" fontId="14" fillId="0" borderId="13" xfId="2" applyFont="1" applyBorder="1" applyAlignment="1">
      <alignment horizontal="center"/>
    </xf>
    <xf numFmtId="3" fontId="14" fillId="0" borderId="23" xfId="2" applyNumberFormat="1" applyFont="1" applyBorder="1" applyAlignment="1">
      <alignment horizontal="right"/>
    </xf>
    <xf numFmtId="3" fontId="14" fillId="0" borderId="14" xfId="2" applyNumberFormat="1" applyFont="1" applyBorder="1" applyAlignment="1">
      <alignment horizontal="right"/>
    </xf>
    <xf numFmtId="3" fontId="20" fillId="0" borderId="17" xfId="2" applyNumberFormat="1" applyFont="1" applyBorder="1"/>
    <xf numFmtId="0" fontId="14" fillId="0" borderId="17" xfId="3" applyFont="1" applyBorder="1" applyAlignment="1">
      <alignment horizontal="left" vertical="center" wrapText="1"/>
    </xf>
    <xf numFmtId="3" fontId="20" fillId="0" borderId="18" xfId="2" applyNumberFormat="1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left" vertical="center" wrapText="1"/>
    </xf>
    <xf numFmtId="3" fontId="20" fillId="0" borderId="17" xfId="2" applyNumberFormat="1" applyFont="1" applyBorder="1" applyAlignment="1">
      <alignment horizontal="right"/>
    </xf>
    <xf numFmtId="3" fontId="20" fillId="0" borderId="24" xfId="2" applyNumberFormat="1" applyFont="1" applyBorder="1"/>
    <xf numFmtId="3" fontId="20" fillId="0" borderId="25" xfId="2" applyNumberFormat="1" applyFont="1" applyBorder="1"/>
    <xf numFmtId="3" fontId="20" fillId="0" borderId="18" xfId="2" applyNumberFormat="1" applyFont="1" applyBorder="1"/>
    <xf numFmtId="3" fontId="14" fillId="0" borderId="17" xfId="2" applyNumberFormat="1" applyFont="1" applyBorder="1" applyAlignment="1">
      <alignment horizontal="right"/>
    </xf>
    <xf numFmtId="0" fontId="20" fillId="0" borderId="19" xfId="2" applyFont="1" applyBorder="1" applyAlignment="1">
      <alignment horizontal="center" vertical="center"/>
    </xf>
    <xf numFmtId="0" fontId="20" fillId="0" borderId="20" xfId="2" applyFont="1" applyBorder="1" applyAlignment="1">
      <alignment horizontal="left" vertical="center" wrapText="1"/>
    </xf>
    <xf numFmtId="3" fontId="20" fillId="0" borderId="20" xfId="2" applyNumberFormat="1" applyFont="1" applyBorder="1" applyAlignment="1">
      <alignment horizontal="right"/>
    </xf>
    <xf numFmtId="3" fontId="20" fillId="0" borderId="20" xfId="2" applyNumberFormat="1" applyFont="1" applyBorder="1"/>
    <xf numFmtId="3" fontId="20" fillId="0" borderId="20" xfId="2" applyNumberFormat="1" applyFont="1" applyBorder="1" applyAlignment="1">
      <alignment horizontal="right" vertical="center"/>
    </xf>
    <xf numFmtId="3" fontId="20" fillId="0" borderId="21" xfId="2" applyNumberFormat="1" applyFont="1" applyBorder="1"/>
    <xf numFmtId="3" fontId="14" fillId="0" borderId="22" xfId="2" quotePrefix="1" applyNumberFormat="1" applyFont="1" applyBorder="1" applyAlignment="1">
      <alignment horizontal="center" vertical="center"/>
    </xf>
    <xf numFmtId="3" fontId="20" fillId="0" borderId="17" xfId="2" applyNumberFormat="1" applyFont="1" applyBorder="1" applyAlignment="1">
      <alignment horizontal="right" vertical="center"/>
    </xf>
    <xf numFmtId="3" fontId="14" fillId="0" borderId="0" xfId="2" applyNumberFormat="1" applyFont="1" applyAlignment="1">
      <alignment horizontal="center" vertical="center"/>
    </xf>
    <xf numFmtId="3" fontId="20" fillId="0" borderId="0" xfId="2" applyNumberFormat="1" applyFont="1" applyAlignment="1">
      <alignment vertical="center"/>
    </xf>
    <xf numFmtId="0" fontId="14" fillId="0" borderId="22" xfId="2" quotePrefix="1" applyFont="1" applyBorder="1" applyAlignment="1">
      <alignment horizontal="center" vertical="center"/>
    </xf>
    <xf numFmtId="0" fontId="14" fillId="0" borderId="0" xfId="2" quotePrefix="1" applyFont="1" applyAlignment="1">
      <alignment horizontal="center" vertical="center"/>
    </xf>
    <xf numFmtId="3" fontId="14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right" vertical="center"/>
    </xf>
    <xf numFmtId="3" fontId="14" fillId="0" borderId="11" xfId="2" applyNumberFormat="1" applyFont="1" applyBorder="1" applyAlignment="1">
      <alignment horizontal="right" vertical="center"/>
    </xf>
    <xf numFmtId="3" fontId="20" fillId="0" borderId="0" xfId="2" applyNumberFormat="1" applyFont="1" applyAlignment="1">
      <alignment horizontal="left" vertical="center"/>
    </xf>
    <xf numFmtId="3" fontId="10" fillId="0" borderId="0" xfId="2" applyNumberFormat="1" applyFont="1" applyAlignment="1">
      <alignment horizontal="left" vertical="center"/>
    </xf>
    <xf numFmtId="3" fontId="10" fillId="0" borderId="0" xfId="2" applyNumberFormat="1" applyFont="1" applyAlignment="1">
      <alignment horizontal="center" vertical="center" wrapText="1"/>
    </xf>
    <xf numFmtId="3" fontId="10" fillId="0" borderId="0" xfId="2" quotePrefix="1" applyNumberFormat="1" applyFont="1" applyAlignment="1">
      <alignment horizontal="left" vertical="center" wrapText="1"/>
    </xf>
    <xf numFmtId="3" fontId="20" fillId="0" borderId="0" xfId="2" applyNumberFormat="1" applyFont="1" applyAlignment="1">
      <alignment horizontal="center"/>
    </xf>
    <xf numFmtId="3" fontId="14" fillId="0" borderId="0" xfId="2" applyNumberFormat="1" applyFont="1" applyAlignment="1">
      <alignment vertical="center" wrapText="1"/>
    </xf>
    <xf numFmtId="3" fontId="14" fillId="0" borderId="0" xfId="2" quotePrefix="1" applyNumberFormat="1" applyFont="1" applyAlignment="1">
      <alignment vertical="center"/>
    </xf>
    <xf numFmtId="3" fontId="14" fillId="0" borderId="4" xfId="2" applyNumberFormat="1" applyFont="1" applyBorder="1"/>
    <xf numFmtId="3" fontId="14" fillId="0" borderId="5" xfId="2" applyNumberFormat="1" applyFont="1" applyBorder="1"/>
    <xf numFmtId="3" fontId="14" fillId="4" borderId="0" xfId="2" quotePrefix="1" applyNumberFormat="1" applyFont="1" applyFill="1" applyAlignment="1">
      <alignment horizontal="center" vertical="center"/>
    </xf>
    <xf numFmtId="3" fontId="14" fillId="4" borderId="0" xfId="2" applyNumberFormat="1" applyFont="1" applyFill="1" applyAlignment="1">
      <alignment vertical="center"/>
    </xf>
    <xf numFmtId="3" fontId="20" fillId="4" borderId="0" xfId="2" applyNumberFormat="1" applyFont="1" applyFill="1"/>
    <xf numFmtId="0" fontId="20" fillId="4" borderId="0" xfId="2" applyFont="1" applyFill="1" applyAlignment="1">
      <alignment horizontal="center"/>
    </xf>
    <xf numFmtId="3" fontId="13" fillId="2" borderId="0" xfId="0" applyNumberFormat="1" applyFont="1" applyFill="1" applyAlignment="1">
      <alignment horizontal="right" vertical="center"/>
    </xf>
    <xf numFmtId="0" fontId="23" fillId="0" borderId="0" xfId="0" applyFont="1"/>
    <xf numFmtId="0" fontId="23" fillId="4" borderId="0" xfId="0" applyFont="1" applyFill="1"/>
    <xf numFmtId="0" fontId="10" fillId="4" borderId="0" xfId="1" applyFont="1" applyFill="1" applyAlignment="1">
      <alignment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0" fontId="10" fillId="4" borderId="0" xfId="6" applyFont="1" applyFill="1" applyAlignment="1">
      <alignment horizontal="center" vertical="center" wrapText="1"/>
    </xf>
    <xf numFmtId="0" fontId="20" fillId="4" borderId="0" xfId="6" applyFont="1" applyFill="1" applyAlignment="1">
      <alignment vertical="center" wrapText="1"/>
    </xf>
    <xf numFmtId="0" fontId="24" fillId="0" borderId="0" xfId="0" applyFont="1"/>
    <xf numFmtId="0" fontId="25" fillId="0" borderId="0" xfId="1" applyFont="1" applyAlignment="1">
      <alignment wrapText="1"/>
    </xf>
    <xf numFmtId="0" fontId="20" fillId="0" borderId="0" xfId="0" applyFont="1"/>
    <xf numFmtId="0" fontId="20" fillId="4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3" fontId="20" fillId="0" borderId="0" xfId="0" applyNumberFormat="1" applyFont="1"/>
    <xf numFmtId="164" fontId="20" fillId="0" borderId="0" xfId="0" applyNumberFormat="1" applyFont="1"/>
    <xf numFmtId="0" fontId="26" fillId="0" borderId="0" xfId="0" applyFont="1"/>
    <xf numFmtId="0" fontId="27" fillId="4" borderId="0" xfId="0" applyFont="1" applyFill="1"/>
    <xf numFmtId="49" fontId="10" fillId="6" borderId="0" xfId="0" applyNumberFormat="1" applyFont="1" applyFill="1" applyAlignment="1">
      <alignment horizontal="center" vertical="center"/>
    </xf>
    <xf numFmtId="49" fontId="10" fillId="6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49" fontId="13" fillId="7" borderId="4" xfId="0" applyNumberFormat="1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33" fillId="4" borderId="10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10" xfId="1" applyFont="1" applyFill="1" applyBorder="1" applyAlignment="1">
      <alignment horizontal="center" vertical="center" wrapText="1"/>
    </xf>
    <xf numFmtId="3" fontId="28" fillId="2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11" fillId="0" borderId="10" xfId="7" applyNumberFormat="1" applyFont="1" applyBorder="1" applyAlignment="1">
      <alignment horizontal="left" vertical="center" wrapText="1"/>
    </xf>
    <xf numFmtId="0" fontId="16" fillId="0" borderId="0" xfId="0" applyFont="1"/>
    <xf numFmtId="0" fontId="39" fillId="0" borderId="0" xfId="0" applyFont="1"/>
    <xf numFmtId="0" fontId="10" fillId="4" borderId="10" xfId="6" applyFont="1" applyFill="1" applyBorder="1" applyAlignment="1">
      <alignment horizontal="center" vertical="center" wrapText="1"/>
    </xf>
    <xf numFmtId="0" fontId="38" fillId="4" borderId="10" xfId="6" applyFont="1" applyFill="1" applyBorder="1" applyAlignment="1">
      <alignment horizontal="center" vertical="center" wrapText="1"/>
    </xf>
    <xf numFmtId="0" fontId="10" fillId="4" borderId="10" xfId="6" applyFont="1" applyFill="1" applyBorder="1" applyAlignment="1">
      <alignment horizontal="left" vertical="center" wrapText="1"/>
    </xf>
    <xf numFmtId="49" fontId="10" fillId="6" borderId="10" xfId="0" applyNumberFormat="1" applyFont="1" applyFill="1" applyBorder="1" applyAlignment="1">
      <alignment horizontal="center" vertical="center"/>
    </xf>
    <xf numFmtId="49" fontId="10" fillId="6" borderId="10" xfId="0" applyNumberFormat="1" applyFont="1" applyFill="1" applyBorder="1" applyAlignment="1">
      <alignment vertical="center"/>
    </xf>
    <xf numFmtId="0" fontId="21" fillId="4" borderId="10" xfId="6" quotePrefix="1" applyFont="1" applyFill="1" applyBorder="1" applyAlignment="1">
      <alignment horizontal="center" vertical="center"/>
    </xf>
    <xf numFmtId="0" fontId="21" fillId="4" borderId="10" xfId="6" quotePrefix="1" applyFont="1" applyFill="1" applyBorder="1" applyAlignment="1">
      <alignment horizontal="left" vertical="center"/>
    </xf>
    <xf numFmtId="0" fontId="21" fillId="4" borderId="10" xfId="6" quotePrefix="1" applyFont="1" applyFill="1" applyBorder="1" applyAlignment="1">
      <alignment horizontal="right" vertical="center"/>
    </xf>
    <xf numFmtId="0" fontId="21" fillId="4" borderId="10" xfId="6" quotePrefix="1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27" fillId="4" borderId="10" xfId="0" applyFont="1" applyFill="1" applyBorder="1"/>
    <xf numFmtId="0" fontId="1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/>
    <xf numFmtId="0" fontId="11" fillId="4" borderId="10" xfId="6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vertical="center" wrapText="1"/>
    </xf>
    <xf numFmtId="3" fontId="20" fillId="4" borderId="10" xfId="0" applyNumberFormat="1" applyFont="1" applyFill="1" applyBorder="1" applyAlignment="1">
      <alignment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8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8" applyFont="1" applyBorder="1" applyAlignment="1">
      <alignment horizontal="center" vertical="center" wrapText="1"/>
    </xf>
    <xf numFmtId="0" fontId="20" fillId="0" borderId="10" xfId="8" applyFont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12" fillId="0" borderId="0" xfId="0" applyFont="1"/>
    <xf numFmtId="0" fontId="12" fillId="2" borderId="0" xfId="0" applyFont="1" applyFill="1" applyAlignment="1">
      <alignment vertical="center"/>
    </xf>
    <xf numFmtId="0" fontId="23" fillId="4" borderId="10" xfId="0" applyFont="1" applyFill="1" applyBorder="1" applyAlignment="1">
      <alignment horizontal="center"/>
    </xf>
    <xf numFmtId="49" fontId="21" fillId="6" borderId="10" xfId="0" applyNumberFormat="1" applyFont="1" applyFill="1" applyBorder="1" applyAlignment="1">
      <alignment horizontal="right" vertical="center"/>
    </xf>
    <xf numFmtId="49" fontId="21" fillId="6" borderId="10" xfId="0" applyNumberFormat="1" applyFont="1" applyFill="1" applyBorder="1" applyAlignment="1">
      <alignment vertical="center"/>
    </xf>
    <xf numFmtId="0" fontId="23" fillId="0" borderId="30" xfId="0" applyFont="1" applyBorder="1"/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/>
    </xf>
    <xf numFmtId="3" fontId="14" fillId="7" borderId="10" xfId="0" applyNumberFormat="1" applyFont="1" applyFill="1" applyBorder="1" applyAlignment="1">
      <alignment horizontal="left" vertical="center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vertical="center" wrapText="1"/>
    </xf>
    <xf numFmtId="3" fontId="14" fillId="2" borderId="10" xfId="0" applyNumberFormat="1" applyFont="1" applyFill="1" applyBorder="1" applyAlignment="1">
      <alignment horizontal="left" vertical="center"/>
    </xf>
    <xf numFmtId="0" fontId="40" fillId="4" borderId="10" xfId="1" applyFont="1" applyFill="1" applyBorder="1" applyAlignment="1">
      <alignment horizontal="center" vertical="center" wrapText="1"/>
    </xf>
    <xf numFmtId="0" fontId="41" fillId="0" borderId="0" xfId="0" applyFont="1"/>
    <xf numFmtId="0" fontId="45" fillId="0" borderId="0" xfId="0" applyFont="1" applyAlignment="1">
      <alignment vertical="center"/>
    </xf>
    <xf numFmtId="0" fontId="45" fillId="4" borderId="0" xfId="0" applyFont="1" applyFill="1" applyAlignment="1">
      <alignment vertical="center"/>
    </xf>
    <xf numFmtId="3" fontId="43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" fontId="11" fillId="7" borderId="4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/>
    </xf>
    <xf numFmtId="4" fontId="42" fillId="7" borderId="4" xfId="0" applyNumberFormat="1" applyFont="1" applyFill="1" applyBorder="1" applyAlignment="1">
      <alignment horizontal="right" vertical="center" wrapText="1"/>
    </xf>
    <xf numFmtId="4" fontId="43" fillId="6" borderId="4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3" fillId="0" borderId="4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9" fontId="11" fillId="7" borderId="4" xfId="0" applyNumberFormat="1" applyFont="1" applyFill="1" applyBorder="1" applyAlignment="1">
      <alignment horizontal="center" vertical="center"/>
    </xf>
    <xf numFmtId="49" fontId="43" fillId="2" borderId="4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left" vertical="center"/>
    </xf>
    <xf numFmtId="3" fontId="11" fillId="8" borderId="4" xfId="0" applyNumberFormat="1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left" vertical="center"/>
    </xf>
    <xf numFmtId="49" fontId="11" fillId="7" borderId="4" xfId="0" applyNumberFormat="1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wrapText="1"/>
    </xf>
    <xf numFmtId="3" fontId="43" fillId="6" borderId="4" xfId="0" applyNumberFormat="1" applyFont="1" applyFill="1" applyBorder="1" applyAlignment="1">
      <alignment horizontal="center" vertical="center" wrapText="1"/>
    </xf>
    <xf numFmtId="3" fontId="43" fillId="6" borderId="4" xfId="0" applyNumberFormat="1" applyFont="1" applyFill="1" applyBorder="1" applyAlignment="1">
      <alignment horizontal="left" vertical="center"/>
    </xf>
    <xf numFmtId="0" fontId="47" fillId="4" borderId="0" xfId="0" applyFont="1" applyFill="1" applyAlignment="1">
      <alignment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8" borderId="4" xfId="0" applyNumberFormat="1" applyFont="1" applyFill="1" applyBorder="1" applyAlignment="1">
      <alignment horizontal="center" vertical="center" wrapText="1"/>
    </xf>
    <xf numFmtId="0" fontId="43" fillId="6" borderId="4" xfId="0" applyNumberFormat="1" applyFont="1" applyFill="1" applyBorder="1" applyAlignment="1">
      <alignment horizontal="center" vertical="center" wrapText="1"/>
    </xf>
    <xf numFmtId="0" fontId="11" fillId="7" borderId="4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43" fillId="2" borderId="4" xfId="0" applyNumberFormat="1" applyFont="1" applyFill="1" applyBorder="1" applyAlignment="1">
      <alignment horizontal="center" vertical="center"/>
    </xf>
    <xf numFmtId="0" fontId="43" fillId="0" borderId="4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49" fontId="43" fillId="2" borderId="4" xfId="0" applyNumberFormat="1" applyFont="1" applyFill="1" applyBorder="1" applyAlignment="1">
      <alignment horizontal="left" vertical="center" wrapText="1"/>
    </xf>
    <xf numFmtId="0" fontId="47" fillId="4" borderId="4" xfId="0" applyFont="1" applyFill="1" applyBorder="1" applyAlignment="1">
      <alignment horizontal="center" vertical="center"/>
    </xf>
    <xf numFmtId="0" fontId="47" fillId="4" borderId="4" xfId="0" applyNumberFormat="1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 vertical="center"/>
    </xf>
    <xf numFmtId="49" fontId="46" fillId="6" borderId="4" xfId="0" applyNumberFormat="1" applyFont="1" applyFill="1" applyBorder="1" applyAlignment="1">
      <alignment horizontal="left" vertical="center" wrapText="1"/>
    </xf>
    <xf numFmtId="0" fontId="43" fillId="6" borderId="4" xfId="0" applyNumberFormat="1" applyFont="1" applyFill="1" applyBorder="1" applyAlignment="1">
      <alignment horizontal="center" vertical="center"/>
    </xf>
    <xf numFmtId="49" fontId="43" fillId="6" borderId="4" xfId="0" applyNumberFormat="1" applyFont="1" applyFill="1" applyBorder="1" applyAlignment="1">
      <alignment horizontal="center" vertical="center"/>
    </xf>
    <xf numFmtId="49" fontId="43" fillId="6" borderId="4" xfId="0" applyNumberFormat="1" applyFont="1" applyFill="1" applyBorder="1" applyAlignment="1">
      <alignment horizontal="left" vertical="center" wrapText="1"/>
    </xf>
    <xf numFmtId="49" fontId="43" fillId="0" borderId="4" xfId="0" applyNumberFormat="1" applyFont="1" applyBorder="1" applyAlignment="1">
      <alignment horizontal="left" vertical="center" wrapText="1"/>
    </xf>
    <xf numFmtId="4" fontId="11" fillId="8" borderId="4" xfId="0" applyNumberFormat="1" applyFont="1" applyFill="1" applyBorder="1" applyAlignment="1">
      <alignment horizontal="right" vertical="center" wrapText="1"/>
    </xf>
    <xf numFmtId="4" fontId="11" fillId="7" borderId="4" xfId="0" applyNumberFormat="1" applyFont="1" applyFill="1" applyBorder="1" applyAlignment="1">
      <alignment horizontal="right" vertical="center" wrapText="1"/>
    </xf>
    <xf numFmtId="4" fontId="46" fillId="6" borderId="4" xfId="0" applyNumberFormat="1" applyFont="1" applyFill="1" applyBorder="1" applyAlignment="1">
      <alignment horizontal="right" vertical="center"/>
    </xf>
    <xf numFmtId="4" fontId="13" fillId="7" borderId="4" xfId="0" applyNumberFormat="1" applyFont="1" applyFill="1" applyBorder="1" applyAlignment="1">
      <alignment horizontal="right" vertical="center"/>
    </xf>
    <xf numFmtId="3" fontId="42" fillId="7" borderId="4" xfId="0" applyNumberFormat="1" applyFont="1" applyFill="1" applyBorder="1" applyAlignment="1">
      <alignment horizontal="center" vertical="center" wrapText="1"/>
    </xf>
    <xf numFmtId="0" fontId="42" fillId="7" borderId="4" xfId="0" applyNumberFormat="1" applyFont="1" applyFill="1" applyBorder="1" applyAlignment="1">
      <alignment horizontal="center" vertical="center" wrapText="1"/>
    </xf>
    <xf numFmtId="3" fontId="42" fillId="7" borderId="4" xfId="0" applyNumberFormat="1" applyFont="1" applyFill="1" applyBorder="1" applyAlignment="1">
      <alignment horizontal="left" vertical="center"/>
    </xf>
    <xf numFmtId="0" fontId="45" fillId="5" borderId="4" xfId="0" applyFont="1" applyFill="1" applyBorder="1" applyAlignment="1">
      <alignment horizontal="center" vertical="center"/>
    </xf>
    <xf numFmtId="0" fontId="42" fillId="7" borderId="4" xfId="0" applyNumberFormat="1" applyFont="1" applyFill="1" applyBorder="1" applyAlignment="1">
      <alignment horizontal="center" vertical="center"/>
    </xf>
    <xf numFmtId="49" fontId="42" fillId="7" borderId="4" xfId="0" applyNumberFormat="1" applyFont="1" applyFill="1" applyBorder="1" applyAlignment="1">
      <alignment horizontal="left" vertical="center" wrapText="1"/>
    </xf>
    <xf numFmtId="0" fontId="43" fillId="4" borderId="0" xfId="0" applyFont="1" applyFill="1" applyAlignment="1">
      <alignment vertical="center"/>
    </xf>
    <xf numFmtId="3" fontId="13" fillId="7" borderId="4" xfId="0" applyNumberFormat="1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4" fontId="14" fillId="3" borderId="7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>
      <alignment vertical="center" wrapText="1"/>
    </xf>
    <xf numFmtId="4" fontId="37" fillId="0" borderId="10" xfId="7" applyNumberFormat="1" applyFont="1" applyBorder="1" applyAlignment="1">
      <alignment vertical="center"/>
    </xf>
    <xf numFmtId="4" fontId="20" fillId="0" borderId="0" xfId="0" applyNumberFormat="1" applyFont="1"/>
    <xf numFmtId="4" fontId="12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6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6" borderId="10" xfId="0" applyNumberFormat="1" applyFont="1" applyFill="1" applyBorder="1" applyAlignment="1">
      <alignment horizontal="left" vertical="center"/>
    </xf>
    <xf numFmtId="3" fontId="50" fillId="11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right" vertical="center"/>
    </xf>
    <xf numFmtId="3" fontId="50" fillId="7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right" vertical="center"/>
    </xf>
    <xf numFmtId="3" fontId="50" fillId="0" borderId="0" xfId="0" applyNumberFormat="1" applyFont="1"/>
    <xf numFmtId="3" fontId="51" fillId="0" borderId="0" xfId="0" applyNumberFormat="1" applyFont="1"/>
    <xf numFmtId="3" fontId="51" fillId="0" borderId="0" xfId="0" applyNumberFormat="1" applyFont="1" applyAlignment="1">
      <alignment horizontal="left"/>
    </xf>
    <xf numFmtId="3" fontId="50" fillId="4" borderId="0" xfId="0" applyNumberFormat="1" applyFont="1" applyFill="1" applyAlignment="1">
      <alignment vertical="center"/>
    </xf>
    <xf numFmtId="3" fontId="50" fillId="6" borderId="0" xfId="0" applyNumberFormat="1" applyFont="1" applyFill="1" applyAlignment="1">
      <alignment horizontal="right" vertical="center"/>
    </xf>
    <xf numFmtId="0" fontId="50" fillId="6" borderId="10" xfId="0" applyFont="1" applyFill="1" applyBorder="1" applyAlignment="1">
      <alignment horizontal="center" vertical="center" wrapText="1"/>
    </xf>
    <xf numFmtId="3" fontId="50" fillId="6" borderId="10" xfId="0" applyNumberFormat="1" applyFont="1" applyFill="1" applyBorder="1" applyAlignment="1">
      <alignment horizontal="center" vertical="center" wrapText="1"/>
    </xf>
    <xf numFmtId="3" fontId="52" fillId="6" borderId="10" xfId="0" applyNumberFormat="1" applyFont="1" applyFill="1" applyBorder="1" applyAlignment="1">
      <alignment horizontal="center" vertical="center" wrapText="1"/>
    </xf>
    <xf numFmtId="3" fontId="52" fillId="0" borderId="0" xfId="0" applyNumberFormat="1" applyFont="1"/>
    <xf numFmtId="3" fontId="50" fillId="8" borderId="10" xfId="0" applyNumberFormat="1" applyFont="1" applyFill="1" applyBorder="1" applyAlignment="1">
      <alignment horizontal="center" vertical="center"/>
    </xf>
    <xf numFmtId="3" fontId="50" fillId="8" borderId="10" xfId="0" applyNumberFormat="1" applyFont="1" applyFill="1" applyBorder="1" applyAlignment="1">
      <alignment horizontal="left" vertical="center" wrapText="1"/>
    </xf>
    <xf numFmtId="4" fontId="50" fillId="8" borderId="10" xfId="0" applyNumberFormat="1" applyFont="1" applyFill="1" applyBorder="1" applyAlignment="1">
      <alignment horizontal="right" vertical="center" wrapText="1"/>
    </xf>
    <xf numFmtId="3" fontId="50" fillId="11" borderId="10" xfId="0" applyNumberFormat="1" applyFont="1" applyFill="1" applyBorder="1" applyAlignment="1">
      <alignment horizontal="left" vertical="center" wrapText="1"/>
    </xf>
    <xf numFmtId="4" fontId="50" fillId="11" borderId="10" xfId="0" applyNumberFormat="1" applyFont="1" applyFill="1" applyBorder="1" applyAlignment="1">
      <alignment horizontal="right" vertical="center" wrapText="1"/>
    </xf>
    <xf numFmtId="3" fontId="50" fillId="7" borderId="10" xfId="0" applyNumberFormat="1" applyFont="1" applyFill="1" applyBorder="1" applyAlignment="1">
      <alignment horizontal="left" vertical="center"/>
    </xf>
    <xf numFmtId="4" fontId="50" fillId="5" borderId="10" xfId="0" applyNumberFormat="1" applyFont="1" applyFill="1" applyBorder="1" applyAlignment="1">
      <alignment vertical="center"/>
    </xf>
    <xf numFmtId="3" fontId="53" fillId="0" borderId="0" xfId="0" applyNumberFormat="1" applyFont="1"/>
    <xf numFmtId="3" fontId="50" fillId="6" borderId="10" xfId="0" applyNumberFormat="1" applyFont="1" applyFill="1" applyBorder="1" applyAlignment="1">
      <alignment horizontal="right" vertical="center"/>
    </xf>
    <xf numFmtId="4" fontId="50" fillId="4" borderId="10" xfId="0" applyNumberFormat="1" applyFont="1" applyFill="1" applyBorder="1" applyAlignment="1">
      <alignment vertical="center"/>
    </xf>
    <xf numFmtId="3" fontId="50" fillId="0" borderId="0" xfId="0" applyNumberFormat="1" applyFont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49" fontId="50" fillId="12" borderId="10" xfId="0" applyNumberFormat="1" applyFont="1" applyFill="1" applyBorder="1" applyAlignment="1">
      <alignment horizontal="left" vertical="center"/>
    </xf>
    <xf numFmtId="0" fontId="50" fillId="12" borderId="10" xfId="0" applyFont="1" applyFill="1" applyBorder="1" applyAlignment="1">
      <alignment horizontal="left" vertical="center" wrapText="1"/>
    </xf>
    <xf numFmtId="4" fontId="50" fillId="12" borderId="10" xfId="0" applyNumberFormat="1" applyFont="1" applyFill="1" applyBorder="1" applyAlignment="1">
      <alignment horizontal="right" vertical="center" wrapText="1"/>
    </xf>
    <xf numFmtId="49" fontId="50" fillId="13" borderId="10" xfId="0" applyNumberFormat="1" applyFont="1" applyFill="1" applyBorder="1" applyAlignment="1">
      <alignment horizontal="left" vertical="center"/>
    </xf>
    <xf numFmtId="0" fontId="50" fillId="13" borderId="10" xfId="0" applyFont="1" applyFill="1" applyBorder="1" applyAlignment="1">
      <alignment horizontal="left" vertical="center" wrapText="1"/>
    </xf>
    <xf numFmtId="4" fontId="50" fillId="13" borderId="10" xfId="0" applyNumberFormat="1" applyFont="1" applyFill="1" applyBorder="1" applyAlignment="1">
      <alignment horizontal="right" vertical="center" wrapText="1"/>
    </xf>
    <xf numFmtId="49" fontId="50" fillId="14" borderId="10" xfId="0" applyNumberFormat="1" applyFont="1" applyFill="1" applyBorder="1" applyAlignment="1">
      <alignment horizontal="left" vertical="center"/>
    </xf>
    <xf numFmtId="0" fontId="50" fillId="14" borderId="10" xfId="0" applyFont="1" applyFill="1" applyBorder="1" applyAlignment="1">
      <alignment horizontal="left" vertical="center" wrapText="1"/>
    </xf>
    <xf numFmtId="4" fontId="50" fillId="14" borderId="10" xfId="0" applyNumberFormat="1" applyFont="1" applyFill="1" applyBorder="1" applyAlignment="1">
      <alignment horizontal="right" vertical="center" wrapText="1"/>
    </xf>
    <xf numFmtId="3" fontId="51" fillId="4" borderId="0" xfId="0" applyNumberFormat="1" applyFont="1" applyFill="1"/>
    <xf numFmtId="4" fontId="51" fillId="4" borderId="10" xfId="0" applyNumberFormat="1" applyFont="1" applyFill="1" applyBorder="1" applyAlignment="1">
      <alignment horizontal="right" vertical="center"/>
    </xf>
    <xf numFmtId="0" fontId="51" fillId="4" borderId="10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left" vertical="center" wrapText="1"/>
    </xf>
    <xf numFmtId="0" fontId="50" fillId="4" borderId="10" xfId="0" applyFont="1" applyFill="1" applyBorder="1" applyAlignment="1">
      <alignment horizontal="right" vertical="center"/>
    </xf>
    <xf numFmtId="0" fontId="50" fillId="4" borderId="10" xfId="0" applyFont="1" applyFill="1" applyBorder="1" applyAlignment="1">
      <alignment horizontal="left" vertical="center" wrapText="1"/>
    </xf>
    <xf numFmtId="4" fontId="50" fillId="4" borderId="10" xfId="0" applyNumberFormat="1" applyFont="1" applyFill="1" applyBorder="1" applyAlignment="1">
      <alignment horizontal="right" vertical="center"/>
    </xf>
    <xf numFmtId="3" fontId="50" fillId="4" borderId="0" xfId="0" applyNumberFormat="1" applyFont="1" applyFill="1"/>
    <xf numFmtId="3" fontId="12" fillId="0" borderId="0" xfId="0" applyNumberFormat="1" applyFont="1" applyAlignment="1">
      <alignment horizontal="center" vertical="center"/>
    </xf>
    <xf numFmtId="2" fontId="10" fillId="4" borderId="10" xfId="6" applyNumberFormat="1" applyFont="1" applyFill="1" applyBorder="1" applyAlignment="1">
      <alignment horizontal="right" vertical="center" wrapText="1"/>
    </xf>
    <xf numFmtId="2" fontId="10" fillId="6" borderId="10" xfId="0" applyNumberFormat="1" applyFont="1" applyFill="1" applyBorder="1" applyAlignment="1">
      <alignment vertical="center"/>
    </xf>
    <xf numFmtId="2" fontId="20" fillId="4" borderId="10" xfId="0" applyNumberFormat="1" applyFont="1" applyFill="1" applyBorder="1" applyAlignment="1">
      <alignment vertical="center"/>
    </xf>
    <xf numFmtId="2" fontId="10" fillId="4" borderId="10" xfId="0" applyNumberFormat="1" applyFont="1" applyFill="1" applyBorder="1" applyAlignment="1">
      <alignment vertical="center" wrapText="1"/>
    </xf>
    <xf numFmtId="2" fontId="23" fillId="4" borderId="10" xfId="0" applyNumberFormat="1" applyFont="1" applyFill="1" applyBorder="1"/>
    <xf numFmtId="4" fontId="11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vertical="center"/>
    </xf>
    <xf numFmtId="4" fontId="13" fillId="3" borderId="7" xfId="0" applyNumberFormat="1" applyFont="1" applyFill="1" applyBorder="1" applyAlignment="1">
      <alignment horizontal="right" vertical="center"/>
    </xf>
    <xf numFmtId="4" fontId="14" fillId="5" borderId="10" xfId="0" applyNumberFormat="1" applyFont="1" applyFill="1" applyBorder="1" applyAlignment="1">
      <alignment vertical="center"/>
    </xf>
    <xf numFmtId="4" fontId="21" fillId="2" borderId="10" xfId="0" applyNumberFormat="1" applyFont="1" applyFill="1" applyBorder="1" applyAlignment="1">
      <alignment horizontal="right" vertical="center" wrapText="1"/>
    </xf>
    <xf numFmtId="49" fontId="20" fillId="4" borderId="4" xfId="2" applyNumberFormat="1" applyFont="1" applyFill="1" applyBorder="1" applyAlignment="1">
      <alignment vertical="center"/>
    </xf>
    <xf numFmtId="4" fontId="20" fillId="4" borderId="4" xfId="2" applyNumberFormat="1" applyFont="1" applyFill="1" applyBorder="1" applyAlignment="1">
      <alignment horizontal="right" vertical="center"/>
    </xf>
    <xf numFmtId="4" fontId="14" fillId="4" borderId="4" xfId="2" applyNumberFormat="1" applyFont="1" applyFill="1" applyBorder="1" applyAlignment="1">
      <alignment horizontal="right"/>
    </xf>
    <xf numFmtId="3" fontId="14" fillId="4" borderId="4" xfId="2" applyNumberFormat="1" applyFont="1" applyFill="1" applyBorder="1" applyAlignment="1">
      <alignment horizontal="right"/>
    </xf>
    <xf numFmtId="3" fontId="10" fillId="9" borderId="4" xfId="2" applyNumberFormat="1" applyFont="1" applyFill="1" applyBorder="1" applyAlignment="1">
      <alignment horizontal="center" vertical="center" wrapText="1"/>
    </xf>
    <xf numFmtId="3" fontId="10" fillId="9" borderId="4" xfId="2" applyNumberFormat="1" applyFont="1" applyFill="1" applyBorder="1" applyAlignment="1">
      <alignment horizontal="center" vertical="center"/>
    </xf>
    <xf numFmtId="49" fontId="14" fillId="15" borderId="4" xfId="2" applyNumberFormat="1" applyFont="1" applyFill="1" applyBorder="1" applyAlignment="1">
      <alignment horizontal="center" vertical="center"/>
    </xf>
    <xf numFmtId="49" fontId="14" fillId="15" borderId="4" xfId="2" applyNumberFormat="1" applyFont="1" applyFill="1" applyBorder="1" applyAlignment="1">
      <alignment vertical="center"/>
    </xf>
    <xf numFmtId="49" fontId="14" fillId="15" borderId="4" xfId="2" applyNumberFormat="1" applyFont="1" applyFill="1" applyBorder="1" applyAlignment="1">
      <alignment horizontal="left" vertical="center" wrapText="1"/>
    </xf>
    <xf numFmtId="0" fontId="21" fillId="15" borderId="4" xfId="2" applyFont="1" applyFill="1" applyBorder="1" applyAlignment="1">
      <alignment horizontal="center" vertical="center"/>
    </xf>
    <xf numFmtId="3" fontId="21" fillId="15" borderId="4" xfId="2" applyNumberFormat="1" applyFont="1" applyFill="1" applyBorder="1" applyAlignment="1">
      <alignment vertical="center"/>
    </xf>
    <xf numFmtId="0" fontId="21" fillId="15" borderId="4" xfId="2" applyFont="1" applyFill="1" applyBorder="1" applyAlignment="1">
      <alignment horizontal="right"/>
    </xf>
    <xf numFmtId="3" fontId="21" fillId="15" borderId="4" xfId="2" applyNumberFormat="1" applyFont="1" applyFill="1" applyBorder="1" applyAlignment="1">
      <alignment horizontal="right"/>
    </xf>
    <xf numFmtId="0" fontId="21" fillId="15" borderId="4" xfId="2" applyFont="1" applyFill="1" applyBorder="1" applyAlignment="1">
      <alignment horizontal="right" vertical="center"/>
    </xf>
    <xf numFmtId="3" fontId="21" fillId="15" borderId="4" xfId="2" applyNumberFormat="1" applyFont="1" applyFill="1" applyBorder="1" applyAlignment="1">
      <alignment horizontal="right" vertical="center"/>
    </xf>
    <xf numFmtId="3" fontId="14" fillId="15" borderId="4" xfId="2" applyNumberFormat="1" applyFont="1" applyFill="1" applyBorder="1" applyAlignment="1">
      <alignment horizontal="right"/>
    </xf>
    <xf numFmtId="4" fontId="14" fillId="5" borderId="4" xfId="2" applyNumberFormat="1" applyFont="1" applyFill="1" applyBorder="1" applyAlignment="1">
      <alignment horizontal="right"/>
    </xf>
    <xf numFmtId="4" fontId="14" fillId="5" borderId="4" xfId="2" applyNumberFormat="1" applyFont="1" applyFill="1" applyBorder="1" applyAlignment="1">
      <alignment horizontal="right" vertical="center"/>
    </xf>
    <xf numFmtId="49" fontId="14" fillId="5" borderId="4" xfId="2" applyNumberFormat="1" applyFont="1" applyFill="1" applyBorder="1" applyAlignment="1">
      <alignment horizontal="right" vertical="center"/>
    </xf>
    <xf numFmtId="4" fontId="58" fillId="7" borderId="4" xfId="0" applyNumberFormat="1" applyFont="1" applyFill="1" applyBorder="1" applyAlignment="1">
      <alignment horizontal="right" vertical="center"/>
    </xf>
    <xf numFmtId="0" fontId="58" fillId="7" borderId="4" xfId="0" applyNumberFormat="1" applyFont="1" applyFill="1" applyBorder="1" applyAlignment="1">
      <alignment horizontal="center" vertical="center"/>
    </xf>
    <xf numFmtId="0" fontId="58" fillId="5" borderId="4" xfId="0" applyFont="1" applyFill="1" applyBorder="1" applyAlignment="1">
      <alignment horizontal="center" vertical="center"/>
    </xf>
    <xf numFmtId="49" fontId="58" fillId="7" borderId="4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10" fillId="0" borderId="0" xfId="1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horizontal="center" vertical="center" wrapText="1"/>
    </xf>
    <xf numFmtId="4" fontId="28" fillId="6" borderId="4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49" fontId="14" fillId="5" borderId="4" xfId="2" applyNumberFormat="1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9" fillId="0" borderId="4" xfId="0" applyNumberFormat="1" applyFont="1" applyFill="1" applyBorder="1" applyAlignment="1">
      <alignment vertical="center"/>
    </xf>
    <xf numFmtId="4" fontId="60" fillId="0" borderId="4" xfId="0" applyNumberFormat="1" applyFont="1" applyFill="1" applyBorder="1" applyAlignment="1">
      <alignment vertical="center"/>
    </xf>
    <xf numFmtId="4" fontId="20" fillId="0" borderId="0" xfId="2" applyNumberFormat="1" applyFont="1" applyAlignment="1">
      <alignment horizontal="center"/>
    </xf>
    <xf numFmtId="0" fontId="61" fillId="9" borderId="0" xfId="0" applyFont="1" applyFill="1" applyAlignment="1">
      <alignment horizontal="left" vertical="top" wrapText="1" readingOrder="1"/>
    </xf>
    <xf numFmtId="0" fontId="10" fillId="9" borderId="10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center" vertical="center"/>
    </xf>
    <xf numFmtId="3" fontId="62" fillId="8" borderId="10" xfId="0" applyNumberFormat="1" applyFont="1" applyFill="1" applyBorder="1" applyAlignment="1">
      <alignment horizontal="center" vertical="center"/>
    </xf>
    <xf numFmtId="0" fontId="62" fillId="9" borderId="0" xfId="0" applyFont="1" applyFill="1" applyAlignment="1">
      <alignment horizontal="left" vertical="top" wrapText="1" readingOrder="1"/>
    </xf>
    <xf numFmtId="4" fontId="10" fillId="9" borderId="10" xfId="0" applyNumberFormat="1" applyFont="1" applyFill="1" applyBorder="1" applyAlignment="1">
      <alignment horizontal="right" vertical="center"/>
    </xf>
    <xf numFmtId="0" fontId="63" fillId="9" borderId="10" xfId="0" applyFont="1" applyFill="1" applyBorder="1" applyAlignment="1">
      <alignment horizontal="center" vertical="center"/>
    </xf>
    <xf numFmtId="0" fontId="63" fillId="9" borderId="10" xfId="0" applyFont="1" applyFill="1" applyBorder="1" applyAlignment="1">
      <alignment horizontal="left" vertical="center" wrapText="1"/>
    </xf>
    <xf numFmtId="4" fontId="50" fillId="9" borderId="10" xfId="0" applyNumberFormat="1" applyFont="1" applyFill="1" applyBorder="1" applyAlignment="1">
      <alignment vertical="center"/>
    </xf>
    <xf numFmtId="3" fontId="50" fillId="7" borderId="10" xfId="0" applyNumberFormat="1" applyFont="1" applyFill="1" applyBorder="1" applyAlignment="1">
      <alignment horizontal="left" vertical="center" wrapText="1"/>
    </xf>
    <xf numFmtId="4" fontId="50" fillId="7" borderId="10" xfId="0" applyNumberFormat="1" applyFont="1" applyFill="1" applyBorder="1" applyAlignment="1">
      <alignment horizontal="right" vertical="center" wrapText="1"/>
    </xf>
    <xf numFmtId="0" fontId="10" fillId="15" borderId="1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left" vertical="center" wrapText="1"/>
    </xf>
    <xf numFmtId="4" fontId="10" fillId="15" borderId="10" xfId="0" applyNumberFormat="1" applyFont="1" applyFill="1" applyBorder="1" applyAlignment="1">
      <alignment horizontal="right" vertical="center"/>
    </xf>
    <xf numFmtId="0" fontId="63" fillId="15" borderId="10" xfId="0" applyFont="1" applyFill="1" applyBorder="1" applyAlignment="1">
      <alignment horizontal="center" vertical="center"/>
    </xf>
    <xf numFmtId="0" fontId="63" fillId="15" borderId="10" xfId="0" applyFont="1" applyFill="1" applyBorder="1" applyAlignment="1">
      <alignment horizontal="left" vertical="center" wrapText="1"/>
    </xf>
    <xf numFmtId="4" fontId="25" fillId="0" borderId="0" xfId="1" applyNumberFormat="1" applyFont="1" applyAlignment="1">
      <alignment wrapText="1"/>
    </xf>
    <xf numFmtId="0" fontId="64" fillId="6" borderId="4" xfId="0" applyNumberFormat="1" applyFont="1" applyFill="1" applyBorder="1" applyAlignment="1">
      <alignment horizontal="center" vertical="center"/>
    </xf>
    <xf numFmtId="49" fontId="64" fillId="6" borderId="4" xfId="0" applyNumberFormat="1" applyFont="1" applyFill="1" applyBorder="1" applyAlignment="1">
      <alignment horizontal="center" vertical="center"/>
    </xf>
    <xf numFmtId="49" fontId="64" fillId="6" borderId="4" xfId="0" applyNumberFormat="1" applyFont="1" applyFill="1" applyBorder="1" applyAlignment="1">
      <alignment horizontal="left" vertical="center" wrapText="1"/>
    </xf>
    <xf numFmtId="4" fontId="64" fillId="0" borderId="4" xfId="0" applyNumberFormat="1" applyFont="1" applyFill="1" applyBorder="1" applyAlignment="1">
      <alignment vertical="center"/>
    </xf>
    <xf numFmtId="4" fontId="64" fillId="6" borderId="4" xfId="0" applyNumberFormat="1" applyFont="1" applyFill="1" applyBorder="1" applyAlignment="1">
      <alignment horizontal="right" vertical="center" wrapText="1"/>
    </xf>
    <xf numFmtId="0" fontId="64" fillId="4" borderId="4" xfId="0" applyFont="1" applyFill="1" applyBorder="1" applyAlignment="1">
      <alignment horizontal="center" vertical="center"/>
    </xf>
    <xf numFmtId="3" fontId="58" fillId="2" borderId="4" xfId="0" applyNumberFormat="1" applyFont="1" applyFill="1" applyBorder="1" applyAlignment="1">
      <alignment horizontal="center" vertical="center" wrapText="1"/>
    </xf>
    <xf numFmtId="0" fontId="58" fillId="2" borderId="4" xfId="0" applyNumberFormat="1" applyFont="1" applyFill="1" applyBorder="1" applyAlignment="1">
      <alignment horizontal="center" vertical="center" wrapText="1"/>
    </xf>
    <xf numFmtId="3" fontId="58" fillId="2" borderId="4" xfId="0" applyNumberFormat="1" applyFont="1" applyFill="1" applyBorder="1" applyAlignment="1">
      <alignment horizontal="center" vertical="center"/>
    </xf>
    <xf numFmtId="4" fontId="58" fillId="6" borderId="4" xfId="0" applyNumberFormat="1" applyFont="1" applyFill="1" applyBorder="1" applyAlignment="1">
      <alignment horizontal="center" vertical="center" wrapText="1"/>
    </xf>
    <xf numFmtId="3" fontId="58" fillId="6" borderId="4" xfId="0" applyNumberFormat="1" applyFont="1" applyFill="1" applyBorder="1" applyAlignment="1">
      <alignment horizontal="center" vertical="center" wrapText="1"/>
    </xf>
    <xf numFmtId="4" fontId="65" fillId="6" borderId="4" xfId="0" applyNumberFormat="1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/>
    </xf>
    <xf numFmtId="49" fontId="58" fillId="8" borderId="4" xfId="0" applyNumberFormat="1" applyFont="1" applyFill="1" applyBorder="1" applyAlignment="1">
      <alignment horizontal="center" vertical="center"/>
    </xf>
    <xf numFmtId="0" fontId="58" fillId="8" borderId="4" xfId="0" applyNumberFormat="1" applyFont="1" applyFill="1" applyBorder="1" applyAlignment="1">
      <alignment horizontal="center" vertical="center"/>
    </xf>
    <xf numFmtId="0" fontId="58" fillId="9" borderId="4" xfId="0" applyFont="1" applyFill="1" applyBorder="1" applyAlignment="1">
      <alignment horizontal="center" vertical="center"/>
    </xf>
    <xf numFmtId="49" fontId="58" fillId="8" borderId="4" xfId="0" applyNumberFormat="1" applyFont="1" applyFill="1" applyBorder="1" applyAlignment="1">
      <alignment vertical="center"/>
    </xf>
    <xf numFmtId="4" fontId="58" fillId="8" borderId="4" xfId="0" applyNumberFormat="1" applyFont="1" applyFill="1" applyBorder="1" applyAlignment="1">
      <alignment horizontal="right" vertical="center" wrapText="1"/>
    </xf>
    <xf numFmtId="0" fontId="58" fillId="5" borderId="4" xfId="0" applyNumberFormat="1" applyFont="1" applyFill="1" applyBorder="1" applyAlignment="1">
      <alignment horizontal="center" vertical="center"/>
    </xf>
    <xf numFmtId="0" fontId="58" fillId="5" borderId="4" xfId="0" applyFont="1" applyFill="1" applyBorder="1" applyAlignment="1">
      <alignment vertical="center"/>
    </xf>
    <xf numFmtId="4" fontId="58" fillId="5" borderId="4" xfId="0" applyNumberFormat="1" applyFont="1" applyFill="1" applyBorder="1" applyAlignment="1">
      <alignment horizontal="right" vertical="center"/>
    </xf>
    <xf numFmtId="0" fontId="60" fillId="0" borderId="4" xfId="0" applyFont="1" applyBorder="1" applyAlignment="1">
      <alignment horizontal="center" vertical="center"/>
    </xf>
    <xf numFmtId="0" fontId="60" fillId="0" borderId="4" xfId="0" applyNumberFormat="1" applyFont="1" applyBorder="1" applyAlignment="1">
      <alignment horizontal="center" vertical="center"/>
    </xf>
    <xf numFmtId="0" fontId="60" fillId="0" borderId="4" xfId="0" applyFont="1" applyBorder="1" applyAlignment="1">
      <alignment vertical="center"/>
    </xf>
    <xf numFmtId="4" fontId="60" fillId="0" borderId="4" xfId="0" applyNumberFormat="1" applyFont="1" applyFill="1" applyBorder="1" applyAlignment="1">
      <alignment horizontal="right" vertical="center"/>
    </xf>
    <xf numFmtId="4" fontId="60" fillId="6" borderId="4" xfId="0" applyNumberFormat="1" applyFont="1" applyFill="1" applyBorder="1" applyAlignment="1">
      <alignment horizontal="right" vertical="center" wrapText="1"/>
    </xf>
    <xf numFmtId="4" fontId="58" fillId="7" borderId="4" xfId="0" applyNumberFormat="1" applyFont="1" applyFill="1" applyBorder="1" applyAlignment="1">
      <alignment vertical="center"/>
    </xf>
    <xf numFmtId="0" fontId="60" fillId="2" borderId="4" xfId="0" applyNumberFormat="1" applyFont="1" applyFill="1" applyBorder="1" applyAlignment="1">
      <alignment horizontal="center" vertical="center"/>
    </xf>
    <xf numFmtId="0" fontId="60" fillId="0" borderId="4" xfId="0" applyFont="1" applyBorder="1" applyAlignment="1">
      <alignment vertical="center" wrapText="1"/>
    </xf>
    <xf numFmtId="0" fontId="58" fillId="5" borderId="4" xfId="0" applyFont="1" applyFill="1" applyBorder="1" applyAlignment="1">
      <alignment vertical="center" wrapText="1"/>
    </xf>
    <xf numFmtId="4" fontId="60" fillId="0" borderId="4" xfId="0" applyNumberFormat="1" applyFont="1" applyBorder="1" applyAlignment="1">
      <alignment horizontal="right" vertical="center"/>
    </xf>
    <xf numFmtId="0" fontId="58" fillId="10" borderId="4" xfId="9" applyFont="1" applyFill="1" applyBorder="1" applyAlignment="1">
      <alignment horizontal="center" vertical="center" wrapText="1"/>
    </xf>
    <xf numFmtId="0" fontId="58" fillId="9" borderId="4" xfId="0" applyNumberFormat="1" applyFont="1" applyFill="1" applyBorder="1" applyAlignment="1">
      <alignment horizontal="center" vertical="center"/>
    </xf>
    <xf numFmtId="0" fontId="58" fillId="10" borderId="4" xfId="9" applyFont="1" applyFill="1" applyBorder="1" applyAlignment="1">
      <alignment horizontal="left" wrapText="1"/>
    </xf>
    <xf numFmtId="0" fontId="58" fillId="5" borderId="4" xfId="9" applyFont="1" applyFill="1" applyBorder="1" applyAlignment="1">
      <alignment horizontal="center" vertical="center" wrapText="1"/>
    </xf>
    <xf numFmtId="0" fontId="58" fillId="5" borderId="4" xfId="9" applyFont="1" applyFill="1" applyBorder="1" applyAlignment="1">
      <alignment horizontal="left" wrapText="1"/>
    </xf>
    <xf numFmtId="4" fontId="58" fillId="7" borderId="4" xfId="0" applyNumberFormat="1" applyFont="1" applyFill="1" applyBorder="1" applyAlignment="1">
      <alignment horizontal="right" vertical="center" wrapText="1"/>
    </xf>
    <xf numFmtId="0" fontId="58" fillId="5" borderId="4" xfId="9" applyNumberFormat="1" applyFont="1" applyFill="1" applyBorder="1" applyAlignment="1">
      <alignment horizontal="center" vertical="center" wrapText="1"/>
    </xf>
    <xf numFmtId="0" fontId="60" fillId="0" borderId="4" xfId="9" applyNumberFormat="1" applyFont="1" applyFill="1" applyBorder="1" applyAlignment="1">
      <alignment horizontal="center" vertical="center" wrapText="1"/>
    </xf>
    <xf numFmtId="0" fontId="60" fillId="0" borderId="4" xfId="9" applyFont="1" applyFill="1" applyBorder="1" applyAlignment="1">
      <alignment horizontal="left" wrapText="1"/>
    </xf>
    <xf numFmtId="0" fontId="60" fillId="0" borderId="4" xfId="9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4" xfId="0" applyNumberFormat="1" applyFont="1" applyFill="1" applyBorder="1" applyAlignment="1">
      <alignment horizontal="center" vertical="center"/>
    </xf>
    <xf numFmtId="0" fontId="60" fillId="0" borderId="4" xfId="10" applyNumberFormat="1" applyFont="1" applyFill="1" applyBorder="1" applyAlignment="1">
      <alignment horizontal="center" vertical="center" wrapText="1"/>
    </xf>
    <xf numFmtId="0" fontId="60" fillId="0" borderId="4" xfId="11" applyFont="1" applyFill="1" applyBorder="1" applyAlignment="1">
      <alignment horizontal="left" wrapText="1"/>
    </xf>
    <xf numFmtId="0" fontId="60" fillId="0" borderId="4" xfId="10" applyFont="1" applyFill="1" applyBorder="1" applyAlignment="1">
      <alignment horizontal="left" wrapText="1"/>
    </xf>
    <xf numFmtId="0" fontId="58" fillId="5" borderId="4" xfId="9" applyFont="1" applyFill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7" fillId="2" borderId="4" xfId="0" applyNumberFormat="1" applyFont="1" applyFill="1" applyBorder="1" applyAlignment="1">
      <alignment horizontal="center" vertical="center"/>
    </xf>
    <xf numFmtId="49" fontId="67" fillId="2" borderId="4" xfId="0" applyNumberFormat="1" applyFont="1" applyFill="1" applyBorder="1" applyAlignment="1">
      <alignment horizontal="center" vertical="center"/>
    </xf>
    <xf numFmtId="49" fontId="67" fillId="2" borderId="4" xfId="0" applyNumberFormat="1" applyFont="1" applyFill="1" applyBorder="1" applyAlignment="1">
      <alignment vertical="center"/>
    </xf>
    <xf numFmtId="4" fontId="60" fillId="2" borderId="4" xfId="0" applyNumberFormat="1" applyFont="1" applyFill="1" applyBorder="1" applyAlignment="1">
      <alignment horizontal="right" vertical="center" wrapText="1"/>
    </xf>
    <xf numFmtId="4" fontId="60" fillId="2" borderId="4" xfId="0" applyNumberFormat="1" applyFont="1" applyFill="1" applyBorder="1" applyAlignment="1">
      <alignment vertical="center"/>
    </xf>
    <xf numFmtId="0" fontId="67" fillId="5" borderId="4" xfId="0" applyFont="1" applyFill="1" applyBorder="1" applyAlignment="1">
      <alignment horizontal="center" vertical="center"/>
    </xf>
    <xf numFmtId="0" fontId="67" fillId="7" borderId="4" xfId="0" applyNumberFormat="1" applyFont="1" applyFill="1" applyBorder="1" applyAlignment="1">
      <alignment horizontal="center" vertical="center"/>
    </xf>
    <xf numFmtId="49" fontId="67" fillId="7" borderId="4" xfId="0" applyNumberFormat="1" applyFont="1" applyFill="1" applyBorder="1" applyAlignment="1">
      <alignment horizontal="center" vertical="center"/>
    </xf>
    <xf numFmtId="49" fontId="67" fillId="7" borderId="4" xfId="0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50" fillId="11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center" wrapText="1"/>
    </xf>
    <xf numFmtId="4" fontId="51" fillId="0" borderId="0" xfId="0" applyNumberFormat="1" applyFont="1" applyFill="1"/>
    <xf numFmtId="3" fontId="51" fillId="0" borderId="0" xfId="0" applyNumberFormat="1" applyFont="1" applyFill="1"/>
    <xf numFmtId="3" fontId="51" fillId="0" borderId="0" xfId="0" applyNumberFormat="1" applyFont="1" applyFill="1" applyAlignment="1">
      <alignment horizontal="left"/>
    </xf>
    <xf numFmtId="4" fontId="51" fillId="0" borderId="0" xfId="0" applyNumberFormat="1" applyFont="1" applyFill="1" applyAlignment="1">
      <alignment horizontal="left"/>
    </xf>
    <xf numFmtId="4" fontId="50" fillId="0" borderId="0" xfId="0" applyNumberFormat="1" applyFont="1" applyFill="1" applyAlignment="1">
      <alignment horizontal="right" vertical="center"/>
    </xf>
    <xf numFmtId="4" fontId="50" fillId="0" borderId="0" xfId="0" applyNumberFormat="1" applyFont="1" applyFill="1"/>
    <xf numFmtId="3" fontId="50" fillId="0" borderId="0" xfId="0" applyNumberFormat="1" applyFont="1" applyFill="1"/>
    <xf numFmtId="4" fontId="52" fillId="0" borderId="0" xfId="0" applyNumberFormat="1" applyFont="1" applyFill="1" applyAlignment="1">
      <alignment horizontal="right" vertical="center"/>
    </xf>
    <xf numFmtId="4" fontId="52" fillId="0" borderId="0" xfId="0" applyNumberFormat="1" applyFont="1" applyFill="1"/>
    <xf numFmtId="3" fontId="52" fillId="0" borderId="0" xfId="0" applyNumberFormat="1" applyFont="1" applyFill="1"/>
    <xf numFmtId="4" fontId="53" fillId="0" borderId="0" xfId="0" applyNumberFormat="1" applyFont="1" applyFill="1" applyAlignment="1">
      <alignment horizontal="right" vertical="center"/>
    </xf>
    <xf numFmtId="3" fontId="53" fillId="0" borderId="0" xfId="0" applyNumberFormat="1" applyFont="1" applyFill="1"/>
    <xf numFmtId="4" fontId="53" fillId="0" borderId="0" xfId="0" applyNumberFormat="1" applyFont="1" applyFill="1"/>
    <xf numFmtId="4" fontId="50" fillId="0" borderId="0" xfId="0" applyNumberFormat="1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 wrapText="1"/>
    </xf>
    <xf numFmtId="4" fontId="68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7" fillId="16" borderId="4" xfId="0" applyFont="1" applyFill="1" applyBorder="1" applyAlignment="1">
      <alignment horizontal="center" vertical="center"/>
    </xf>
    <xf numFmtId="0" fontId="67" fillId="17" borderId="4" xfId="0" applyNumberFormat="1" applyFont="1" applyFill="1" applyBorder="1" applyAlignment="1">
      <alignment horizontal="center" vertical="center"/>
    </xf>
    <xf numFmtId="49" fontId="67" fillId="17" borderId="4" xfId="0" applyNumberFormat="1" applyFont="1" applyFill="1" applyBorder="1" applyAlignment="1">
      <alignment horizontal="center" vertical="center"/>
    </xf>
    <xf numFmtId="49" fontId="67" fillId="17" borderId="4" xfId="0" applyNumberFormat="1" applyFont="1" applyFill="1" applyBorder="1" applyAlignment="1">
      <alignment vertical="center"/>
    </xf>
    <xf numFmtId="4" fontId="58" fillId="17" borderId="4" xfId="0" applyNumberFormat="1" applyFont="1" applyFill="1" applyBorder="1" applyAlignment="1">
      <alignment horizontal="right" vertical="center" wrapText="1"/>
    </xf>
    <xf numFmtId="4" fontId="11" fillId="16" borderId="0" xfId="0" applyNumberFormat="1" applyFont="1" applyFill="1" applyAlignment="1">
      <alignment vertical="center"/>
    </xf>
    <xf numFmtId="4" fontId="68" fillId="16" borderId="0" xfId="0" applyNumberFormat="1" applyFont="1" applyFill="1" applyAlignment="1">
      <alignment vertical="center"/>
    </xf>
    <xf numFmtId="3" fontId="68" fillId="16" borderId="0" xfId="0" applyNumberFormat="1" applyFont="1" applyFill="1" applyAlignment="1">
      <alignment vertical="center"/>
    </xf>
    <xf numFmtId="0" fontId="68" fillId="16" borderId="0" xfId="0" applyFont="1" applyFill="1" applyAlignment="1">
      <alignment vertical="center"/>
    </xf>
    <xf numFmtId="3" fontId="11" fillId="16" borderId="0" xfId="0" applyNumberFormat="1" applyFont="1" applyFill="1" applyAlignment="1">
      <alignment vertical="center"/>
    </xf>
    <xf numFmtId="4" fontId="17" fillId="16" borderId="0" xfId="0" applyNumberFormat="1" applyFont="1" applyFill="1" applyAlignment="1">
      <alignment vertical="center"/>
    </xf>
    <xf numFmtId="0" fontId="17" fillId="16" borderId="0" xfId="0" applyFont="1" applyFill="1" applyAlignment="1">
      <alignment vertical="center"/>
    </xf>
    <xf numFmtId="4" fontId="58" fillId="8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" fontId="10" fillId="0" borderId="0" xfId="2" applyNumberFormat="1" applyFont="1" applyAlignment="1">
      <alignment vertical="center" wrapText="1"/>
    </xf>
    <xf numFmtId="4" fontId="20" fillId="0" borderId="0" xfId="2" applyNumberFormat="1" applyFont="1"/>
    <xf numFmtId="4" fontId="10" fillId="0" borderId="0" xfId="2" applyNumberFormat="1" applyFont="1" applyAlignment="1">
      <alignment vertical="center"/>
    </xf>
    <xf numFmtId="4" fontId="14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horizontal="right" vertical="center"/>
    </xf>
    <xf numFmtId="4" fontId="10" fillId="0" borderId="0" xfId="2" applyNumberFormat="1" applyFont="1" applyAlignment="1">
      <alignment wrapText="1"/>
    </xf>
    <xf numFmtId="4" fontId="10" fillId="0" borderId="0" xfId="2" quotePrefix="1" applyNumberFormat="1" applyFont="1" applyAlignment="1">
      <alignment horizontal="left"/>
    </xf>
    <xf numFmtId="4" fontId="20" fillId="0" borderId="0" xfId="2" applyNumberFormat="1" applyFont="1" applyAlignment="1">
      <alignment horizontal="left"/>
    </xf>
    <xf numFmtId="4" fontId="21" fillId="0" borderId="0" xfId="2" applyNumberFormat="1" applyFont="1" applyAlignment="1">
      <alignment vertical="center"/>
    </xf>
    <xf numFmtId="4" fontId="20" fillId="0" borderId="24" xfId="2" applyNumberFormat="1" applyFont="1" applyBorder="1"/>
    <xf numFmtId="4" fontId="20" fillId="0" borderId="17" xfId="2" applyNumberFormat="1" applyFont="1" applyBorder="1"/>
    <xf numFmtId="4" fontId="14" fillId="0" borderId="17" xfId="2" applyNumberFormat="1" applyFont="1" applyBorder="1" applyAlignment="1">
      <alignment horizontal="right" vertical="center"/>
    </xf>
    <xf numFmtId="4" fontId="20" fillId="0" borderId="20" xfId="2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vertical="center"/>
    </xf>
    <xf numFmtId="4" fontId="14" fillId="0" borderId="0" xfId="2" applyNumberFormat="1" applyFont="1" applyAlignment="1">
      <alignment vertical="center"/>
    </xf>
    <xf numFmtId="4" fontId="14" fillId="0" borderId="14" xfId="2" applyNumberFormat="1" applyFont="1" applyBorder="1" applyAlignment="1">
      <alignment horizontal="right" vertical="center"/>
    </xf>
    <xf numFmtId="4" fontId="20" fillId="0" borderId="17" xfId="2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20" fillId="0" borderId="0" xfId="2" applyNumberFormat="1" applyFont="1" applyAlignment="1">
      <alignment horizontal="left" vertical="center"/>
    </xf>
    <xf numFmtId="4" fontId="10" fillId="0" borderId="0" xfId="2" applyNumberFormat="1" applyFont="1" applyAlignment="1">
      <alignment horizontal="center" vertical="center" wrapText="1"/>
    </xf>
    <xf numFmtId="4" fontId="14" fillId="0" borderId="0" xfId="2" applyNumberFormat="1" applyFont="1"/>
    <xf numFmtId="4" fontId="21" fillId="0" borderId="0" xfId="2" applyNumberFormat="1" applyFont="1"/>
    <xf numFmtId="4" fontId="11" fillId="2" borderId="10" xfId="0" applyNumberFormat="1" applyFont="1" applyFill="1" applyBorder="1" applyAlignment="1">
      <alignment horizontal="right" vertical="center"/>
    </xf>
    <xf numFmtId="3" fontId="10" fillId="4" borderId="10" xfId="6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4" fillId="0" borderId="0" xfId="2" applyNumberFormat="1" applyFont="1" applyFill="1"/>
    <xf numFmtId="3" fontId="20" fillId="0" borderId="0" xfId="2" applyNumberFormat="1" applyFont="1" applyFill="1"/>
    <xf numFmtId="3" fontId="21" fillId="0" borderId="0" xfId="2" applyNumberFormat="1" applyFont="1" applyFill="1"/>
    <xf numFmtId="3" fontId="69" fillId="0" borderId="0" xfId="0" applyNumberFormat="1" applyFont="1" applyAlignment="1">
      <alignment horizontal="center" vertical="center"/>
    </xf>
    <xf numFmtId="4" fontId="50" fillId="0" borderId="0" xfId="1" applyNumberFormat="1" applyFont="1" applyFill="1" applyAlignment="1">
      <alignment vertical="center" wrapText="1"/>
    </xf>
    <xf numFmtId="4" fontId="50" fillId="0" borderId="0" xfId="0" applyNumberFormat="1" applyFont="1" applyAlignment="1">
      <alignment horizontal="center" vertical="center"/>
    </xf>
    <xf numFmtId="4" fontId="50" fillId="6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0" fillId="12" borderId="10" xfId="0" applyNumberFormat="1" applyFont="1" applyFill="1" applyBorder="1" applyAlignment="1">
      <alignment horizontal="center" vertical="center" wrapText="1"/>
    </xf>
    <xf numFmtId="4" fontId="50" fillId="13" borderId="10" xfId="0" applyNumberFormat="1" applyFont="1" applyFill="1" applyBorder="1" applyAlignment="1">
      <alignment horizontal="center" vertical="center" wrapText="1"/>
    </xf>
    <xf numFmtId="4" fontId="50" fillId="14" borderId="10" xfId="0" applyNumberFormat="1" applyFont="1" applyFill="1" applyBorder="1" applyAlignment="1">
      <alignment horizontal="center" vertical="center" wrapText="1"/>
    </xf>
    <xf numFmtId="4" fontId="50" fillId="8" borderId="10" xfId="0" applyNumberFormat="1" applyFont="1" applyFill="1" applyBorder="1" applyAlignment="1">
      <alignment horizontal="center" vertical="center" wrapText="1"/>
    </xf>
    <xf numFmtId="4" fontId="50" fillId="7" borderId="10" xfId="0" applyNumberFormat="1" applyFont="1" applyFill="1" applyBorder="1" applyAlignment="1">
      <alignment horizontal="center" vertical="center" wrapText="1"/>
    </xf>
    <xf numFmtId="4" fontId="51" fillId="6" borderId="10" xfId="0" applyNumberFormat="1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4" fontId="10" fillId="8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center"/>
    </xf>
    <xf numFmtId="4" fontId="28" fillId="0" borderId="4" xfId="0" applyNumberFormat="1" applyFont="1" applyBorder="1" applyAlignment="1">
      <alignment horizontal="center" vertical="center"/>
    </xf>
    <xf numFmtId="4" fontId="11" fillId="9" borderId="4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4" fontId="58" fillId="5" borderId="4" xfId="0" applyNumberFormat="1" applyFont="1" applyFill="1" applyBorder="1" applyAlignment="1">
      <alignment horizontal="center" vertical="center"/>
    </xf>
    <xf numFmtId="4" fontId="58" fillId="4" borderId="4" xfId="0" applyNumberFormat="1" applyFont="1" applyFill="1" applyBorder="1" applyAlignment="1">
      <alignment horizontal="center" vertical="center"/>
    </xf>
    <xf numFmtId="4" fontId="60" fillId="4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8" fillId="2" borderId="4" xfId="0" applyNumberFormat="1" applyFont="1" applyFill="1" applyBorder="1" applyAlignment="1">
      <alignment horizontal="center" vertical="center" wrapText="1"/>
    </xf>
    <xf numFmtId="4" fontId="65" fillId="0" borderId="4" xfId="0" applyNumberFormat="1" applyFont="1" applyBorder="1" applyAlignment="1">
      <alignment horizontal="center" vertical="center"/>
    </xf>
    <xf numFmtId="4" fontId="58" fillId="9" borderId="4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/>
    </xf>
    <xf numFmtId="4" fontId="58" fillId="16" borderId="4" xfId="0" applyNumberFormat="1" applyFont="1" applyFill="1" applyBorder="1" applyAlignment="1">
      <alignment horizontal="center" vertical="center"/>
    </xf>
    <xf numFmtId="4" fontId="60" fillId="0" borderId="4" xfId="0" applyNumberFormat="1" applyFont="1" applyFill="1" applyBorder="1" applyAlignment="1">
      <alignment horizontal="center" vertical="center"/>
    </xf>
    <xf numFmtId="4" fontId="58" fillId="0" borderId="4" xfId="0" applyNumberFormat="1" applyFont="1" applyFill="1" applyBorder="1" applyAlignment="1">
      <alignment horizontal="center" vertical="center"/>
    </xf>
    <xf numFmtId="4" fontId="33" fillId="4" borderId="10" xfId="1" applyNumberFormat="1" applyFont="1" applyFill="1" applyBorder="1" applyAlignment="1">
      <alignment horizontal="right" vertical="center"/>
    </xf>
    <xf numFmtId="4" fontId="20" fillId="4" borderId="4" xfId="2" applyNumberFormat="1" applyFont="1" applyFill="1" applyBorder="1" applyAlignment="1">
      <alignment horizontal="center" vertical="center"/>
    </xf>
    <xf numFmtId="4" fontId="14" fillId="5" borderId="4" xfId="2" applyNumberFormat="1" applyFont="1" applyFill="1" applyBorder="1" applyAlignment="1">
      <alignment horizontal="center" vertical="center"/>
    </xf>
    <xf numFmtId="4" fontId="21" fillId="15" borderId="4" xfId="2" applyNumberFormat="1" applyFont="1" applyFill="1" applyBorder="1" applyAlignment="1">
      <alignment horizontal="center" vertical="center"/>
    </xf>
    <xf numFmtId="4" fontId="21" fillId="15" borderId="4" xfId="2" applyNumberFormat="1" applyFont="1" applyFill="1" applyBorder="1" applyAlignment="1">
      <alignment horizontal="center"/>
    </xf>
    <xf numFmtId="4" fontId="14" fillId="5" borderId="4" xfId="2" applyNumberFormat="1" applyFont="1" applyFill="1" applyBorder="1" applyAlignment="1">
      <alignment horizontal="center"/>
    </xf>
    <xf numFmtId="4" fontId="14" fillId="15" borderId="4" xfId="2" applyNumberFormat="1" applyFont="1" applyFill="1" applyBorder="1" applyAlignment="1">
      <alignment horizontal="center"/>
    </xf>
    <xf numFmtId="4" fontId="14" fillId="4" borderId="4" xfId="2" applyNumberFormat="1" applyFont="1" applyFill="1" applyBorder="1" applyAlignment="1">
      <alignment horizontal="center"/>
    </xf>
    <xf numFmtId="3" fontId="74" fillId="19" borderId="32" xfId="14" quotePrefix="1" applyNumberFormat="1" applyFont="1" applyFill="1" applyBorder="1" applyAlignment="1">
      <alignment horizontal="center" vertical="center" wrapText="1" justifyLastLine="1"/>
    </xf>
    <xf numFmtId="0" fontId="74" fillId="19" borderId="32" xfId="15" quotePrefix="1" applyNumberFormat="1" applyFont="1" applyFill="1" applyBorder="1" applyProtection="1">
      <alignment horizontal="left" vertical="center" indent="1" justifyLastLine="1"/>
    </xf>
    <xf numFmtId="3" fontId="74" fillId="19" borderId="12" xfId="14" quotePrefix="1" applyNumberFormat="1" applyFont="1" applyFill="1" applyBorder="1" applyAlignment="1">
      <alignment horizontal="center" vertical="center" wrapText="1" justifyLastLine="1"/>
    </xf>
    <xf numFmtId="0" fontId="74" fillId="22" borderId="12" xfId="15" quotePrefix="1" applyNumberFormat="1" applyFont="1" applyFill="1" applyBorder="1" applyProtection="1">
      <alignment horizontal="left" vertical="center" indent="1" justifyLastLine="1"/>
    </xf>
    <xf numFmtId="0" fontId="74" fillId="19" borderId="12" xfId="15" quotePrefix="1" applyNumberFormat="1" applyFont="1" applyFill="1" applyBorder="1" applyProtection="1">
      <alignment horizontal="left" vertical="center" indent="1" justifyLastLine="1"/>
    </xf>
    <xf numFmtId="0" fontId="74" fillId="23" borderId="12" xfId="16" applyFont="1" applyFill="1" applyBorder="1" applyAlignment="1" applyProtection="1">
      <alignment horizontal="center" vertical="center" wrapText="1"/>
    </xf>
    <xf numFmtId="0" fontId="74" fillId="20" borderId="12" xfId="16" applyFont="1" applyFill="1" applyBorder="1" applyAlignment="1" applyProtection="1">
      <alignment horizontal="center" vertical="center" wrapText="1"/>
    </xf>
    <xf numFmtId="0" fontId="72" fillId="20" borderId="12" xfId="16" applyFont="1" applyFill="1" applyBorder="1" applyAlignment="1" applyProtection="1">
      <alignment horizontal="center" vertical="center" wrapText="1"/>
    </xf>
    <xf numFmtId="0" fontId="73" fillId="0" borderId="33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1" fillId="0" borderId="35" xfId="13" applyFont="1" applyFill="1" applyBorder="1" applyAlignment="1" applyProtection="1">
      <alignment horizontal="center"/>
    </xf>
    <xf numFmtId="0" fontId="73" fillId="0" borderId="36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1" fillId="0" borderId="37" xfId="13" applyFont="1" applyFill="1" applyBorder="1" applyAlignment="1" applyProtection="1">
      <alignment horizontal="center"/>
    </xf>
    <xf numFmtId="0" fontId="73" fillId="0" borderId="38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1" fillId="0" borderId="40" xfId="13" applyFont="1" applyFill="1" applyBorder="1" applyAlignment="1" applyProtection="1">
      <alignment horizontal="center"/>
    </xf>
    <xf numFmtId="0" fontId="31" fillId="0" borderId="34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31" fillId="16" borderId="34" xfId="0" applyFont="1" applyFill="1" applyBorder="1" applyAlignment="1">
      <alignment horizontal="left" vertical="center" wrapText="1"/>
    </xf>
    <xf numFmtId="0" fontId="31" fillId="0" borderId="34" xfId="17" applyNumberFormat="1" applyFont="1" applyFill="1" applyBorder="1" applyAlignment="1" applyProtection="1">
      <alignment horizontal="center" vertical="center"/>
      <protection locked="0"/>
    </xf>
    <xf numFmtId="3" fontId="31" fillId="0" borderId="34" xfId="17" applyNumberFormat="1" applyFont="1" applyFill="1" applyBorder="1" applyProtection="1">
      <alignment horizontal="right" vertical="center"/>
      <protection locked="0"/>
    </xf>
    <xf numFmtId="3" fontId="31" fillId="0" borderId="4" xfId="17" applyNumberFormat="1" applyFont="1" applyFill="1" applyBorder="1" applyProtection="1">
      <alignment horizontal="right" vertical="center"/>
      <protection locked="0"/>
    </xf>
    <xf numFmtId="14" fontId="31" fillId="0" borderId="34" xfId="17" applyNumberFormat="1" applyFont="1" applyFill="1" applyBorder="1" applyAlignment="1" applyProtection="1">
      <alignment horizontal="right"/>
      <protection locked="0"/>
    </xf>
    <xf numFmtId="0" fontId="31" fillId="0" borderId="34" xfId="17" applyNumberFormat="1" applyFont="1" applyFill="1" applyBorder="1" applyAlignment="1" applyProtection="1">
      <alignment vertical="center"/>
      <protection locked="0"/>
    </xf>
    <xf numFmtId="0" fontId="31" fillId="0" borderId="34" xfId="17" applyNumberFormat="1" applyFont="1" applyFill="1" applyBorder="1" applyAlignment="1" applyProtection="1">
      <alignment horizontal="left" vertical="center"/>
      <protection locked="0"/>
    </xf>
    <xf numFmtId="0" fontId="31" fillId="0" borderId="4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31" fillId="16" borderId="4" xfId="0" applyFont="1" applyFill="1" applyBorder="1" applyAlignment="1">
      <alignment horizontal="left" vertical="center" wrapText="1"/>
    </xf>
    <xf numFmtId="0" fontId="31" fillId="0" borderId="4" xfId="17" applyNumberFormat="1" applyFont="1" applyFill="1" applyBorder="1" applyAlignment="1" applyProtection="1">
      <alignment horizontal="center" vertical="center"/>
      <protection locked="0"/>
    </xf>
    <xf numFmtId="14" fontId="31" fillId="0" borderId="4" xfId="17" applyNumberFormat="1" applyFont="1" applyFill="1" applyBorder="1" applyAlignment="1" applyProtection="1">
      <alignment horizontal="right"/>
      <protection locked="0"/>
    </xf>
    <xf numFmtId="0" fontId="31" fillId="0" borderId="4" xfId="17" applyNumberFormat="1" applyFont="1" applyFill="1" applyBorder="1" applyAlignment="1" applyProtection="1">
      <alignment vertical="center"/>
      <protection locked="0"/>
    </xf>
    <xf numFmtId="0" fontId="31" fillId="0" borderId="4" xfId="17" applyNumberFormat="1" applyFont="1" applyFill="1" applyBorder="1" applyAlignment="1" applyProtection="1">
      <alignment horizontal="left" vertical="center"/>
      <protection locked="0"/>
    </xf>
    <xf numFmtId="0" fontId="75" fillId="0" borderId="4" xfId="13" applyFont="1" applyFill="1" applyBorder="1" applyAlignment="1" applyProtection="1">
      <alignment horizontal="center"/>
    </xf>
    <xf numFmtId="0" fontId="75" fillId="0" borderId="37" xfId="13" applyFont="1" applyFill="1" applyBorder="1" applyAlignment="1" applyProtection="1">
      <alignment horizontal="center"/>
    </xf>
    <xf numFmtId="0" fontId="31" fillId="16" borderId="4" xfId="14" quotePrefix="1" applyNumberFormat="1" applyFont="1" applyFill="1" applyBorder="1" applyProtection="1">
      <alignment horizontal="left" vertical="center" indent="1" justifyLastLine="1"/>
    </xf>
    <xf numFmtId="3" fontId="31" fillId="4" borderId="4" xfId="17" applyNumberFormat="1" applyFont="1" applyFill="1" applyBorder="1" applyProtection="1">
      <alignment horizontal="right" vertical="center"/>
      <protection locked="0"/>
    </xf>
    <xf numFmtId="49" fontId="76" fillId="0" borderId="4" xfId="13" applyNumberFormat="1" applyFont="1" applyBorder="1" applyAlignment="1">
      <alignment horizontal="center"/>
    </xf>
    <xf numFmtId="0" fontId="31" fillId="0" borderId="4" xfId="13" applyFont="1" applyBorder="1" applyAlignment="1">
      <alignment horizontal="right"/>
    </xf>
    <xf numFmtId="0" fontId="77" fillId="0" borderId="4" xfId="13" applyFont="1" applyBorder="1" applyAlignment="1"/>
    <xf numFmtId="0" fontId="77" fillId="0" borderId="4" xfId="13" applyFont="1" applyBorder="1" applyAlignment="1">
      <alignment horizontal="left"/>
    </xf>
    <xf numFmtId="0" fontId="31" fillId="0" borderId="4" xfId="18" quotePrefix="1" applyFont="1" applyFill="1" applyBorder="1" applyAlignment="1">
      <alignment horizontal="center" vertical="center" justifyLastLine="1"/>
    </xf>
    <xf numFmtId="0" fontId="77" fillId="0" borderId="4" xfId="13" applyFont="1" applyBorder="1" applyAlignment="1">
      <alignment horizontal="left" vertical="center" wrapText="1"/>
    </xf>
    <xf numFmtId="0" fontId="77" fillId="0" borderId="4" xfId="13" applyFont="1" applyBorder="1" applyAlignment="1">
      <alignment horizontal="right" wrapText="1"/>
    </xf>
    <xf numFmtId="0" fontId="31" fillId="0" borderId="4" xfId="13" applyFont="1" applyBorder="1" applyAlignment="1">
      <alignment horizontal="left" vertical="center" wrapText="1"/>
    </xf>
    <xf numFmtId="14" fontId="77" fillId="0" borderId="4" xfId="13" applyNumberFormat="1" applyFont="1" applyBorder="1" applyAlignment="1">
      <alignment horizontal="right" wrapText="1"/>
    </xf>
    <xf numFmtId="0" fontId="77" fillId="0" borderId="4" xfId="13" applyFont="1" applyBorder="1" applyAlignment="1">
      <alignment horizontal="right"/>
    </xf>
    <xf numFmtId="0" fontId="31" fillId="0" borderId="4" xfId="17" applyNumberFormat="1" applyFont="1" applyFill="1" applyBorder="1" applyAlignment="1" applyProtection="1">
      <alignment horizontal="left" vertical="center" wrapText="1"/>
      <protection locked="0"/>
    </xf>
    <xf numFmtId="0" fontId="31" fillId="0" borderId="39" xfId="14" quotePrefix="1" applyNumberFormat="1" applyFont="1" applyFill="1" applyBorder="1" applyAlignment="1" applyProtection="1">
      <alignment horizontal="center" vertical="center" justifyLastLine="1"/>
      <protection locked="0"/>
    </xf>
    <xf numFmtId="0" fontId="31" fillId="16" borderId="39" xfId="0" applyFont="1" applyFill="1" applyBorder="1" applyAlignment="1">
      <alignment horizontal="left" vertical="center" wrapText="1"/>
    </xf>
    <xf numFmtId="0" fontId="31" fillId="0" borderId="39" xfId="18" quotePrefix="1" applyFont="1" applyFill="1" applyBorder="1" applyAlignment="1">
      <alignment horizontal="center" vertical="center" justifyLastLine="1"/>
    </xf>
    <xf numFmtId="3" fontId="31" fillId="4" borderId="39" xfId="17" applyNumberFormat="1" applyFont="1" applyFill="1" applyBorder="1" applyProtection="1">
      <alignment horizontal="right" vertical="center"/>
      <protection locked="0"/>
    </xf>
    <xf numFmtId="14" fontId="31" fillId="0" borderId="39" xfId="17" applyNumberFormat="1" applyFont="1" applyFill="1" applyBorder="1" applyAlignment="1" applyProtection="1">
      <alignment horizontal="right" vertical="center"/>
      <protection locked="0"/>
    </xf>
    <xf numFmtId="0" fontId="31" fillId="0" borderId="39" xfId="17" applyNumberFormat="1" applyFont="1" applyFill="1" applyBorder="1" applyAlignment="1" applyProtection="1">
      <alignment horizontal="left" vertical="center"/>
      <protection locked="0"/>
    </xf>
    <xf numFmtId="0" fontId="31" fillId="4" borderId="41" xfId="17" applyNumberFormat="1" applyFont="1" applyFill="1" applyBorder="1" applyAlignment="1" applyProtection="1">
      <alignment horizontal="left" vertical="center"/>
      <protection locked="0"/>
    </xf>
    <xf numFmtId="0" fontId="31" fillId="4" borderId="5" xfId="17" applyNumberFormat="1" applyFont="1" applyFill="1" applyBorder="1" applyAlignment="1" applyProtection="1">
      <alignment horizontal="left" vertical="center"/>
      <protection locked="0"/>
    </xf>
    <xf numFmtId="0" fontId="31" fillId="4" borderId="4" xfId="17" applyNumberFormat="1" applyFont="1" applyFill="1" applyBorder="1" applyAlignment="1" applyProtection="1">
      <alignment horizontal="left" vertical="center"/>
      <protection locked="0"/>
    </xf>
    <xf numFmtId="0" fontId="31" fillId="4" borderId="4" xfId="18" quotePrefix="1" applyFont="1" applyFill="1" applyBorder="1" applyAlignment="1">
      <alignment horizontal="left" vertical="center" wrapText="1"/>
    </xf>
    <xf numFmtId="0" fontId="77" fillId="4" borderId="4" xfId="13" applyFont="1" applyFill="1" applyBorder="1" applyAlignment="1">
      <alignment horizontal="left" vertical="center" wrapText="1"/>
    </xf>
    <xf numFmtId="0" fontId="31" fillId="4" borderId="39" xfId="18" quotePrefix="1" applyFont="1" applyFill="1" applyBorder="1" applyAlignment="1">
      <alignment horizontal="left" vertical="center" wrapText="1"/>
    </xf>
    <xf numFmtId="1" fontId="31" fillId="4" borderId="34" xfId="0" applyNumberFormat="1" applyFont="1" applyFill="1" applyBorder="1" applyAlignment="1">
      <alignment horizontal="left" vertical="center" wrapText="1"/>
    </xf>
    <xf numFmtId="1" fontId="31" fillId="4" borderId="4" xfId="0" applyNumberFormat="1" applyFont="1" applyFill="1" applyBorder="1" applyAlignment="1">
      <alignment horizontal="left" vertical="center" wrapText="1"/>
    </xf>
    <xf numFmtId="1" fontId="31" fillId="4" borderId="39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10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/>
    </xf>
    <xf numFmtId="0" fontId="56" fillId="0" borderId="4" xfId="0" applyFont="1" applyBorder="1" applyAlignment="1">
      <alignment vertical="center"/>
    </xf>
    <xf numFmtId="0" fontId="57" fillId="0" borderId="4" xfId="0" applyFont="1" applyBorder="1" applyAlignment="1"/>
    <xf numFmtId="3" fontId="69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3" fontId="55" fillId="0" borderId="4" xfId="0" applyNumberFormat="1" applyFont="1" applyBorder="1" applyAlignment="1">
      <alignment vertical="center"/>
    </xf>
    <xf numFmtId="0" fontId="0" fillId="0" borderId="4" xfId="0" applyFont="1" applyBorder="1" applyAlignment="1"/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2" fillId="0" borderId="2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left" vertical="center" wrapText="1"/>
    </xf>
    <xf numFmtId="0" fontId="12" fillId="0" borderId="5" xfId="0" quotePrefix="1" applyFont="1" applyBorder="1" applyAlignment="1">
      <alignment horizontal="left" vertical="center" wrapText="1"/>
    </xf>
    <xf numFmtId="0" fontId="13" fillId="5" borderId="2" xfId="0" quotePrefix="1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0" fillId="4" borderId="0" xfId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4" borderId="0" xfId="1" applyNumberFormat="1" applyFont="1" applyFill="1" applyAlignment="1">
      <alignment horizontal="center" vertical="center"/>
    </xf>
    <xf numFmtId="0" fontId="28" fillId="6" borderId="4" xfId="0" applyFont="1" applyFill="1" applyBorder="1" applyAlignment="1">
      <alignment horizontal="center" vertical="center" wrapText="1"/>
    </xf>
    <xf numFmtId="3" fontId="10" fillId="2" borderId="29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65" fillId="6" borderId="4" xfId="0" applyFont="1" applyFill="1" applyBorder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0" fontId="8" fillId="4" borderId="0" xfId="1" applyFont="1" applyFill="1" applyAlignment="1">
      <alignment wrapText="1"/>
    </xf>
    <xf numFmtId="0" fontId="10" fillId="4" borderId="0" xfId="6" applyFont="1" applyFill="1" applyAlignment="1">
      <alignment horizontal="center" vertical="center" wrapText="1"/>
    </xf>
    <xf numFmtId="0" fontId="20" fillId="4" borderId="0" xfId="6" applyFont="1" applyFill="1" applyAlignment="1">
      <alignment vertical="center" wrapText="1"/>
    </xf>
    <xf numFmtId="0" fontId="20" fillId="4" borderId="0" xfId="6" applyFont="1" applyFill="1" applyAlignment="1">
      <alignment wrapText="1"/>
    </xf>
    <xf numFmtId="0" fontId="38" fillId="4" borderId="10" xfId="6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0" fillId="4" borderId="0" xfId="1" applyFont="1" applyFill="1" applyAlignment="1">
      <alignment horizontal="center" vertical="center" wrapText="1"/>
    </xf>
    <xf numFmtId="49" fontId="14" fillId="0" borderId="2" xfId="2" quotePrefix="1" applyNumberFormat="1" applyFont="1" applyBorder="1" applyAlignment="1">
      <alignment horizontal="left" vertical="center"/>
    </xf>
    <xf numFmtId="49" fontId="14" fillId="0" borderId="5" xfId="2" quotePrefix="1" applyNumberFormat="1" applyFont="1" applyBorder="1" applyAlignment="1">
      <alignment horizontal="left" vertical="center"/>
    </xf>
    <xf numFmtId="0" fontId="10" fillId="0" borderId="12" xfId="2" quotePrefix="1" applyFont="1" applyBorder="1" applyAlignment="1">
      <alignment horizontal="center" vertical="center" wrapText="1"/>
    </xf>
    <xf numFmtId="0" fontId="10" fillId="0" borderId="11" xfId="2" quotePrefix="1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3" fontId="10" fillId="0" borderId="12" xfId="2" quotePrefix="1" applyNumberFormat="1" applyFont="1" applyBorder="1" applyAlignment="1">
      <alignment horizontal="center" vertical="center" wrapText="1"/>
    </xf>
    <xf numFmtId="3" fontId="10" fillId="0" borderId="11" xfId="2" quotePrefix="1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horizontal="center" vertical="center"/>
    </xf>
    <xf numFmtId="49" fontId="14" fillId="0" borderId="2" xfId="2" quotePrefix="1" applyNumberFormat="1" applyFont="1" applyBorder="1" applyAlignment="1">
      <alignment horizontal="left" vertical="center" wrapText="1"/>
    </xf>
    <xf numFmtId="49" fontId="14" fillId="0" borderId="5" xfId="2" quotePrefix="1" applyNumberFormat="1" applyFont="1" applyBorder="1" applyAlignment="1">
      <alignment horizontal="left" vertical="center" wrapText="1"/>
    </xf>
    <xf numFmtId="3" fontId="10" fillId="0" borderId="0" xfId="2" quotePrefix="1" applyNumberFormat="1" applyFont="1" applyAlignment="1">
      <alignment horizontal="center" vertical="center" wrapText="1"/>
    </xf>
    <xf numFmtId="3" fontId="14" fillId="0" borderId="2" xfId="2" quotePrefix="1" applyNumberFormat="1" applyFont="1" applyBorder="1" applyAlignment="1">
      <alignment horizontal="left" vertical="center"/>
    </xf>
    <xf numFmtId="3" fontId="14" fillId="0" borderId="5" xfId="2" quotePrefix="1" applyNumberFormat="1" applyFont="1" applyBorder="1" applyAlignment="1">
      <alignment horizontal="left" vertical="center"/>
    </xf>
    <xf numFmtId="3" fontId="10" fillId="0" borderId="22" xfId="2" applyNumberFormat="1" applyFont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 wrapText="1"/>
    </xf>
    <xf numFmtId="3" fontId="10" fillId="0" borderId="0" xfId="2" applyNumberFormat="1" applyFont="1" applyAlignment="1">
      <alignment horizontal="center" vertical="center" wrapText="1"/>
    </xf>
    <xf numFmtId="3" fontId="14" fillId="0" borderId="2" xfId="2" quotePrefix="1" applyNumberFormat="1" applyFont="1" applyBorder="1" applyAlignment="1">
      <alignment horizontal="center" vertical="center"/>
    </xf>
    <xf numFmtId="3" fontId="14" fillId="0" borderId="5" xfId="2" quotePrefix="1" applyNumberFormat="1" applyFont="1" applyBorder="1" applyAlignment="1">
      <alignment horizontal="center" vertical="center"/>
    </xf>
    <xf numFmtId="3" fontId="10" fillId="0" borderId="0" xfId="2" quotePrefix="1" applyNumberFormat="1" applyFont="1" applyAlignment="1">
      <alignment horizontal="left" vertical="center" wrapText="1"/>
    </xf>
    <xf numFmtId="3" fontId="14" fillId="0" borderId="0" xfId="2" quotePrefix="1" applyNumberFormat="1" applyFont="1" applyAlignment="1">
      <alignment horizontal="left" vertical="center"/>
    </xf>
    <xf numFmtId="3" fontId="10" fillId="0" borderId="6" xfId="2" quotePrefix="1" applyNumberFormat="1" applyFont="1" applyBorder="1" applyAlignment="1">
      <alignment horizontal="left" wrapText="1"/>
    </xf>
    <xf numFmtId="3" fontId="10" fillId="0" borderId="12" xfId="2" applyNumberFormat="1" applyFont="1" applyBorder="1" applyAlignment="1">
      <alignment horizontal="center" vertical="center" wrapText="1"/>
    </xf>
    <xf numFmtId="3" fontId="10" fillId="0" borderId="11" xfId="2" applyNumberFormat="1" applyFont="1" applyBorder="1" applyAlignment="1">
      <alignment horizontal="center" vertical="center" wrapText="1"/>
    </xf>
    <xf numFmtId="4" fontId="10" fillId="0" borderId="12" xfId="2" applyNumberFormat="1" applyFont="1" applyBorder="1" applyAlignment="1">
      <alignment horizontal="center" vertical="center" wrapText="1"/>
    </xf>
    <xf numFmtId="4" fontId="10" fillId="0" borderId="11" xfId="2" applyNumberFormat="1" applyFont="1" applyBorder="1" applyAlignment="1">
      <alignment horizontal="center" vertical="center" wrapText="1"/>
    </xf>
    <xf numFmtId="0" fontId="14" fillId="0" borderId="2" xfId="2" quotePrefix="1" applyFont="1" applyBorder="1" applyAlignment="1">
      <alignment horizontal="center" vertical="center"/>
    </xf>
    <xf numFmtId="0" fontId="14" fillId="0" borderId="5" xfId="2" quotePrefix="1" applyFont="1" applyBorder="1" applyAlignment="1">
      <alignment horizontal="center" vertical="center"/>
    </xf>
    <xf numFmtId="3" fontId="14" fillId="0" borderId="26" xfId="2" quotePrefix="1" applyNumberFormat="1" applyFont="1" applyBorder="1" applyAlignment="1">
      <alignment horizontal="center" vertical="center"/>
    </xf>
    <xf numFmtId="3" fontId="14" fillId="0" borderId="27" xfId="2" quotePrefix="1" applyNumberFormat="1" applyFont="1" applyBorder="1" applyAlignment="1">
      <alignment horizontal="center" vertical="center"/>
    </xf>
    <xf numFmtId="3" fontId="10" fillId="0" borderId="28" xfId="2" applyNumberFormat="1" applyFont="1" applyBorder="1" applyAlignment="1">
      <alignment horizontal="center" vertical="center"/>
    </xf>
    <xf numFmtId="3" fontId="22" fillId="0" borderId="0" xfId="2" applyNumberFormat="1" applyFont="1" applyAlignment="1">
      <alignment horizontal="center" vertical="center"/>
    </xf>
    <xf numFmtId="3" fontId="14" fillId="0" borderId="6" xfId="2" quotePrefix="1" applyNumberFormat="1" applyFont="1" applyBorder="1" applyAlignment="1">
      <alignment horizontal="left" vertical="center" wrapText="1"/>
    </xf>
    <xf numFmtId="3" fontId="14" fillId="4" borderId="2" xfId="2" applyNumberFormat="1" applyFont="1" applyFill="1" applyBorder="1" applyAlignment="1">
      <alignment horizontal="center"/>
    </xf>
    <xf numFmtId="3" fontId="14" fillId="4" borderId="5" xfId="2" applyNumberFormat="1" applyFont="1" applyFill="1" applyBorder="1" applyAlignment="1">
      <alignment horizontal="center"/>
    </xf>
    <xf numFmtId="49" fontId="14" fillId="5" borderId="4" xfId="2" applyNumberFormat="1" applyFont="1" applyFill="1" applyBorder="1" applyAlignment="1">
      <alignment horizontal="right" vertical="center"/>
    </xf>
    <xf numFmtId="49" fontId="14" fillId="5" borderId="2" xfId="2" applyNumberFormat="1" applyFont="1" applyFill="1" applyBorder="1" applyAlignment="1">
      <alignment horizontal="right" vertical="center"/>
    </xf>
    <xf numFmtId="49" fontId="14" fillId="5" borderId="5" xfId="2" applyNumberFormat="1" applyFont="1" applyFill="1" applyBorder="1" applyAlignment="1">
      <alignment horizontal="right" vertical="center"/>
    </xf>
    <xf numFmtId="3" fontId="22" fillId="4" borderId="0" xfId="2" applyNumberFormat="1" applyFont="1" applyFill="1" applyAlignment="1">
      <alignment horizontal="center" vertical="center"/>
    </xf>
    <xf numFmtId="0" fontId="31" fillId="16" borderId="2" xfId="18" quotePrefix="1" applyFont="1" applyFill="1" applyBorder="1" applyAlignment="1">
      <alignment horizontal="left" vertical="center" wrapText="1"/>
    </xf>
    <xf numFmtId="0" fontId="31" fillId="16" borderId="2" xfId="17" applyNumberFormat="1" applyFont="1" applyFill="1" applyBorder="1" applyAlignment="1" applyProtection="1">
      <alignment horizontal="left" vertical="center"/>
      <protection locked="0"/>
    </xf>
    <xf numFmtId="0" fontId="31" fillId="16" borderId="42" xfId="18" quotePrefix="1" applyFont="1" applyFill="1" applyBorder="1" applyAlignment="1">
      <alignment horizontal="left" vertical="center" wrapText="1"/>
    </xf>
    <xf numFmtId="49" fontId="31" fillId="16" borderId="33" xfId="14" quotePrefix="1" applyNumberFormat="1" applyFont="1" applyFill="1" applyBorder="1" applyAlignment="1" applyProtection="1">
      <alignment horizontal="center" vertical="center" justifyLastLine="1"/>
    </xf>
    <xf numFmtId="49" fontId="31" fillId="16" borderId="36" xfId="14" quotePrefix="1" applyNumberFormat="1" applyFont="1" applyFill="1" applyBorder="1" applyAlignment="1" applyProtection="1">
      <alignment horizontal="center" vertical="center" justifyLastLine="1"/>
    </xf>
    <xf numFmtId="49" fontId="31" fillId="16" borderId="38" xfId="14" quotePrefix="1" applyNumberFormat="1" applyFont="1" applyFill="1" applyBorder="1" applyAlignment="1" applyProtection="1">
      <alignment horizontal="center" vertical="center" justifyLastLine="1"/>
    </xf>
    <xf numFmtId="4" fontId="10" fillId="7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1" fillId="7" borderId="10" xfId="0" applyNumberFormat="1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4" fontId="51" fillId="8" borderId="10" xfId="0" applyNumberFormat="1" applyFont="1" applyFill="1" applyBorder="1" applyAlignment="1">
      <alignment horizontal="center" vertical="center" wrapText="1"/>
    </xf>
    <xf numFmtId="3" fontId="54" fillId="0" borderId="4" xfId="12" applyNumberFormat="1" applyFont="1" applyBorder="1" applyAlignment="1">
      <alignment vertical="center"/>
    </xf>
  </cellXfs>
  <cellStyles count="19">
    <cellStyle name="Hiperveza" xfId="12" builtinId="8"/>
    <cellStyle name="Normal 2" xfId="13"/>
    <cellStyle name="Normal 6" xfId="16"/>
    <cellStyle name="Normalno" xfId="0" builtinId="0" customBuiltin="1"/>
    <cellStyle name="Normalno 2" xfId="1"/>
    <cellStyle name="Normalno 2 2" xfId="5"/>
    <cellStyle name="Normalno 3" xfId="4"/>
    <cellStyle name="Normalno 3 2" xfId="2"/>
    <cellStyle name="Normalno 3 3" xfId="6"/>
    <cellStyle name="Normalno 4" xfId="7"/>
    <cellStyle name="Obično_List1" xfId="11"/>
    <cellStyle name="Obično_List4" xfId="3"/>
    <cellStyle name="Obično_List5" xfId="9"/>
    <cellStyle name="Obično_List8" xfId="10"/>
    <cellStyle name="Obično_List9" xfId="8"/>
    <cellStyle name="SAPBEXchaText" xfId="15"/>
    <cellStyle name="SAPBEXHLevel3" xfId="18"/>
    <cellStyle name="SAPBEXstdData" xfId="17"/>
    <cellStyle name="SAPBEXstdItem" xfId="14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rajina@gfos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activeCell="M11" sqref="M11"/>
    </sheetView>
  </sheetViews>
  <sheetFormatPr defaultColWidth="8.85546875" defaultRowHeight="15.75"/>
  <cols>
    <col min="1" max="4" width="9.42578125" style="110" customWidth="1"/>
    <col min="5" max="5" width="19" style="110" customWidth="1"/>
    <col min="6" max="8" width="19.5703125" style="110" customWidth="1"/>
    <col min="9" max="9" width="8.85546875" style="110" customWidth="1"/>
    <col min="10" max="10" width="16.85546875" style="110" customWidth="1"/>
    <col min="11" max="11" width="13.7109375" style="110" customWidth="1"/>
    <col min="12" max="12" width="14.85546875" style="110" customWidth="1"/>
    <col min="13" max="14" width="12.7109375" style="110" bestFit="1" customWidth="1"/>
    <col min="15" max="15" width="8.85546875" style="110" customWidth="1"/>
    <col min="16" max="16384" width="8.85546875" style="110"/>
  </cols>
  <sheetData>
    <row r="1" spans="1:14">
      <c r="A1" s="627" t="s">
        <v>711</v>
      </c>
      <c r="B1" s="628"/>
      <c r="C1" s="628"/>
      <c r="D1" s="629"/>
      <c r="E1" s="632" t="s">
        <v>724</v>
      </c>
      <c r="F1" s="633"/>
      <c r="G1" s="633"/>
      <c r="H1" s="633"/>
    </row>
    <row r="2" spans="1:14">
      <c r="A2" s="627" t="s">
        <v>712</v>
      </c>
      <c r="B2" s="628"/>
      <c r="C2" s="628"/>
      <c r="D2" s="629"/>
      <c r="E2" s="632" t="s">
        <v>813</v>
      </c>
      <c r="F2" s="633"/>
      <c r="G2" s="633"/>
      <c r="H2" s="633"/>
    </row>
    <row r="3" spans="1:14">
      <c r="A3" s="627" t="s">
        <v>713</v>
      </c>
      <c r="B3" s="628"/>
      <c r="C3" s="628"/>
      <c r="D3" s="629"/>
      <c r="E3" s="632" t="s">
        <v>721</v>
      </c>
      <c r="F3" s="633"/>
      <c r="G3" s="633"/>
      <c r="H3" s="633"/>
    </row>
    <row r="4" spans="1:14">
      <c r="A4" s="627" t="s">
        <v>714</v>
      </c>
      <c r="B4" s="628"/>
      <c r="C4" s="628"/>
      <c r="D4" s="629"/>
      <c r="E4" s="632" t="s">
        <v>722</v>
      </c>
      <c r="F4" s="633"/>
      <c r="G4" s="633"/>
      <c r="H4" s="633"/>
    </row>
    <row r="5" spans="1:14">
      <c r="A5" s="627" t="s">
        <v>715</v>
      </c>
      <c r="B5" s="628"/>
      <c r="C5" s="628"/>
      <c r="D5" s="629"/>
      <c r="E5" s="713" t="s">
        <v>723</v>
      </c>
      <c r="F5" s="633"/>
      <c r="G5" s="633"/>
      <c r="H5" s="633"/>
    </row>
    <row r="7" spans="1:14" ht="40.5" customHeight="1">
      <c r="A7" s="644" t="s">
        <v>165</v>
      </c>
      <c r="B7" s="644"/>
      <c r="C7" s="644"/>
      <c r="D7" s="644"/>
      <c r="E7" s="644"/>
      <c r="F7" s="644"/>
      <c r="G7" s="644"/>
      <c r="H7" s="644"/>
    </row>
    <row r="8" spans="1:14" ht="24" customHeight="1">
      <c r="A8" s="624" t="s">
        <v>26</v>
      </c>
      <c r="B8" s="624"/>
      <c r="C8" s="624"/>
      <c r="D8" s="624"/>
      <c r="E8" s="624"/>
      <c r="F8" s="624"/>
      <c r="G8" s="624"/>
      <c r="H8" s="624"/>
    </row>
    <row r="9" spans="1:14" ht="31.5">
      <c r="A9" s="645" t="s">
        <v>0</v>
      </c>
      <c r="B9" s="645"/>
      <c r="C9" s="645"/>
      <c r="D9" s="645"/>
      <c r="E9" s="645"/>
      <c r="F9" s="112" t="s">
        <v>166</v>
      </c>
      <c r="G9" s="112" t="s">
        <v>167</v>
      </c>
      <c r="H9" s="112" t="s">
        <v>168</v>
      </c>
    </row>
    <row r="10" spans="1:14" ht="28.15" customHeight="1">
      <c r="A10" s="619" t="s">
        <v>2</v>
      </c>
      <c r="B10" s="619"/>
      <c r="C10" s="619"/>
      <c r="D10" s="619"/>
      <c r="E10" s="619"/>
      <c r="F10" s="245">
        <f t="shared" ref="F10:H10" si="0">SUM(F11:F12)</f>
        <v>2006797.654934634</v>
      </c>
      <c r="G10" s="245">
        <f t="shared" si="0"/>
        <v>4075967</v>
      </c>
      <c r="H10" s="245">
        <f t="shared" si="0"/>
        <v>2081093.8900000001</v>
      </c>
      <c r="J10" s="252"/>
    </row>
    <row r="11" spans="1:14" ht="28.15" customHeight="1">
      <c r="A11" s="620" t="s">
        <v>3</v>
      </c>
      <c r="B11" s="620"/>
      <c r="C11" s="620"/>
      <c r="D11" s="620"/>
      <c r="E11" s="620"/>
      <c r="F11" s="246">
        <f>'RAČUN PRIHODA I RASHODA'!E5</f>
        <v>2006797.654934634</v>
      </c>
      <c r="G11" s="246">
        <f>'RAČUN PRIHODA I RASHODA'!F5</f>
        <v>4075967</v>
      </c>
      <c r="H11" s="246">
        <f>'RAČUN PRIHODA I RASHODA'!G5</f>
        <v>2081093.8900000001</v>
      </c>
      <c r="J11" s="252"/>
      <c r="K11" s="114"/>
      <c r="L11" s="114"/>
      <c r="M11" s="114"/>
    </row>
    <row r="12" spans="1:14" ht="28.15" customHeight="1">
      <c r="A12" s="623" t="s">
        <v>4</v>
      </c>
      <c r="B12" s="623"/>
      <c r="C12" s="623"/>
      <c r="D12" s="623"/>
      <c r="E12" s="623"/>
      <c r="F12" s="247">
        <v>0</v>
      </c>
      <c r="G12" s="247">
        <v>0</v>
      </c>
      <c r="H12" s="247">
        <v>0</v>
      </c>
      <c r="J12" s="252"/>
    </row>
    <row r="13" spans="1:14" ht="28.15" customHeight="1">
      <c r="A13" s="625" t="s">
        <v>5</v>
      </c>
      <c r="B13" s="625"/>
      <c r="C13" s="625"/>
      <c r="D13" s="625"/>
      <c r="E13" s="625"/>
      <c r="F13" s="248">
        <f>SUM(F14:F15)</f>
        <v>1887095.0408361538</v>
      </c>
      <c r="G13" s="248">
        <f>SUM(G14:G15)</f>
        <v>4416245</v>
      </c>
      <c r="H13" s="248">
        <f>SUM(H14:H15)</f>
        <v>2006915.66</v>
      </c>
      <c r="J13" s="252"/>
    </row>
    <row r="14" spans="1:14" ht="28.15" customHeight="1">
      <c r="A14" s="620" t="s">
        <v>6</v>
      </c>
      <c r="B14" s="620"/>
      <c r="C14" s="620"/>
      <c r="D14" s="620"/>
      <c r="E14" s="620"/>
      <c r="F14" s="246">
        <f>'RAČUN PRIHODA I RASHODA'!E163+'RAČUN PRIHODA I RASHODA'!E363+'RAČUN PRIHODA I RASHODA'!E563+'RAČUN PRIHODA I RASHODA'!E763+'RAČUN PRIHODA I RASHODA'!E963+'RAČUN PRIHODA I RASHODA'!E1163+'RAČUN PRIHODA I RASHODA'!E1363+'RAČUN PRIHODA I RASHODA'!E1563+'RAČUN PRIHODA I RASHODA'!E1763+'RAČUN PRIHODA I RASHODA'!E1963+'RAČUN PRIHODA I RASHODA'!E2163</f>
        <v>1870258.5010166569</v>
      </c>
      <c r="G14" s="246">
        <f>'RAČUN PRIHODA I RASHODA'!F163+'RAČUN PRIHODA I RASHODA'!F363+'RAČUN PRIHODA I RASHODA'!F563+'RAČUN PRIHODA I RASHODA'!F763+'RAČUN PRIHODA I RASHODA'!F963+'RAČUN PRIHODA I RASHODA'!F1163+'RAČUN PRIHODA I RASHODA'!F1363+'RAČUN PRIHODA I RASHODA'!F1563+'RAČUN PRIHODA I RASHODA'!F1763+'RAČUN PRIHODA I RASHODA'!F1963+'RAČUN PRIHODA I RASHODA'!F2163</f>
        <v>4283840</v>
      </c>
      <c r="H14" s="246">
        <f>'RAČUN PRIHODA I RASHODA'!G163+'RAČUN PRIHODA I RASHODA'!G363+'RAČUN PRIHODA I RASHODA'!G563+'RAČUN PRIHODA I RASHODA'!G763+'RAČUN PRIHODA I RASHODA'!G963+'RAČUN PRIHODA I RASHODA'!G1163+'RAČUN PRIHODA I RASHODA'!G1363+'RAČUN PRIHODA I RASHODA'!G1563+'RAČUN PRIHODA I RASHODA'!G1763+'RAČUN PRIHODA I RASHODA'!G1963+'RAČUN PRIHODA I RASHODA'!G2163</f>
        <v>1972846.47</v>
      </c>
      <c r="J14" s="114"/>
      <c r="K14" s="114"/>
      <c r="L14" s="113"/>
      <c r="M14" s="113"/>
      <c r="N14" s="113"/>
    </row>
    <row r="15" spans="1:14" ht="28.15" customHeight="1">
      <c r="A15" s="623" t="s">
        <v>7</v>
      </c>
      <c r="B15" s="623"/>
      <c r="C15" s="623"/>
      <c r="D15" s="623"/>
      <c r="E15" s="623"/>
      <c r="F15" s="247">
        <f>'RAČUN PRIHODA I RASHODA'!E300+'RAČUN PRIHODA I RASHODA'!E500+'RAČUN PRIHODA I RASHODA'!E700+'RAČUN PRIHODA I RASHODA'!E900+'RAČUN PRIHODA I RASHODA'!E1100+'RAČUN PRIHODA I RASHODA'!E1300+'RAČUN PRIHODA I RASHODA'!E1500+'RAČUN PRIHODA I RASHODA'!E1700+'RAČUN PRIHODA I RASHODA'!E1900+'RAČUN PRIHODA I RASHODA'!E2100+'RAČUN PRIHODA I RASHODA'!E2300</f>
        <v>16836.539819496982</v>
      </c>
      <c r="G15" s="247">
        <f>'RAČUN PRIHODA I RASHODA'!F300+'RAČUN PRIHODA I RASHODA'!F500+'RAČUN PRIHODA I RASHODA'!F700+'RAČUN PRIHODA I RASHODA'!F900+'RAČUN PRIHODA I RASHODA'!F1100+'RAČUN PRIHODA I RASHODA'!F1300+'RAČUN PRIHODA I RASHODA'!F1500+'RAČUN PRIHODA I RASHODA'!F1700+'RAČUN PRIHODA I RASHODA'!F1900+'RAČUN PRIHODA I RASHODA'!F2100+'RAČUN PRIHODA I RASHODA'!F2300</f>
        <v>132405</v>
      </c>
      <c r="H15" s="247">
        <f>'RAČUN PRIHODA I RASHODA'!G300+'RAČUN PRIHODA I RASHODA'!G500+'RAČUN PRIHODA I RASHODA'!G700+'RAČUN PRIHODA I RASHODA'!G900+'RAČUN PRIHODA I RASHODA'!G1100+'RAČUN PRIHODA I RASHODA'!G1300+'RAČUN PRIHODA I RASHODA'!G1500+'RAČUN PRIHODA I RASHODA'!G1700+'RAČUN PRIHODA I RASHODA'!G1900+'RAČUN PRIHODA I RASHODA'!G2100+'RAČUN PRIHODA I RASHODA'!G2300</f>
        <v>34069.189999999995</v>
      </c>
      <c r="J15" s="252"/>
      <c r="L15" s="113"/>
      <c r="M15" s="113"/>
      <c r="N15" s="113"/>
    </row>
    <row r="16" spans="1:14" ht="28.15" customHeight="1">
      <c r="A16" s="626" t="s">
        <v>8</v>
      </c>
      <c r="B16" s="626"/>
      <c r="C16" s="626"/>
      <c r="D16" s="626"/>
      <c r="E16" s="626"/>
      <c r="F16" s="249">
        <f>F10-F13</f>
        <v>119702.6140984802</v>
      </c>
      <c r="G16" s="249">
        <f>G10-G13</f>
        <v>-340278</v>
      </c>
      <c r="H16" s="249">
        <f>H10-H13</f>
        <v>74178.230000000214</v>
      </c>
      <c r="J16" s="252"/>
      <c r="K16" s="252"/>
      <c r="L16" s="113"/>
      <c r="M16" s="113"/>
      <c r="N16" s="113"/>
    </row>
    <row r="17" spans="1:14">
      <c r="A17" s="111"/>
      <c r="B17" s="111"/>
      <c r="C17" s="111"/>
      <c r="D17" s="111"/>
      <c r="E17" s="111"/>
      <c r="F17" s="111"/>
      <c r="G17" s="111"/>
      <c r="H17" s="111"/>
      <c r="I17" s="109"/>
      <c r="J17" s="396"/>
      <c r="K17" s="109"/>
      <c r="L17" s="109"/>
      <c r="M17" s="109"/>
      <c r="N17" s="113"/>
    </row>
    <row r="18" spans="1:14" ht="21.75" customHeight="1">
      <c r="A18" s="624" t="s">
        <v>27</v>
      </c>
      <c r="B18" s="624"/>
      <c r="C18" s="624"/>
      <c r="D18" s="624"/>
      <c r="E18" s="624"/>
      <c r="F18" s="624"/>
      <c r="G18" s="624"/>
      <c r="H18" s="624"/>
      <c r="I18" s="109"/>
      <c r="J18" s="109"/>
      <c r="K18" s="109"/>
      <c r="L18" s="109"/>
      <c r="M18" s="109"/>
      <c r="N18" s="113"/>
    </row>
    <row r="19" spans="1:14" ht="31.5">
      <c r="A19" s="621" t="s">
        <v>9</v>
      </c>
      <c r="B19" s="622"/>
      <c r="C19" s="622"/>
      <c r="D19" s="622"/>
      <c r="E19" s="622"/>
      <c r="F19" s="112" t="s">
        <v>166</v>
      </c>
      <c r="G19" s="112" t="s">
        <v>167</v>
      </c>
      <c r="H19" s="112" t="s">
        <v>168</v>
      </c>
    </row>
    <row r="20" spans="1:14" ht="15.75" customHeight="1">
      <c r="A20" s="634" t="s">
        <v>10</v>
      </c>
      <c r="B20" s="635"/>
      <c r="C20" s="635"/>
      <c r="D20" s="635"/>
      <c r="E20" s="636"/>
      <c r="F20" s="309">
        <v>0</v>
      </c>
      <c r="G20" s="309">
        <v>0</v>
      </c>
      <c r="H20" s="309">
        <v>0</v>
      </c>
    </row>
    <row r="21" spans="1:14" ht="15.75" customHeight="1">
      <c r="A21" s="634" t="s">
        <v>11</v>
      </c>
      <c r="B21" s="637"/>
      <c r="C21" s="637"/>
      <c r="D21" s="637"/>
      <c r="E21" s="637"/>
      <c r="F21" s="309">
        <v>0</v>
      </c>
      <c r="G21" s="309">
        <v>0</v>
      </c>
      <c r="H21" s="309">
        <v>0</v>
      </c>
    </row>
    <row r="22" spans="1:14" ht="15.75" customHeight="1">
      <c r="A22" s="639" t="s">
        <v>226</v>
      </c>
      <c r="B22" s="640"/>
      <c r="C22" s="640"/>
      <c r="D22" s="640"/>
      <c r="E22" s="641"/>
      <c r="F22" s="310">
        <v>783791.96</v>
      </c>
      <c r="G22" s="310">
        <f>'KONTROLNA TABLICA'!C291</f>
        <v>928623</v>
      </c>
      <c r="H22" s="310">
        <f>'KONTROLNA TABLICA'!D291</f>
        <v>928623.37999999989</v>
      </c>
    </row>
    <row r="23" spans="1:14" ht="15.75" customHeight="1">
      <c r="A23" s="639" t="s">
        <v>227</v>
      </c>
      <c r="B23" s="640"/>
      <c r="C23" s="640"/>
      <c r="D23" s="640"/>
      <c r="E23" s="641"/>
      <c r="F23" s="311">
        <f>F16+F22</f>
        <v>903494.57409848017</v>
      </c>
      <c r="G23" s="311">
        <f t="shared" ref="G23" si="1">G16+G22</f>
        <v>588345</v>
      </c>
      <c r="H23" s="311">
        <v>912701</v>
      </c>
    </row>
    <row r="24" spans="1:14" ht="15.75" customHeight="1">
      <c r="A24" s="642" t="s">
        <v>12</v>
      </c>
      <c r="B24" s="643"/>
      <c r="C24" s="643"/>
      <c r="D24" s="643"/>
      <c r="E24" s="643"/>
      <c r="F24" s="312">
        <f>SUM(F20-F21)</f>
        <v>0</v>
      </c>
      <c r="G24" s="312">
        <f t="shared" ref="G24:H24" si="2">SUM(G20-G21)</f>
        <v>0</v>
      </c>
      <c r="H24" s="312">
        <f t="shared" si="2"/>
        <v>0</v>
      </c>
    </row>
    <row r="25" spans="1:14">
      <c r="A25" s="169"/>
      <c r="B25" s="169"/>
      <c r="C25" s="169"/>
      <c r="D25" s="169"/>
      <c r="E25" s="169"/>
      <c r="F25" s="170"/>
      <c r="G25" s="170"/>
      <c r="H25" s="170"/>
    </row>
    <row r="26" spans="1:14" ht="15.75" customHeight="1">
      <c r="A26" s="638" t="s">
        <v>228</v>
      </c>
      <c r="B26" s="637"/>
      <c r="C26" s="637"/>
      <c r="D26" s="637"/>
      <c r="E26" s="637"/>
      <c r="F26" s="517">
        <f>F23+F24</f>
        <v>903494.57409848017</v>
      </c>
      <c r="G26" s="517">
        <f t="shared" ref="G26:H26" si="3">G23+G24</f>
        <v>588345</v>
      </c>
      <c r="H26" s="517">
        <f t="shared" si="3"/>
        <v>912701</v>
      </c>
    </row>
    <row r="28" spans="1:14">
      <c r="K28" s="252"/>
      <c r="L28" s="252"/>
    </row>
    <row r="29" spans="1:14">
      <c r="F29" s="303"/>
      <c r="G29" s="303"/>
      <c r="H29" s="303"/>
      <c r="K29" s="252"/>
      <c r="L29" s="252"/>
    </row>
    <row r="30" spans="1:14">
      <c r="K30" s="252"/>
      <c r="L30" s="252"/>
    </row>
    <row r="31" spans="1:14">
      <c r="K31" s="252"/>
      <c r="L31" s="252"/>
    </row>
    <row r="32" spans="1:14">
      <c r="K32" s="252"/>
      <c r="L32" s="252"/>
    </row>
    <row r="33" spans="6:12">
      <c r="K33" s="252"/>
      <c r="L33" s="252"/>
    </row>
    <row r="34" spans="6:12">
      <c r="K34" s="252"/>
      <c r="L34" s="252"/>
    </row>
    <row r="35" spans="6:12" ht="17.25">
      <c r="F35" s="630" t="s">
        <v>720</v>
      </c>
      <c r="G35" s="631"/>
      <c r="H35" s="631"/>
      <c r="K35" s="252"/>
      <c r="L35" s="252"/>
    </row>
    <row r="36" spans="6:12" ht="17.25">
      <c r="F36" s="523"/>
      <c r="G36" s="523"/>
      <c r="H36" s="523"/>
      <c r="K36" s="252"/>
      <c r="L36" s="252"/>
    </row>
    <row r="37" spans="6:12" ht="17.25">
      <c r="F37" s="630" t="s">
        <v>725</v>
      </c>
      <c r="G37" s="631"/>
      <c r="H37" s="631"/>
    </row>
    <row r="39" spans="6:12">
      <c r="J39" s="252"/>
    </row>
  </sheetData>
  <mergeCells count="30">
    <mergeCell ref="F37:H37"/>
    <mergeCell ref="F35:H35"/>
    <mergeCell ref="E1:H1"/>
    <mergeCell ref="E2:H2"/>
    <mergeCell ref="E3:H3"/>
    <mergeCell ref="E4:H4"/>
    <mergeCell ref="E5:H5"/>
    <mergeCell ref="A20:E20"/>
    <mergeCell ref="A21:E21"/>
    <mergeCell ref="A26:E26"/>
    <mergeCell ref="A23:E23"/>
    <mergeCell ref="A24:E24"/>
    <mergeCell ref="A22:E22"/>
    <mergeCell ref="A7:H7"/>
    <mergeCell ref="A8:H8"/>
    <mergeCell ref="A9:E9"/>
    <mergeCell ref="A1:D1"/>
    <mergeCell ref="A2:D2"/>
    <mergeCell ref="A3:D3"/>
    <mergeCell ref="A4:D4"/>
    <mergeCell ref="A5:D5"/>
    <mergeCell ref="A10:E10"/>
    <mergeCell ref="A11:E11"/>
    <mergeCell ref="A19:E19"/>
    <mergeCell ref="A12:E12"/>
    <mergeCell ref="A18:H18"/>
    <mergeCell ref="A13:E13"/>
    <mergeCell ref="A14:E14"/>
    <mergeCell ref="A15:E15"/>
    <mergeCell ref="A16:E16"/>
  </mergeCells>
  <hyperlinks>
    <hyperlink ref="E5" r:id="rId1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13"/>
  <sheetViews>
    <sheetView zoomScaleNormal="100" workbookViewId="0">
      <selection activeCell="N18" sqref="N18"/>
    </sheetView>
  </sheetViews>
  <sheetFormatPr defaultColWidth="9.140625" defaultRowHeight="15"/>
  <cols>
    <col min="1" max="1" width="13.5703125" style="195" customWidth="1"/>
    <col min="2" max="2" width="13.5703125" style="218" customWidth="1"/>
    <col min="3" max="3" width="10.28515625" style="195" customWidth="1"/>
    <col min="4" max="4" width="54.28515625" style="122" customWidth="1"/>
    <col min="5" max="5" width="14.28515625" style="253" customWidth="1"/>
    <col min="6" max="7" width="12.5703125" style="122" customWidth="1"/>
    <col min="8" max="9" width="8.85546875" style="544" bestFit="1" customWidth="1"/>
    <col min="10" max="11" width="16.28515625" style="459" customWidth="1"/>
    <col min="12" max="15" width="15.140625" style="338" customWidth="1"/>
    <col min="16" max="16" width="16.7109375" style="339" hidden="1" customWidth="1"/>
    <col min="17" max="17" width="16.42578125" style="339" hidden="1" customWidth="1"/>
    <col min="18" max="18" width="12.5703125" style="339" hidden="1" customWidth="1"/>
    <col min="19" max="19" width="13.5703125" style="338" customWidth="1"/>
    <col min="20" max="20" width="10.7109375" style="339" bestFit="1" customWidth="1"/>
    <col min="21" max="21" width="10.28515625" style="339" bestFit="1" customWidth="1"/>
    <col min="22" max="22" width="11.85546875" style="339" bestFit="1" customWidth="1"/>
    <col min="23" max="23" width="15.42578125" style="339" customWidth="1"/>
    <col min="24" max="24" width="9.140625" style="122" customWidth="1"/>
    <col min="25" max="16384" width="9.140625" style="122"/>
  </cols>
  <sheetData>
    <row r="1" spans="1:23" ht="31.5" customHeight="1">
      <c r="A1" s="646" t="s">
        <v>165</v>
      </c>
      <c r="B1" s="646"/>
      <c r="C1" s="646"/>
      <c r="D1" s="646"/>
      <c r="E1" s="646"/>
      <c r="F1" s="646"/>
      <c r="G1" s="646"/>
      <c r="H1" s="646"/>
      <c r="I1" s="646"/>
      <c r="J1" s="454"/>
      <c r="K1" s="454"/>
      <c r="L1" s="361"/>
    </row>
    <row r="2" spans="1:23" ht="43.5" customHeight="1">
      <c r="A2" s="651" t="s">
        <v>253</v>
      </c>
      <c r="B2" s="651"/>
      <c r="C2" s="651"/>
      <c r="D2" s="651"/>
      <c r="E2" s="651"/>
      <c r="F2" s="651"/>
      <c r="G2" s="651"/>
      <c r="H2" s="651"/>
      <c r="I2" s="651"/>
      <c r="J2" s="455"/>
      <c r="K2" s="455"/>
    </row>
    <row r="3" spans="1:23" s="123" customFormat="1" ht="45">
      <c r="A3" s="121" t="s">
        <v>28</v>
      </c>
      <c r="B3" s="210" t="s">
        <v>205</v>
      </c>
      <c r="C3" s="121" t="s">
        <v>37</v>
      </c>
      <c r="D3" s="103" t="s">
        <v>13</v>
      </c>
      <c r="E3" s="366" t="s">
        <v>166</v>
      </c>
      <c r="F3" s="121" t="s">
        <v>167</v>
      </c>
      <c r="G3" s="121" t="s">
        <v>168</v>
      </c>
      <c r="H3" s="366" t="s">
        <v>180</v>
      </c>
      <c r="I3" s="366" t="s">
        <v>180</v>
      </c>
      <c r="J3" s="456"/>
      <c r="K3" s="456"/>
      <c r="L3" s="338"/>
      <c r="M3" s="338"/>
      <c r="N3" s="338"/>
      <c r="O3" s="338"/>
      <c r="P3" s="339"/>
      <c r="Q3" s="339"/>
      <c r="R3" s="339"/>
      <c r="S3" s="372"/>
      <c r="T3" s="340"/>
      <c r="U3" s="340"/>
      <c r="V3" s="340"/>
      <c r="W3" s="340"/>
    </row>
    <row r="4" spans="1:23" s="125" customFormat="1">
      <c r="A4" s="647">
        <v>1</v>
      </c>
      <c r="B4" s="647"/>
      <c r="C4" s="647"/>
      <c r="D4" s="647"/>
      <c r="E4" s="367">
        <v>2</v>
      </c>
      <c r="F4" s="124">
        <v>3</v>
      </c>
      <c r="G4" s="124">
        <v>4</v>
      </c>
      <c r="H4" s="367" t="s">
        <v>204</v>
      </c>
      <c r="I4" s="537" t="s">
        <v>203</v>
      </c>
      <c r="J4" s="457"/>
      <c r="K4" s="457"/>
      <c r="L4" s="342"/>
      <c r="M4" s="342"/>
      <c r="N4" s="342"/>
      <c r="O4" s="342"/>
      <c r="P4" s="341"/>
      <c r="Q4" s="341"/>
      <c r="R4" s="341"/>
      <c r="S4" s="373"/>
      <c r="T4" s="343"/>
      <c r="U4" s="343"/>
      <c r="V4" s="343"/>
      <c r="W4" s="343"/>
    </row>
    <row r="5" spans="1:23" s="123" customFormat="1" ht="15" customHeight="1">
      <c r="A5" s="202">
        <v>6</v>
      </c>
      <c r="B5" s="211"/>
      <c r="C5" s="202"/>
      <c r="D5" s="203" t="s">
        <v>40</v>
      </c>
      <c r="E5" s="230">
        <f>E6+E43+E51+E85+E109+E127+E136+E144</f>
        <v>2006797.654934634</v>
      </c>
      <c r="F5" s="230">
        <f>F6+F43+F51+F85+F109+F127+F136+F144</f>
        <v>4075967</v>
      </c>
      <c r="G5" s="230">
        <f>G6+G43+G51+G85+G109+G127+G136+G144</f>
        <v>2081093.8900000001</v>
      </c>
      <c r="H5" s="538">
        <f>SUM(G5/E5*100)</f>
        <v>103.70222851729345</v>
      </c>
      <c r="I5" s="538">
        <f>SUM(G5/F5*100)</f>
        <v>51.057672694602289</v>
      </c>
      <c r="J5" s="458"/>
      <c r="K5" s="458"/>
      <c r="L5" s="338"/>
      <c r="M5" s="338"/>
      <c r="N5" s="338"/>
      <c r="O5" s="338"/>
      <c r="P5" s="339"/>
      <c r="Q5" s="339"/>
      <c r="R5" s="339"/>
      <c r="S5" s="372"/>
      <c r="T5" s="340"/>
      <c r="U5" s="340"/>
      <c r="V5" s="340"/>
      <c r="W5" s="340"/>
    </row>
    <row r="6" spans="1:23" s="126" customFormat="1" ht="15" customHeight="1">
      <c r="A6" s="200"/>
      <c r="B6" s="219">
        <v>61</v>
      </c>
      <c r="C6" s="200"/>
      <c r="D6" s="201" t="s">
        <v>570</v>
      </c>
      <c r="E6" s="231">
        <f>SUM(E7+E16+E22+E28+E36+E39)</f>
        <v>0</v>
      </c>
      <c r="F6" s="231">
        <f t="shared" ref="F6:G6" si="0">SUM(F7+F16+F22+F28+F36+F39)</f>
        <v>0</v>
      </c>
      <c r="G6" s="231">
        <f t="shared" si="0"/>
        <v>0</v>
      </c>
      <c r="H6" s="539" t="s">
        <v>741</v>
      </c>
      <c r="I6" s="539" t="s">
        <v>741</v>
      </c>
      <c r="J6" s="458"/>
      <c r="K6" s="458"/>
      <c r="L6" s="338"/>
      <c r="M6" s="338"/>
      <c r="N6" s="338"/>
      <c r="O6" s="338"/>
      <c r="P6" s="339"/>
      <c r="Q6" s="339"/>
      <c r="R6" s="339"/>
      <c r="S6" s="372"/>
      <c r="T6" s="340"/>
      <c r="U6" s="340"/>
      <c r="V6" s="340"/>
      <c r="W6" s="340"/>
    </row>
    <row r="7" spans="1:23" s="126" customFormat="1" ht="15" customHeight="1">
      <c r="A7" s="200"/>
      <c r="B7" s="219">
        <v>611</v>
      </c>
      <c r="C7" s="200"/>
      <c r="D7" s="201" t="s">
        <v>571</v>
      </c>
      <c r="E7" s="231">
        <f>SUM(E8:E15)</f>
        <v>0</v>
      </c>
      <c r="F7" s="231">
        <f t="shared" ref="F7:G7" si="1">SUM(F8:F15)</f>
        <v>0</v>
      </c>
      <c r="G7" s="231">
        <f t="shared" si="1"/>
        <v>0</v>
      </c>
      <c r="H7" s="539" t="s">
        <v>741</v>
      </c>
      <c r="I7" s="539" t="s">
        <v>741</v>
      </c>
      <c r="J7" s="458"/>
      <c r="K7" s="458"/>
      <c r="L7" s="338"/>
      <c r="M7" s="338"/>
      <c r="N7" s="338"/>
      <c r="O7" s="338"/>
      <c r="P7" s="339"/>
      <c r="Q7" s="339"/>
      <c r="R7" s="339"/>
      <c r="S7" s="372"/>
      <c r="T7" s="340"/>
      <c r="U7" s="340"/>
      <c r="V7" s="340"/>
      <c r="W7" s="340"/>
    </row>
    <row r="8" spans="1:23" s="209" customFormat="1" ht="15" customHeight="1">
      <c r="A8" s="207"/>
      <c r="B8" s="212" t="s">
        <v>509</v>
      </c>
      <c r="C8" s="207"/>
      <c r="D8" s="208" t="s">
        <v>572</v>
      </c>
      <c r="E8" s="192">
        <v>0</v>
      </c>
      <c r="F8" s="192">
        <v>0</v>
      </c>
      <c r="G8" s="192">
        <v>0</v>
      </c>
      <c r="H8" s="540" t="s">
        <v>741</v>
      </c>
      <c r="I8" s="540" t="s">
        <v>741</v>
      </c>
      <c r="J8" s="458"/>
      <c r="K8" s="458"/>
      <c r="L8" s="338"/>
      <c r="M8" s="338"/>
      <c r="N8" s="338"/>
      <c r="O8" s="345"/>
      <c r="P8" s="344"/>
      <c r="Q8" s="344"/>
      <c r="R8" s="344"/>
      <c r="S8" s="347"/>
      <c r="T8" s="346"/>
      <c r="U8" s="346"/>
      <c r="V8" s="346"/>
      <c r="W8" s="346"/>
    </row>
    <row r="9" spans="1:23" s="209" customFormat="1" ht="15" customHeight="1">
      <c r="A9" s="207"/>
      <c r="B9" s="212" t="s">
        <v>510</v>
      </c>
      <c r="C9" s="207"/>
      <c r="D9" s="208" t="s">
        <v>573</v>
      </c>
      <c r="E9" s="192">
        <v>0</v>
      </c>
      <c r="F9" s="192">
        <v>0</v>
      </c>
      <c r="G9" s="192">
        <v>0</v>
      </c>
      <c r="H9" s="540" t="s">
        <v>741</v>
      </c>
      <c r="I9" s="540" t="s">
        <v>741</v>
      </c>
      <c r="J9" s="458"/>
      <c r="K9" s="458"/>
      <c r="L9" s="338"/>
      <c r="M9" s="338"/>
      <c r="N9" s="338"/>
      <c r="O9" s="345"/>
      <c r="P9" s="344"/>
      <c r="Q9" s="344"/>
      <c r="R9" s="344"/>
      <c r="S9" s="347"/>
      <c r="T9" s="346"/>
      <c r="U9" s="346"/>
      <c r="V9" s="346"/>
      <c r="W9" s="346"/>
    </row>
    <row r="10" spans="1:23" s="209" customFormat="1" ht="15" customHeight="1">
      <c r="A10" s="207"/>
      <c r="B10" s="212" t="s">
        <v>511</v>
      </c>
      <c r="C10" s="207"/>
      <c r="D10" s="208" t="s">
        <v>574</v>
      </c>
      <c r="E10" s="192">
        <v>0</v>
      </c>
      <c r="F10" s="192">
        <v>0</v>
      </c>
      <c r="G10" s="192">
        <v>0</v>
      </c>
      <c r="H10" s="540" t="s">
        <v>741</v>
      </c>
      <c r="I10" s="540" t="s">
        <v>741</v>
      </c>
      <c r="J10" s="458"/>
      <c r="K10" s="458"/>
      <c r="L10" s="338"/>
      <c r="M10" s="338"/>
      <c r="N10" s="338"/>
      <c r="O10" s="345"/>
      <c r="P10" s="344"/>
      <c r="Q10" s="344"/>
      <c r="R10" s="344"/>
      <c r="S10" s="347"/>
      <c r="T10" s="346"/>
      <c r="U10" s="346"/>
      <c r="V10" s="346"/>
      <c r="W10" s="346"/>
    </row>
    <row r="11" spans="1:23" s="209" customFormat="1" ht="15" customHeight="1">
      <c r="A11" s="207"/>
      <c r="B11" s="212" t="s">
        <v>512</v>
      </c>
      <c r="C11" s="207"/>
      <c r="D11" s="208" t="s">
        <v>575</v>
      </c>
      <c r="E11" s="192">
        <v>0</v>
      </c>
      <c r="F11" s="192">
        <v>0</v>
      </c>
      <c r="G11" s="192">
        <v>0</v>
      </c>
      <c r="H11" s="540" t="s">
        <v>741</v>
      </c>
      <c r="I11" s="540" t="s">
        <v>741</v>
      </c>
      <c r="J11" s="458"/>
      <c r="K11" s="458"/>
      <c r="L11" s="338"/>
      <c r="M11" s="338"/>
      <c r="N11" s="338"/>
      <c r="O11" s="345"/>
      <c r="P11" s="344"/>
      <c r="Q11" s="344"/>
      <c r="R11" s="344"/>
      <c r="S11" s="347"/>
      <c r="T11" s="346"/>
      <c r="U11" s="346"/>
      <c r="V11" s="346"/>
      <c r="W11" s="346"/>
    </row>
    <row r="12" spans="1:23" s="209" customFormat="1" ht="15" customHeight="1">
      <c r="A12" s="207"/>
      <c r="B12" s="212" t="s">
        <v>513</v>
      </c>
      <c r="C12" s="207"/>
      <c r="D12" s="208" t="s">
        <v>576</v>
      </c>
      <c r="E12" s="192">
        <v>0</v>
      </c>
      <c r="F12" s="192">
        <v>0</v>
      </c>
      <c r="G12" s="192">
        <v>0</v>
      </c>
      <c r="H12" s="540" t="s">
        <v>741</v>
      </c>
      <c r="I12" s="540" t="s">
        <v>741</v>
      </c>
      <c r="J12" s="458"/>
      <c r="K12" s="458"/>
      <c r="L12" s="338"/>
      <c r="M12" s="338"/>
      <c r="N12" s="338"/>
      <c r="O12" s="345"/>
      <c r="P12" s="344"/>
      <c r="Q12" s="344"/>
      <c r="R12" s="344"/>
      <c r="S12" s="347"/>
      <c r="T12" s="346"/>
      <c r="U12" s="346"/>
      <c r="V12" s="346"/>
      <c r="W12" s="346"/>
    </row>
    <row r="13" spans="1:23" s="209" customFormat="1" ht="15" customHeight="1">
      <c r="A13" s="207"/>
      <c r="B13" s="212" t="s">
        <v>514</v>
      </c>
      <c r="C13" s="207"/>
      <c r="D13" s="208" t="s">
        <v>577</v>
      </c>
      <c r="E13" s="192">
        <v>0</v>
      </c>
      <c r="F13" s="192">
        <v>0</v>
      </c>
      <c r="G13" s="192">
        <v>0</v>
      </c>
      <c r="H13" s="540" t="s">
        <v>741</v>
      </c>
      <c r="I13" s="540" t="s">
        <v>741</v>
      </c>
      <c r="J13" s="458"/>
      <c r="K13" s="458"/>
      <c r="L13" s="338"/>
      <c r="M13" s="338"/>
      <c r="N13" s="338"/>
      <c r="O13" s="345"/>
      <c r="P13" s="344"/>
      <c r="Q13" s="344"/>
      <c r="R13" s="344"/>
      <c r="S13" s="347"/>
      <c r="T13" s="346"/>
      <c r="U13" s="346"/>
      <c r="V13" s="346"/>
      <c r="W13" s="346"/>
    </row>
    <row r="14" spans="1:23" s="209" customFormat="1" ht="15" customHeight="1">
      <c r="A14" s="207"/>
      <c r="B14" s="212" t="s">
        <v>515</v>
      </c>
      <c r="C14" s="207"/>
      <c r="D14" s="208" t="s">
        <v>578</v>
      </c>
      <c r="E14" s="192">
        <v>0</v>
      </c>
      <c r="F14" s="192">
        <v>0</v>
      </c>
      <c r="G14" s="192">
        <v>0</v>
      </c>
      <c r="H14" s="540" t="s">
        <v>741</v>
      </c>
      <c r="I14" s="540" t="s">
        <v>741</v>
      </c>
      <c r="J14" s="458"/>
      <c r="K14" s="458"/>
      <c r="L14" s="338"/>
      <c r="M14" s="338"/>
      <c r="N14" s="338"/>
      <c r="O14" s="345"/>
      <c r="P14" s="344"/>
      <c r="Q14" s="344"/>
      <c r="R14" s="344"/>
      <c r="S14" s="347"/>
      <c r="T14" s="346"/>
      <c r="U14" s="346"/>
      <c r="V14" s="346"/>
      <c r="W14" s="346"/>
    </row>
    <row r="15" spans="1:23" s="209" customFormat="1" ht="15" customHeight="1">
      <c r="A15" s="207"/>
      <c r="B15" s="212" t="s">
        <v>516</v>
      </c>
      <c r="C15" s="207"/>
      <c r="D15" s="208" t="s">
        <v>579</v>
      </c>
      <c r="E15" s="192">
        <v>0</v>
      </c>
      <c r="F15" s="192">
        <v>0</v>
      </c>
      <c r="G15" s="192">
        <v>0</v>
      </c>
      <c r="H15" s="540" t="s">
        <v>741</v>
      </c>
      <c r="I15" s="540" t="s">
        <v>741</v>
      </c>
      <c r="J15" s="458"/>
      <c r="K15" s="458"/>
      <c r="L15" s="338"/>
      <c r="M15" s="338"/>
      <c r="N15" s="338"/>
      <c r="O15" s="345"/>
      <c r="P15" s="344"/>
      <c r="Q15" s="344"/>
      <c r="R15" s="344"/>
      <c r="S15" s="347"/>
      <c r="T15" s="346"/>
      <c r="U15" s="346"/>
      <c r="V15" s="346"/>
      <c r="W15" s="346"/>
    </row>
    <row r="16" spans="1:23" s="126" customFormat="1" ht="15" customHeight="1">
      <c r="A16" s="200"/>
      <c r="B16" s="219">
        <v>612</v>
      </c>
      <c r="C16" s="200"/>
      <c r="D16" s="201" t="s">
        <v>580</v>
      </c>
      <c r="E16" s="231">
        <f>SUM(E17:E21)</f>
        <v>0</v>
      </c>
      <c r="F16" s="231">
        <f t="shared" ref="F16:G16" si="2">SUM(F17:F21)</f>
        <v>0</v>
      </c>
      <c r="G16" s="231">
        <f t="shared" si="2"/>
        <v>0</v>
      </c>
      <c r="H16" s="539" t="s">
        <v>741</v>
      </c>
      <c r="I16" s="539" t="s">
        <v>741</v>
      </c>
      <c r="J16" s="458"/>
      <c r="K16" s="458"/>
      <c r="L16" s="338"/>
      <c r="M16" s="338"/>
      <c r="N16" s="338"/>
      <c r="O16" s="338"/>
      <c r="P16" s="339"/>
      <c r="Q16" s="339"/>
      <c r="R16" s="339"/>
      <c r="S16" s="372"/>
      <c r="T16" s="340"/>
      <c r="U16" s="340"/>
      <c r="V16" s="340"/>
      <c r="W16" s="340"/>
    </row>
    <row r="17" spans="1:23" s="209" customFormat="1" ht="15" customHeight="1">
      <c r="A17" s="207"/>
      <c r="B17" s="212" t="s">
        <v>517</v>
      </c>
      <c r="C17" s="207"/>
      <c r="D17" s="208" t="s">
        <v>581</v>
      </c>
      <c r="E17" s="192">
        <v>0</v>
      </c>
      <c r="F17" s="192">
        <v>0</v>
      </c>
      <c r="G17" s="192">
        <v>0</v>
      </c>
      <c r="H17" s="540" t="s">
        <v>741</v>
      </c>
      <c r="I17" s="540" t="s">
        <v>741</v>
      </c>
      <c r="J17" s="458"/>
      <c r="K17" s="458"/>
      <c r="L17" s="338"/>
      <c r="M17" s="338"/>
      <c r="N17" s="338"/>
      <c r="O17" s="345"/>
      <c r="P17" s="344"/>
      <c r="Q17" s="344"/>
      <c r="R17" s="344"/>
      <c r="S17" s="347"/>
      <c r="T17" s="346"/>
      <c r="U17" s="346"/>
      <c r="V17" s="346"/>
      <c r="W17" s="346"/>
    </row>
    <row r="18" spans="1:23" s="209" customFormat="1" ht="15" customHeight="1">
      <c r="A18" s="207"/>
      <c r="B18" s="212" t="s">
        <v>518</v>
      </c>
      <c r="C18" s="207"/>
      <c r="D18" s="208" t="s">
        <v>582</v>
      </c>
      <c r="E18" s="192">
        <v>0</v>
      </c>
      <c r="F18" s="192">
        <v>0</v>
      </c>
      <c r="G18" s="192">
        <v>0</v>
      </c>
      <c r="H18" s="540" t="s">
        <v>741</v>
      </c>
      <c r="I18" s="540" t="s">
        <v>741</v>
      </c>
      <c r="J18" s="458"/>
      <c r="K18" s="458"/>
      <c r="L18" s="338"/>
      <c r="M18" s="338"/>
      <c r="N18" s="338"/>
      <c r="O18" s="345"/>
      <c r="P18" s="344"/>
      <c r="Q18" s="344"/>
      <c r="R18" s="344"/>
      <c r="S18" s="347"/>
      <c r="T18" s="346"/>
      <c r="U18" s="346"/>
      <c r="V18" s="346"/>
      <c r="W18" s="346"/>
    </row>
    <row r="19" spans="1:23" s="209" customFormat="1" ht="15" customHeight="1">
      <c r="A19" s="207"/>
      <c r="B19" s="212" t="s">
        <v>519</v>
      </c>
      <c r="C19" s="207"/>
      <c r="D19" s="208" t="s">
        <v>583</v>
      </c>
      <c r="E19" s="192">
        <v>0</v>
      </c>
      <c r="F19" s="192">
        <v>0</v>
      </c>
      <c r="G19" s="192">
        <v>0</v>
      </c>
      <c r="H19" s="540" t="s">
        <v>741</v>
      </c>
      <c r="I19" s="540" t="s">
        <v>741</v>
      </c>
      <c r="J19" s="458"/>
      <c r="K19" s="458"/>
      <c r="L19" s="338"/>
      <c r="M19" s="338"/>
      <c r="N19" s="338"/>
      <c r="O19" s="345"/>
      <c r="P19" s="344"/>
      <c r="Q19" s="344"/>
      <c r="R19" s="344"/>
      <c r="S19" s="347"/>
      <c r="T19" s="346"/>
      <c r="U19" s="346"/>
      <c r="V19" s="346"/>
      <c r="W19" s="346"/>
    </row>
    <row r="20" spans="1:23" s="209" customFormat="1" ht="15" customHeight="1">
      <c r="A20" s="207"/>
      <c r="B20" s="212" t="s">
        <v>520</v>
      </c>
      <c r="C20" s="207"/>
      <c r="D20" s="208" t="s">
        <v>584</v>
      </c>
      <c r="E20" s="192">
        <v>0</v>
      </c>
      <c r="F20" s="192">
        <v>0</v>
      </c>
      <c r="G20" s="192">
        <v>0</v>
      </c>
      <c r="H20" s="540" t="s">
        <v>741</v>
      </c>
      <c r="I20" s="540" t="s">
        <v>741</v>
      </c>
      <c r="J20" s="458"/>
      <c r="K20" s="458"/>
      <c r="L20" s="338"/>
      <c r="M20" s="338"/>
      <c r="N20" s="338"/>
      <c r="O20" s="345"/>
      <c r="P20" s="344"/>
      <c r="Q20" s="344"/>
      <c r="R20" s="344"/>
      <c r="S20" s="347"/>
      <c r="T20" s="346"/>
      <c r="U20" s="346"/>
      <c r="V20" s="346"/>
      <c r="W20" s="346"/>
    </row>
    <row r="21" spans="1:23" s="209" customFormat="1" ht="15" customHeight="1">
      <c r="A21" s="207"/>
      <c r="B21" s="212" t="s">
        <v>521</v>
      </c>
      <c r="C21" s="207"/>
      <c r="D21" s="208" t="s">
        <v>585</v>
      </c>
      <c r="E21" s="192">
        <v>0</v>
      </c>
      <c r="F21" s="192">
        <v>0</v>
      </c>
      <c r="G21" s="192">
        <v>0</v>
      </c>
      <c r="H21" s="540" t="s">
        <v>741</v>
      </c>
      <c r="I21" s="540" t="s">
        <v>741</v>
      </c>
      <c r="J21" s="458"/>
      <c r="K21" s="458"/>
      <c r="L21" s="338"/>
      <c r="M21" s="338"/>
      <c r="N21" s="338"/>
      <c r="O21" s="345"/>
      <c r="P21" s="344"/>
      <c r="Q21" s="344"/>
      <c r="R21" s="344"/>
      <c r="S21" s="347"/>
      <c r="T21" s="346"/>
      <c r="U21" s="346"/>
      <c r="V21" s="346"/>
      <c r="W21" s="346"/>
    </row>
    <row r="22" spans="1:23" s="126" customFormat="1" ht="15" customHeight="1">
      <c r="A22" s="200"/>
      <c r="B22" s="219">
        <v>613</v>
      </c>
      <c r="C22" s="200"/>
      <c r="D22" s="201" t="s">
        <v>586</v>
      </c>
      <c r="E22" s="231">
        <f>SUM(E23:E27)</f>
        <v>0</v>
      </c>
      <c r="F22" s="231">
        <f t="shared" ref="F22:G22" si="3">SUM(F23:F27)</f>
        <v>0</v>
      </c>
      <c r="G22" s="231">
        <f t="shared" si="3"/>
        <v>0</v>
      </c>
      <c r="H22" s="539" t="s">
        <v>741</v>
      </c>
      <c r="I22" s="539" t="s">
        <v>741</v>
      </c>
      <c r="J22" s="458"/>
      <c r="K22" s="458"/>
      <c r="L22" s="338"/>
      <c r="M22" s="338"/>
      <c r="N22" s="338"/>
      <c r="O22" s="338"/>
      <c r="P22" s="339"/>
      <c r="Q22" s="339"/>
      <c r="R22" s="339"/>
      <c r="S22" s="372"/>
      <c r="T22" s="340"/>
      <c r="U22" s="340"/>
      <c r="V22" s="340"/>
      <c r="W22" s="340"/>
    </row>
    <row r="23" spans="1:23" s="209" customFormat="1" ht="15" customHeight="1">
      <c r="A23" s="207"/>
      <c r="B23" s="212" t="s">
        <v>522</v>
      </c>
      <c r="C23" s="207"/>
      <c r="D23" s="208" t="s">
        <v>587</v>
      </c>
      <c r="E23" s="192">
        <v>0</v>
      </c>
      <c r="F23" s="192">
        <v>0</v>
      </c>
      <c r="G23" s="192">
        <v>0</v>
      </c>
      <c r="H23" s="540" t="s">
        <v>741</v>
      </c>
      <c r="I23" s="540" t="s">
        <v>741</v>
      </c>
      <c r="J23" s="458"/>
      <c r="K23" s="458"/>
      <c r="L23" s="338"/>
      <c r="M23" s="338"/>
      <c r="N23" s="338"/>
      <c r="O23" s="345"/>
      <c r="P23" s="344"/>
      <c r="Q23" s="344"/>
      <c r="R23" s="344"/>
      <c r="S23" s="347"/>
      <c r="T23" s="346"/>
      <c r="U23" s="346"/>
      <c r="V23" s="346"/>
      <c r="W23" s="346"/>
    </row>
    <row r="24" spans="1:23" s="209" customFormat="1" ht="15" customHeight="1">
      <c r="A24" s="207"/>
      <c r="B24" s="212" t="s">
        <v>523</v>
      </c>
      <c r="C24" s="207"/>
      <c r="D24" s="208" t="s">
        <v>588</v>
      </c>
      <c r="E24" s="192">
        <v>0</v>
      </c>
      <c r="F24" s="192">
        <v>0</v>
      </c>
      <c r="G24" s="192">
        <v>0</v>
      </c>
      <c r="H24" s="540" t="s">
        <v>741</v>
      </c>
      <c r="I24" s="540" t="s">
        <v>741</v>
      </c>
      <c r="J24" s="458"/>
      <c r="K24" s="458"/>
      <c r="L24" s="338"/>
      <c r="M24" s="338"/>
      <c r="N24" s="338"/>
      <c r="O24" s="345"/>
      <c r="P24" s="344"/>
      <c r="Q24" s="344"/>
      <c r="R24" s="344"/>
      <c r="S24" s="347"/>
      <c r="T24" s="346"/>
      <c r="U24" s="346"/>
      <c r="V24" s="346"/>
      <c r="W24" s="346"/>
    </row>
    <row r="25" spans="1:23" s="209" customFormat="1" ht="15" customHeight="1">
      <c r="A25" s="207"/>
      <c r="B25" s="212" t="s">
        <v>524</v>
      </c>
      <c r="C25" s="207"/>
      <c r="D25" s="208" t="s">
        <v>589</v>
      </c>
      <c r="E25" s="192">
        <v>0</v>
      </c>
      <c r="F25" s="192">
        <v>0</v>
      </c>
      <c r="G25" s="192">
        <v>0</v>
      </c>
      <c r="H25" s="540" t="s">
        <v>741</v>
      </c>
      <c r="I25" s="540" t="s">
        <v>741</v>
      </c>
      <c r="J25" s="458"/>
      <c r="K25" s="458"/>
      <c r="L25" s="338"/>
      <c r="M25" s="338"/>
      <c r="N25" s="338"/>
      <c r="O25" s="345"/>
      <c r="P25" s="344"/>
      <c r="Q25" s="344"/>
      <c r="R25" s="344"/>
      <c r="S25" s="347"/>
      <c r="T25" s="346"/>
      <c r="U25" s="346"/>
      <c r="V25" s="346"/>
      <c r="W25" s="346"/>
    </row>
    <row r="26" spans="1:23" s="209" customFormat="1" ht="15" customHeight="1">
      <c r="A26" s="207"/>
      <c r="B26" s="212" t="s">
        <v>525</v>
      </c>
      <c r="C26" s="207"/>
      <c r="D26" s="208" t="s">
        <v>590</v>
      </c>
      <c r="E26" s="192">
        <v>0</v>
      </c>
      <c r="F26" s="192">
        <v>0</v>
      </c>
      <c r="G26" s="192">
        <v>0</v>
      </c>
      <c r="H26" s="540" t="s">
        <v>741</v>
      </c>
      <c r="I26" s="540" t="s">
        <v>741</v>
      </c>
      <c r="J26" s="458"/>
      <c r="K26" s="458"/>
      <c r="L26" s="338"/>
      <c r="M26" s="338"/>
      <c r="N26" s="338"/>
      <c r="O26" s="345"/>
      <c r="P26" s="344"/>
      <c r="Q26" s="344"/>
      <c r="R26" s="344"/>
      <c r="S26" s="347"/>
      <c r="T26" s="346"/>
      <c r="U26" s="346"/>
      <c r="V26" s="346"/>
      <c r="W26" s="346"/>
    </row>
    <row r="27" spans="1:23" s="209" customFormat="1" ht="15" customHeight="1">
      <c r="A27" s="207"/>
      <c r="B27" s="212" t="s">
        <v>526</v>
      </c>
      <c r="C27" s="207"/>
      <c r="D27" s="208" t="s">
        <v>591</v>
      </c>
      <c r="E27" s="192">
        <v>0</v>
      </c>
      <c r="F27" s="192">
        <v>0</v>
      </c>
      <c r="G27" s="192">
        <v>0</v>
      </c>
      <c r="H27" s="540" t="s">
        <v>741</v>
      </c>
      <c r="I27" s="540" t="s">
        <v>741</v>
      </c>
      <c r="J27" s="458"/>
      <c r="K27" s="458"/>
      <c r="L27" s="338"/>
      <c r="M27" s="338"/>
      <c r="N27" s="338"/>
      <c r="O27" s="345"/>
      <c r="P27" s="344"/>
      <c r="Q27" s="344"/>
      <c r="R27" s="344"/>
      <c r="S27" s="347"/>
      <c r="T27" s="346"/>
      <c r="U27" s="346"/>
      <c r="V27" s="346"/>
      <c r="W27" s="346"/>
    </row>
    <row r="28" spans="1:23" s="209" customFormat="1" ht="15" customHeight="1">
      <c r="A28" s="234"/>
      <c r="B28" s="235">
        <v>614</v>
      </c>
      <c r="C28" s="234"/>
      <c r="D28" s="236" t="s">
        <v>592</v>
      </c>
      <c r="E28" s="191">
        <f>SUM(E29:E35)</f>
        <v>0</v>
      </c>
      <c r="F28" s="191">
        <f t="shared" ref="F28:G28" si="4">SUM(F29:F35)</f>
        <v>0</v>
      </c>
      <c r="G28" s="191">
        <f t="shared" si="4"/>
        <v>0</v>
      </c>
      <c r="H28" s="541" t="s">
        <v>741</v>
      </c>
      <c r="I28" s="541" t="s">
        <v>741</v>
      </c>
      <c r="J28" s="458"/>
      <c r="K28" s="458"/>
      <c r="L28" s="338"/>
      <c r="M28" s="338"/>
      <c r="N28" s="338"/>
      <c r="O28" s="345"/>
      <c r="P28" s="344"/>
      <c r="Q28" s="344"/>
      <c r="R28" s="344"/>
      <c r="S28" s="347"/>
      <c r="T28" s="346"/>
      <c r="U28" s="346"/>
      <c r="V28" s="346"/>
      <c r="W28" s="346"/>
    </row>
    <row r="29" spans="1:23" s="209" customFormat="1" ht="15" customHeight="1">
      <c r="A29" s="207"/>
      <c r="B29" s="212" t="s">
        <v>527</v>
      </c>
      <c r="C29" s="207"/>
      <c r="D29" s="208" t="s">
        <v>593</v>
      </c>
      <c r="E29" s="192">
        <v>0</v>
      </c>
      <c r="F29" s="192">
        <v>0</v>
      </c>
      <c r="G29" s="192">
        <v>0</v>
      </c>
      <c r="H29" s="540" t="s">
        <v>741</v>
      </c>
      <c r="I29" s="540" t="s">
        <v>741</v>
      </c>
      <c r="J29" s="458"/>
      <c r="K29" s="458"/>
      <c r="L29" s="338"/>
      <c r="M29" s="338"/>
      <c r="N29" s="338"/>
      <c r="O29" s="345"/>
      <c r="P29" s="344"/>
      <c r="Q29" s="344"/>
      <c r="R29" s="344"/>
      <c r="S29" s="347"/>
      <c r="T29" s="346"/>
      <c r="U29" s="346"/>
      <c r="V29" s="346"/>
      <c r="W29" s="346"/>
    </row>
    <row r="30" spans="1:23" s="209" customFormat="1" ht="15" customHeight="1">
      <c r="A30" s="207"/>
      <c r="B30" s="212" t="s">
        <v>528</v>
      </c>
      <c r="C30" s="207"/>
      <c r="D30" s="208" t="s">
        <v>594</v>
      </c>
      <c r="E30" s="192">
        <v>0</v>
      </c>
      <c r="F30" s="192">
        <v>0</v>
      </c>
      <c r="G30" s="192">
        <v>0</v>
      </c>
      <c r="H30" s="540" t="s">
        <v>741</v>
      </c>
      <c r="I30" s="540" t="s">
        <v>741</v>
      </c>
      <c r="J30" s="458"/>
      <c r="K30" s="458"/>
      <c r="L30" s="338"/>
      <c r="M30" s="338"/>
      <c r="N30" s="338"/>
      <c r="O30" s="345"/>
      <c r="P30" s="344"/>
      <c r="Q30" s="344"/>
      <c r="R30" s="344"/>
      <c r="S30" s="347"/>
      <c r="T30" s="346"/>
      <c r="U30" s="346"/>
      <c r="V30" s="346"/>
      <c r="W30" s="346"/>
    </row>
    <row r="31" spans="1:23" s="209" customFormat="1" ht="15" customHeight="1">
      <c r="A31" s="207"/>
      <c r="B31" s="212" t="s">
        <v>529</v>
      </c>
      <c r="C31" s="207"/>
      <c r="D31" s="208" t="s">
        <v>595</v>
      </c>
      <c r="E31" s="192">
        <v>0</v>
      </c>
      <c r="F31" s="192">
        <v>0</v>
      </c>
      <c r="G31" s="192">
        <v>0</v>
      </c>
      <c r="H31" s="540" t="s">
        <v>741</v>
      </c>
      <c r="I31" s="540" t="s">
        <v>741</v>
      </c>
      <c r="J31" s="458"/>
      <c r="K31" s="458"/>
      <c r="L31" s="338"/>
      <c r="M31" s="338"/>
      <c r="N31" s="338"/>
      <c r="O31" s="345"/>
      <c r="P31" s="344"/>
      <c r="Q31" s="344"/>
      <c r="R31" s="344"/>
      <c r="S31" s="347"/>
      <c r="T31" s="346"/>
      <c r="U31" s="346"/>
      <c r="V31" s="346"/>
      <c r="W31" s="346"/>
    </row>
    <row r="32" spans="1:23" s="209" customFormat="1" ht="15" customHeight="1">
      <c r="A32" s="207"/>
      <c r="B32" s="212" t="s">
        <v>530</v>
      </c>
      <c r="C32" s="207"/>
      <c r="D32" s="208" t="s">
        <v>596</v>
      </c>
      <c r="E32" s="192">
        <v>0</v>
      </c>
      <c r="F32" s="192">
        <v>0</v>
      </c>
      <c r="G32" s="192">
        <v>0</v>
      </c>
      <c r="H32" s="540" t="s">
        <v>741</v>
      </c>
      <c r="I32" s="540" t="s">
        <v>741</v>
      </c>
      <c r="J32" s="458"/>
      <c r="K32" s="458"/>
      <c r="L32" s="338"/>
      <c r="M32" s="338"/>
      <c r="N32" s="338"/>
      <c r="O32" s="345"/>
      <c r="P32" s="344"/>
      <c r="Q32" s="344"/>
      <c r="R32" s="344"/>
      <c r="S32" s="347"/>
      <c r="T32" s="346"/>
      <c r="U32" s="346"/>
      <c r="V32" s="346"/>
      <c r="W32" s="346"/>
    </row>
    <row r="33" spans="1:23" s="209" customFormat="1" ht="15" customHeight="1">
      <c r="A33" s="207"/>
      <c r="B33" s="212" t="s">
        <v>531</v>
      </c>
      <c r="C33" s="207"/>
      <c r="D33" s="208" t="s">
        <v>597</v>
      </c>
      <c r="E33" s="192">
        <v>0</v>
      </c>
      <c r="F33" s="192">
        <v>0</v>
      </c>
      <c r="G33" s="192">
        <v>0</v>
      </c>
      <c r="H33" s="540" t="s">
        <v>741</v>
      </c>
      <c r="I33" s="540" t="s">
        <v>741</v>
      </c>
      <c r="J33" s="458"/>
      <c r="K33" s="458"/>
      <c r="L33" s="338"/>
      <c r="M33" s="338"/>
      <c r="N33" s="338"/>
      <c r="O33" s="345"/>
      <c r="P33" s="344"/>
      <c r="Q33" s="344"/>
      <c r="R33" s="344"/>
      <c r="S33" s="347"/>
      <c r="T33" s="346"/>
      <c r="U33" s="346"/>
      <c r="V33" s="346"/>
      <c r="W33" s="346"/>
    </row>
    <row r="34" spans="1:23" s="209" customFormat="1" ht="15" customHeight="1">
      <c r="A34" s="207"/>
      <c r="B34" s="212" t="s">
        <v>685</v>
      </c>
      <c r="C34" s="207"/>
      <c r="D34" s="208" t="s">
        <v>598</v>
      </c>
      <c r="E34" s="192">
        <v>0</v>
      </c>
      <c r="F34" s="192">
        <v>0</v>
      </c>
      <c r="G34" s="192">
        <v>0</v>
      </c>
      <c r="H34" s="540" t="s">
        <v>741</v>
      </c>
      <c r="I34" s="540" t="s">
        <v>741</v>
      </c>
      <c r="J34" s="458"/>
      <c r="K34" s="458"/>
      <c r="L34" s="338"/>
      <c r="M34" s="338"/>
      <c r="N34" s="338"/>
      <c r="O34" s="345"/>
      <c r="P34" s="344"/>
      <c r="Q34" s="344"/>
      <c r="R34" s="344"/>
      <c r="S34" s="347"/>
      <c r="T34" s="346"/>
      <c r="U34" s="346"/>
      <c r="V34" s="346"/>
      <c r="W34" s="346"/>
    </row>
    <row r="35" spans="1:23" s="209" customFormat="1" ht="15" customHeight="1">
      <c r="A35" s="207"/>
      <c r="B35" s="212" t="s">
        <v>686</v>
      </c>
      <c r="C35" s="207"/>
      <c r="D35" s="208" t="s">
        <v>599</v>
      </c>
      <c r="E35" s="192">
        <v>0</v>
      </c>
      <c r="F35" s="192">
        <v>0</v>
      </c>
      <c r="G35" s="192">
        <v>0</v>
      </c>
      <c r="H35" s="540" t="s">
        <v>741</v>
      </c>
      <c r="I35" s="540" t="s">
        <v>741</v>
      </c>
      <c r="J35" s="458"/>
      <c r="K35" s="458"/>
      <c r="L35" s="338"/>
      <c r="M35" s="338"/>
      <c r="N35" s="338"/>
      <c r="O35" s="345"/>
      <c r="P35" s="344"/>
      <c r="Q35" s="344"/>
      <c r="R35" s="344"/>
      <c r="S35" s="347"/>
      <c r="T35" s="346"/>
      <c r="U35" s="346"/>
      <c r="V35" s="346"/>
      <c r="W35" s="346"/>
    </row>
    <row r="36" spans="1:23" s="126" customFormat="1" ht="15" customHeight="1">
      <c r="A36" s="200"/>
      <c r="B36" s="219">
        <v>615</v>
      </c>
      <c r="C36" s="200"/>
      <c r="D36" s="201" t="s">
        <v>600</v>
      </c>
      <c r="E36" s="231">
        <f>SUM(E37:E38)</f>
        <v>0</v>
      </c>
      <c r="F36" s="231">
        <f t="shared" ref="F36:G36" si="5">SUM(F37:F38)</f>
        <v>0</v>
      </c>
      <c r="G36" s="231">
        <f t="shared" si="5"/>
        <v>0</v>
      </c>
      <c r="H36" s="541" t="s">
        <v>741</v>
      </c>
      <c r="I36" s="541" t="s">
        <v>741</v>
      </c>
      <c r="J36" s="458"/>
      <c r="K36" s="458"/>
      <c r="L36" s="338"/>
      <c r="M36" s="338"/>
      <c r="N36" s="338"/>
      <c r="O36" s="338"/>
      <c r="P36" s="339"/>
      <c r="Q36" s="339"/>
      <c r="R36" s="339"/>
      <c r="S36" s="372"/>
      <c r="T36" s="340"/>
      <c r="U36" s="340"/>
      <c r="V36" s="340"/>
      <c r="W36" s="340"/>
    </row>
    <row r="37" spans="1:23" s="209" customFormat="1" ht="15" customHeight="1">
      <c r="A37" s="207"/>
      <c r="B37" s="212" t="s">
        <v>532</v>
      </c>
      <c r="C37" s="207"/>
      <c r="D37" s="208" t="s">
        <v>601</v>
      </c>
      <c r="E37" s="192">
        <v>0</v>
      </c>
      <c r="F37" s="192">
        <v>0</v>
      </c>
      <c r="G37" s="192">
        <v>0</v>
      </c>
      <c r="H37" s="540" t="s">
        <v>741</v>
      </c>
      <c r="I37" s="540" t="s">
        <v>741</v>
      </c>
      <c r="J37" s="458"/>
      <c r="K37" s="458"/>
      <c r="L37" s="338"/>
      <c r="M37" s="338"/>
      <c r="N37" s="338"/>
      <c r="O37" s="345"/>
      <c r="P37" s="344"/>
      <c r="Q37" s="344"/>
      <c r="R37" s="344"/>
      <c r="S37" s="347"/>
      <c r="T37" s="346"/>
      <c r="U37" s="346"/>
      <c r="V37" s="346"/>
      <c r="W37" s="346"/>
    </row>
    <row r="38" spans="1:23" s="209" customFormat="1" ht="15" customHeight="1">
      <c r="A38" s="207"/>
      <c r="B38" s="212" t="s">
        <v>533</v>
      </c>
      <c r="C38" s="207"/>
      <c r="D38" s="208" t="s">
        <v>602</v>
      </c>
      <c r="E38" s="192">
        <v>0</v>
      </c>
      <c r="F38" s="192">
        <v>0</v>
      </c>
      <c r="G38" s="192">
        <v>0</v>
      </c>
      <c r="H38" s="540" t="s">
        <v>741</v>
      </c>
      <c r="I38" s="540" t="s">
        <v>741</v>
      </c>
      <c r="J38" s="458"/>
      <c r="K38" s="458"/>
      <c r="L38" s="338"/>
      <c r="M38" s="338"/>
      <c r="N38" s="338"/>
      <c r="O38" s="345"/>
      <c r="P38" s="344"/>
      <c r="Q38" s="344"/>
      <c r="R38" s="344"/>
      <c r="S38" s="347"/>
      <c r="T38" s="346"/>
      <c r="U38" s="346"/>
      <c r="V38" s="346"/>
      <c r="W38" s="346"/>
    </row>
    <row r="39" spans="1:23" s="126" customFormat="1" ht="15" customHeight="1">
      <c r="A39" s="200"/>
      <c r="B39" s="219">
        <v>616</v>
      </c>
      <c r="C39" s="200"/>
      <c r="D39" s="201" t="s">
        <v>603</v>
      </c>
      <c r="E39" s="231">
        <f>SUM(E40:E42)</f>
        <v>0</v>
      </c>
      <c r="F39" s="231">
        <f t="shared" ref="F39:G39" si="6">SUM(F40:F42)</f>
        <v>0</v>
      </c>
      <c r="G39" s="231">
        <f t="shared" si="6"/>
        <v>0</v>
      </c>
      <c r="H39" s="541" t="s">
        <v>741</v>
      </c>
      <c r="I39" s="541" t="s">
        <v>741</v>
      </c>
      <c r="J39" s="458"/>
      <c r="K39" s="458"/>
      <c r="L39" s="338"/>
      <c r="M39" s="338"/>
      <c r="N39" s="338"/>
      <c r="O39" s="338"/>
      <c r="P39" s="339"/>
      <c r="Q39" s="339"/>
      <c r="R39" s="339"/>
      <c r="S39" s="372"/>
      <c r="T39" s="340"/>
      <c r="U39" s="340"/>
      <c r="V39" s="340"/>
      <c r="W39" s="340"/>
    </row>
    <row r="40" spans="1:23" s="209" customFormat="1" ht="15" customHeight="1">
      <c r="A40" s="207"/>
      <c r="B40" s="212" t="s">
        <v>534</v>
      </c>
      <c r="C40" s="207"/>
      <c r="D40" s="208" t="s">
        <v>604</v>
      </c>
      <c r="E40" s="192">
        <v>0</v>
      </c>
      <c r="F40" s="192">
        <v>0</v>
      </c>
      <c r="G40" s="192">
        <v>0</v>
      </c>
      <c r="H40" s="540" t="s">
        <v>741</v>
      </c>
      <c r="I40" s="540" t="s">
        <v>741</v>
      </c>
      <c r="J40" s="458"/>
      <c r="K40" s="458"/>
      <c r="L40" s="338"/>
      <c r="M40" s="338"/>
      <c r="N40" s="338"/>
      <c r="O40" s="345"/>
      <c r="P40" s="344"/>
      <c r="Q40" s="344"/>
      <c r="R40" s="344"/>
      <c r="S40" s="347"/>
      <c r="T40" s="346"/>
      <c r="U40" s="346"/>
      <c r="V40" s="346"/>
      <c r="W40" s="346"/>
    </row>
    <row r="41" spans="1:23" s="209" customFormat="1" ht="15" customHeight="1">
      <c r="A41" s="207"/>
      <c r="B41" s="212" t="s">
        <v>535</v>
      </c>
      <c r="C41" s="207"/>
      <c r="D41" s="208" t="s">
        <v>605</v>
      </c>
      <c r="E41" s="192">
        <v>0</v>
      </c>
      <c r="F41" s="192">
        <v>0</v>
      </c>
      <c r="G41" s="192">
        <v>0</v>
      </c>
      <c r="H41" s="540" t="s">
        <v>741</v>
      </c>
      <c r="I41" s="540" t="s">
        <v>741</v>
      </c>
      <c r="J41" s="458"/>
      <c r="K41" s="458"/>
      <c r="L41" s="338"/>
      <c r="M41" s="338"/>
      <c r="N41" s="338"/>
      <c r="O41" s="345"/>
      <c r="P41" s="344"/>
      <c r="Q41" s="344"/>
      <c r="R41" s="344"/>
      <c r="S41" s="347"/>
      <c r="T41" s="346"/>
      <c r="U41" s="346"/>
      <c r="V41" s="346"/>
      <c r="W41" s="346"/>
    </row>
    <row r="42" spans="1:23" s="209" customFormat="1" ht="15" customHeight="1">
      <c r="A42" s="207"/>
      <c r="B42" s="212" t="s">
        <v>536</v>
      </c>
      <c r="C42" s="207"/>
      <c r="D42" s="208" t="s">
        <v>606</v>
      </c>
      <c r="E42" s="192">
        <v>0</v>
      </c>
      <c r="F42" s="192">
        <v>0</v>
      </c>
      <c r="G42" s="192">
        <v>0</v>
      </c>
      <c r="H42" s="540" t="s">
        <v>741</v>
      </c>
      <c r="I42" s="540" t="s">
        <v>741</v>
      </c>
      <c r="J42" s="458"/>
      <c r="K42" s="458"/>
      <c r="L42" s="338"/>
      <c r="M42" s="338"/>
      <c r="N42" s="338"/>
      <c r="O42" s="345"/>
      <c r="P42" s="344"/>
      <c r="Q42" s="344"/>
      <c r="R42" s="344"/>
      <c r="S42" s="347"/>
      <c r="T42" s="346"/>
      <c r="U42" s="346"/>
      <c r="V42" s="346"/>
      <c r="W42" s="346"/>
    </row>
    <row r="43" spans="1:23" s="126" customFormat="1" ht="15" customHeight="1">
      <c r="A43" s="200"/>
      <c r="B43" s="219">
        <v>62</v>
      </c>
      <c r="C43" s="200"/>
      <c r="D43" s="201" t="s">
        <v>607</v>
      </c>
      <c r="E43" s="231">
        <f>E44+E47+E49</f>
        <v>0</v>
      </c>
      <c r="F43" s="231">
        <f t="shared" ref="F43:G43" si="7">F44+F47+F49</f>
        <v>0</v>
      </c>
      <c r="G43" s="231">
        <f t="shared" si="7"/>
        <v>0</v>
      </c>
      <c r="H43" s="541" t="s">
        <v>741</v>
      </c>
      <c r="I43" s="541" t="s">
        <v>741</v>
      </c>
      <c r="J43" s="458"/>
      <c r="K43" s="458"/>
      <c r="L43" s="338"/>
      <c r="M43" s="338"/>
      <c r="N43" s="338"/>
      <c r="O43" s="338"/>
      <c r="P43" s="339"/>
      <c r="Q43" s="339"/>
      <c r="R43" s="339"/>
      <c r="S43" s="372"/>
      <c r="T43" s="340"/>
      <c r="U43" s="340"/>
      <c r="V43" s="340"/>
      <c r="W43" s="340"/>
    </row>
    <row r="44" spans="1:23" s="126" customFormat="1" ht="15" customHeight="1">
      <c r="A44" s="200"/>
      <c r="B44" s="219">
        <v>621</v>
      </c>
      <c r="C44" s="200"/>
      <c r="D44" s="201" t="s">
        <v>608</v>
      </c>
      <c r="E44" s="231">
        <f>SUM(E45:E46)</f>
        <v>0</v>
      </c>
      <c r="F44" s="231">
        <f t="shared" ref="F44:G44" si="8">SUM(F45:F46)</f>
        <v>0</v>
      </c>
      <c r="G44" s="231">
        <f t="shared" si="8"/>
        <v>0</v>
      </c>
      <c r="H44" s="541" t="s">
        <v>741</v>
      </c>
      <c r="I44" s="541" t="s">
        <v>741</v>
      </c>
      <c r="J44" s="458"/>
      <c r="K44" s="458"/>
      <c r="L44" s="338"/>
      <c r="M44" s="338"/>
      <c r="N44" s="338"/>
      <c r="O44" s="338"/>
      <c r="P44" s="339"/>
      <c r="Q44" s="339"/>
      <c r="R44" s="339"/>
      <c r="S44" s="372"/>
      <c r="T44" s="340"/>
      <c r="U44" s="340"/>
      <c r="V44" s="340"/>
      <c r="W44" s="340"/>
    </row>
    <row r="45" spans="1:23" s="209" customFormat="1" ht="15" customHeight="1">
      <c r="A45" s="207"/>
      <c r="B45" s="212" t="s">
        <v>537</v>
      </c>
      <c r="C45" s="207"/>
      <c r="D45" s="208" t="s">
        <v>609</v>
      </c>
      <c r="E45" s="192">
        <v>0</v>
      </c>
      <c r="F45" s="192">
        <v>0</v>
      </c>
      <c r="G45" s="192">
        <v>0</v>
      </c>
      <c r="H45" s="540" t="s">
        <v>741</v>
      </c>
      <c r="I45" s="540" t="s">
        <v>741</v>
      </c>
      <c r="J45" s="458"/>
      <c r="K45" s="458"/>
      <c r="L45" s="338"/>
      <c r="M45" s="338"/>
      <c r="N45" s="338"/>
      <c r="O45" s="345"/>
      <c r="P45" s="344"/>
      <c r="Q45" s="344"/>
      <c r="R45" s="344"/>
      <c r="S45" s="347"/>
      <c r="T45" s="346"/>
      <c r="U45" s="346"/>
      <c r="V45" s="346"/>
      <c r="W45" s="346"/>
    </row>
    <row r="46" spans="1:23" s="209" customFormat="1" ht="15" customHeight="1">
      <c r="A46" s="207"/>
      <c r="B46" s="212" t="s">
        <v>538</v>
      </c>
      <c r="C46" s="207"/>
      <c r="D46" s="208" t="s">
        <v>610</v>
      </c>
      <c r="E46" s="192">
        <v>0</v>
      </c>
      <c r="F46" s="192">
        <v>0</v>
      </c>
      <c r="G46" s="192">
        <v>0</v>
      </c>
      <c r="H46" s="540" t="s">
        <v>741</v>
      </c>
      <c r="I46" s="540" t="s">
        <v>741</v>
      </c>
      <c r="J46" s="458"/>
      <c r="K46" s="458"/>
      <c r="L46" s="338"/>
      <c r="M46" s="338"/>
      <c r="N46" s="338"/>
      <c r="O46" s="345"/>
      <c r="P46" s="344"/>
      <c r="Q46" s="344"/>
      <c r="R46" s="344"/>
      <c r="S46" s="347"/>
      <c r="T46" s="346"/>
      <c r="U46" s="346"/>
      <c r="V46" s="346"/>
      <c r="W46" s="346"/>
    </row>
    <row r="47" spans="1:23" s="126" customFormat="1" ht="15" customHeight="1">
      <c r="A47" s="200"/>
      <c r="B47" s="219">
        <v>622</v>
      </c>
      <c r="C47" s="200"/>
      <c r="D47" s="201" t="s">
        <v>328</v>
      </c>
      <c r="E47" s="231">
        <f>E48</f>
        <v>0</v>
      </c>
      <c r="F47" s="231">
        <f t="shared" ref="F47:G47" si="9">F48</f>
        <v>0</v>
      </c>
      <c r="G47" s="231">
        <f t="shared" si="9"/>
        <v>0</v>
      </c>
      <c r="H47" s="541" t="s">
        <v>741</v>
      </c>
      <c r="I47" s="541" t="s">
        <v>741</v>
      </c>
      <c r="J47" s="458"/>
      <c r="K47" s="458"/>
      <c r="L47" s="338"/>
      <c r="M47" s="338"/>
      <c r="N47" s="338"/>
      <c r="O47" s="338"/>
      <c r="P47" s="339"/>
      <c r="Q47" s="339"/>
      <c r="R47" s="339"/>
      <c r="S47" s="372"/>
      <c r="T47" s="340"/>
      <c r="U47" s="340"/>
      <c r="V47" s="340"/>
      <c r="W47" s="340"/>
    </row>
    <row r="48" spans="1:23" s="209" customFormat="1" ht="15" customHeight="1">
      <c r="A48" s="207"/>
      <c r="B48" s="212" t="s">
        <v>539</v>
      </c>
      <c r="C48" s="207"/>
      <c r="D48" s="208" t="s">
        <v>611</v>
      </c>
      <c r="E48" s="192">
        <v>0</v>
      </c>
      <c r="F48" s="192">
        <v>0</v>
      </c>
      <c r="G48" s="192">
        <v>0</v>
      </c>
      <c r="H48" s="540" t="s">
        <v>741</v>
      </c>
      <c r="I48" s="540" t="s">
        <v>741</v>
      </c>
      <c r="J48" s="458"/>
      <c r="K48" s="458"/>
      <c r="L48" s="338"/>
      <c r="M48" s="338"/>
      <c r="N48" s="338"/>
      <c r="O48" s="345"/>
      <c r="P48" s="344"/>
      <c r="Q48" s="344"/>
      <c r="R48" s="344"/>
      <c r="S48" s="347"/>
      <c r="T48" s="346"/>
      <c r="U48" s="346"/>
      <c r="V48" s="346"/>
      <c r="W48" s="346"/>
    </row>
    <row r="49" spans="1:23" s="126" customFormat="1" ht="15" customHeight="1">
      <c r="A49" s="200"/>
      <c r="B49" s="219">
        <v>623</v>
      </c>
      <c r="C49" s="200"/>
      <c r="D49" s="201" t="s">
        <v>612</v>
      </c>
      <c r="E49" s="231">
        <f>E50</f>
        <v>0</v>
      </c>
      <c r="F49" s="231">
        <f t="shared" ref="F49:G49" si="10">F50</f>
        <v>0</v>
      </c>
      <c r="G49" s="231">
        <f t="shared" si="10"/>
        <v>0</v>
      </c>
      <c r="H49" s="541" t="s">
        <v>741</v>
      </c>
      <c r="I49" s="541" t="s">
        <v>741</v>
      </c>
      <c r="J49" s="458"/>
      <c r="K49" s="458"/>
      <c r="L49" s="338"/>
      <c r="M49" s="338"/>
      <c r="N49" s="338"/>
      <c r="O49" s="338"/>
      <c r="P49" s="339"/>
      <c r="Q49" s="339"/>
      <c r="R49" s="339"/>
      <c r="S49" s="372"/>
      <c r="T49" s="340"/>
      <c r="U49" s="340"/>
      <c r="V49" s="340"/>
      <c r="W49" s="340"/>
    </row>
    <row r="50" spans="1:23" s="209" customFormat="1" ht="15" customHeight="1">
      <c r="A50" s="207"/>
      <c r="B50" s="212" t="s">
        <v>540</v>
      </c>
      <c r="C50" s="207"/>
      <c r="D50" s="208" t="s">
        <v>171</v>
      </c>
      <c r="E50" s="192">
        <v>0</v>
      </c>
      <c r="F50" s="192">
        <v>0</v>
      </c>
      <c r="G50" s="192">
        <v>0</v>
      </c>
      <c r="H50" s="540" t="s">
        <v>741</v>
      </c>
      <c r="I50" s="540" t="s">
        <v>741</v>
      </c>
      <c r="J50" s="458"/>
      <c r="K50" s="458"/>
      <c r="L50" s="338"/>
      <c r="M50" s="338"/>
      <c r="N50" s="338"/>
      <c r="O50" s="345"/>
      <c r="P50" s="344"/>
      <c r="Q50" s="344"/>
      <c r="R50" s="344"/>
      <c r="S50" s="347"/>
      <c r="T50" s="346"/>
      <c r="U50" s="346"/>
      <c r="V50" s="346"/>
      <c r="W50" s="346"/>
    </row>
    <row r="51" spans="1:23" s="126" customFormat="1" ht="15" customHeight="1">
      <c r="A51" s="200"/>
      <c r="B51" s="219">
        <v>63</v>
      </c>
      <c r="C51" s="200"/>
      <c r="D51" s="201" t="s">
        <v>21</v>
      </c>
      <c r="E51" s="231">
        <f>E52+E55+E62+E65+E68+E71+E74+E77+E80</f>
        <v>376238.84493463399</v>
      </c>
      <c r="F51" s="231">
        <f>F52+F55+F62+F65+F68+F71+F74+F77+F80</f>
        <v>168693</v>
      </c>
      <c r="G51" s="231">
        <f>G52+G55+G62+G65+G68+G71+G74+G77+G80</f>
        <v>167235.85</v>
      </c>
      <c r="H51" s="539">
        <f t="shared" ref="H51:H58" si="11">SUM(G51/E51*100)</f>
        <v>44.449384281161826</v>
      </c>
      <c r="I51" s="539">
        <f t="shared" ref="I51:I58" si="12">SUM(G51/F51*100)</f>
        <v>99.136211935290746</v>
      </c>
      <c r="J51" s="458"/>
      <c r="K51" s="458"/>
      <c r="L51" s="338"/>
      <c r="M51" s="338"/>
      <c r="N51" s="338"/>
      <c r="O51" s="338"/>
      <c r="P51" s="339"/>
      <c r="Q51" s="339"/>
      <c r="R51" s="339"/>
      <c r="S51" s="372"/>
      <c r="T51" s="340"/>
      <c r="U51" s="340"/>
      <c r="V51" s="340"/>
      <c r="W51" s="340"/>
    </row>
    <row r="52" spans="1:23" s="126" customFormat="1" ht="15" customHeight="1">
      <c r="A52" s="200"/>
      <c r="B52" s="219">
        <v>631</v>
      </c>
      <c r="C52" s="200"/>
      <c r="D52" s="201" t="s">
        <v>613</v>
      </c>
      <c r="E52" s="231">
        <f>SUM(E53:E54)</f>
        <v>0</v>
      </c>
      <c r="F52" s="231">
        <f t="shared" ref="F52:G52" si="13">SUM(F53:F54)</f>
        <v>0</v>
      </c>
      <c r="G52" s="231">
        <f t="shared" si="13"/>
        <v>0</v>
      </c>
      <c r="H52" s="541" t="s">
        <v>741</v>
      </c>
      <c r="I52" s="541" t="s">
        <v>741</v>
      </c>
      <c r="J52" s="458"/>
      <c r="K52" s="458"/>
      <c r="L52" s="338"/>
      <c r="M52" s="338"/>
      <c r="N52" s="338"/>
      <c r="O52" s="338"/>
      <c r="P52" s="339"/>
      <c r="Q52" s="339"/>
      <c r="R52" s="339"/>
      <c r="S52" s="372"/>
      <c r="T52" s="340"/>
      <c r="U52" s="340"/>
      <c r="V52" s="340"/>
      <c r="W52" s="340"/>
    </row>
    <row r="53" spans="1:23" s="209" customFormat="1" ht="15" customHeight="1">
      <c r="A53" s="207"/>
      <c r="B53" s="212" t="s">
        <v>541</v>
      </c>
      <c r="C53" s="207"/>
      <c r="D53" s="208" t="s">
        <v>614</v>
      </c>
      <c r="E53" s="192">
        <v>0</v>
      </c>
      <c r="F53" s="192">
        <v>0</v>
      </c>
      <c r="G53" s="192">
        <v>0</v>
      </c>
      <c r="H53" s="540" t="s">
        <v>741</v>
      </c>
      <c r="I53" s="540" t="s">
        <v>741</v>
      </c>
      <c r="J53" s="458"/>
      <c r="K53" s="458"/>
      <c r="L53" s="338"/>
      <c r="M53" s="338"/>
      <c r="N53" s="338"/>
      <c r="O53" s="345"/>
      <c r="P53" s="344"/>
      <c r="Q53" s="344"/>
      <c r="R53" s="344"/>
      <c r="S53" s="347"/>
      <c r="T53" s="346"/>
      <c r="U53" s="346"/>
      <c r="V53" s="346"/>
      <c r="W53" s="346"/>
    </row>
    <row r="54" spans="1:23" s="209" customFormat="1" ht="15" customHeight="1">
      <c r="A54" s="207"/>
      <c r="B54" s="212" t="s">
        <v>542</v>
      </c>
      <c r="C54" s="207"/>
      <c r="D54" s="208" t="s">
        <v>615</v>
      </c>
      <c r="E54" s="192">
        <v>0</v>
      </c>
      <c r="F54" s="192">
        <v>0</v>
      </c>
      <c r="G54" s="192">
        <v>0</v>
      </c>
      <c r="H54" s="540" t="s">
        <v>741</v>
      </c>
      <c r="I54" s="540" t="s">
        <v>741</v>
      </c>
      <c r="J54" s="458"/>
      <c r="K54" s="458"/>
      <c r="L54" s="338"/>
      <c r="M54" s="338"/>
      <c r="N54" s="338"/>
      <c r="O54" s="345"/>
      <c r="P54" s="345"/>
      <c r="Q54" s="345"/>
      <c r="R54" s="345"/>
      <c r="S54" s="345"/>
      <c r="T54" s="346"/>
      <c r="U54" s="346"/>
      <c r="V54" s="346"/>
      <c r="W54" s="346"/>
    </row>
    <row r="55" spans="1:23" s="126" customFormat="1" ht="15" customHeight="1">
      <c r="A55" s="200"/>
      <c r="B55" s="219">
        <v>632</v>
      </c>
      <c r="C55" s="200"/>
      <c r="D55" s="201" t="s">
        <v>616</v>
      </c>
      <c r="E55" s="231">
        <f>SUM(E56:E61)</f>
        <v>288080.20999999996</v>
      </c>
      <c r="F55" s="231">
        <f t="shared" ref="F55:G55" si="14">SUM(F56:F61)</f>
        <v>98008</v>
      </c>
      <c r="G55" s="231">
        <f t="shared" si="14"/>
        <v>123060.75</v>
      </c>
      <c r="H55" s="539">
        <f t="shared" si="11"/>
        <v>42.71752995459147</v>
      </c>
      <c r="I55" s="539">
        <f t="shared" si="12"/>
        <v>125.56194392294506</v>
      </c>
      <c r="J55" s="458"/>
      <c r="K55" s="458"/>
      <c r="L55" s="338"/>
      <c r="M55" s="338"/>
      <c r="N55" s="338"/>
      <c r="O55" s="338"/>
      <c r="P55" s="339"/>
      <c r="Q55" s="339"/>
      <c r="R55" s="339"/>
      <c r="S55" s="372"/>
      <c r="T55" s="340"/>
      <c r="U55" s="340"/>
      <c r="V55" s="340"/>
      <c r="W55" s="340"/>
    </row>
    <row r="56" spans="1:23" s="209" customFormat="1" ht="15" customHeight="1">
      <c r="A56" s="207"/>
      <c r="B56" s="212">
        <v>63231700</v>
      </c>
      <c r="C56" s="207"/>
      <c r="D56" s="208" t="s">
        <v>726</v>
      </c>
      <c r="E56" s="192">
        <v>60285.45</v>
      </c>
      <c r="F56" s="192">
        <v>37063</v>
      </c>
      <c r="G56" s="192">
        <v>34086.199999999997</v>
      </c>
      <c r="H56" s="540">
        <f t="shared" si="11"/>
        <v>56.541337918187551</v>
      </c>
      <c r="I56" s="540">
        <f t="shared" si="12"/>
        <v>91.968270242559953</v>
      </c>
      <c r="J56" s="458"/>
      <c r="K56" s="458"/>
      <c r="L56" s="338"/>
      <c r="M56" s="338"/>
      <c r="N56" s="338"/>
      <c r="O56" s="345"/>
      <c r="P56" s="344"/>
      <c r="Q56" s="344"/>
      <c r="R56" s="344"/>
      <c r="S56" s="372"/>
      <c r="T56" s="346"/>
      <c r="U56" s="346"/>
      <c r="V56" s="346"/>
      <c r="W56" s="346"/>
    </row>
    <row r="57" spans="1:23" s="209" customFormat="1" ht="15" customHeight="1">
      <c r="A57" s="207"/>
      <c r="B57" s="212">
        <v>632310561</v>
      </c>
      <c r="C57" s="207"/>
      <c r="D57" s="208" t="s">
        <v>727</v>
      </c>
      <c r="E57" s="192">
        <v>121151.84</v>
      </c>
      <c r="F57" s="192">
        <v>51570</v>
      </c>
      <c r="G57" s="192">
        <v>41777.46</v>
      </c>
      <c r="H57" s="540">
        <f t="shared" si="11"/>
        <v>34.483553861006158</v>
      </c>
      <c r="I57" s="540">
        <f t="shared" si="12"/>
        <v>81.011169284467712</v>
      </c>
      <c r="J57" s="458"/>
      <c r="K57" s="458"/>
      <c r="L57" s="338"/>
      <c r="M57" s="338"/>
      <c r="N57" s="338"/>
      <c r="O57" s="345"/>
      <c r="P57" s="344"/>
      <c r="Q57" s="344"/>
      <c r="R57" s="344"/>
      <c r="S57" s="372"/>
      <c r="T57" s="346"/>
      <c r="U57" s="346"/>
      <c r="V57" s="346"/>
      <c r="W57" s="346"/>
    </row>
    <row r="58" spans="1:23" s="209" customFormat="1" ht="15" customHeight="1">
      <c r="A58" s="207"/>
      <c r="B58" s="212">
        <v>632310563</v>
      </c>
      <c r="C58" s="207"/>
      <c r="D58" s="208" t="s">
        <v>728</v>
      </c>
      <c r="E58" s="192">
        <v>106642.92</v>
      </c>
      <c r="F58" s="192">
        <v>9375</v>
      </c>
      <c r="G58" s="192">
        <v>47197.09</v>
      </c>
      <c r="H58" s="540">
        <f t="shared" si="11"/>
        <v>44.257124617367936</v>
      </c>
      <c r="I58" s="540">
        <f t="shared" si="12"/>
        <v>503.43562666666662</v>
      </c>
      <c r="J58" s="458"/>
      <c r="K58" s="458"/>
      <c r="L58" s="338"/>
      <c r="M58" s="338"/>
      <c r="N58" s="338"/>
      <c r="O58" s="345"/>
      <c r="P58" s="344"/>
      <c r="Q58" s="344"/>
      <c r="R58" s="344"/>
      <c r="S58" s="347"/>
      <c r="T58" s="346"/>
      <c r="U58" s="346"/>
      <c r="V58" s="346"/>
      <c r="W58" s="346"/>
    </row>
    <row r="59" spans="1:23" s="209" customFormat="1" ht="15" customHeight="1">
      <c r="A59" s="207"/>
      <c r="B59" s="212" t="s">
        <v>543</v>
      </c>
      <c r="C59" s="207"/>
      <c r="D59" s="208" t="s">
        <v>617</v>
      </c>
      <c r="E59" s="192"/>
      <c r="F59" s="192">
        <v>0</v>
      </c>
      <c r="G59" s="192"/>
      <c r="H59" s="540" t="s">
        <v>741</v>
      </c>
      <c r="I59" s="540" t="s">
        <v>741</v>
      </c>
      <c r="J59" s="458"/>
      <c r="K59" s="458"/>
      <c r="L59" s="338"/>
      <c r="M59" s="338"/>
      <c r="N59" s="338"/>
      <c r="O59" s="345"/>
      <c r="P59" s="344"/>
      <c r="Q59" s="344"/>
      <c r="R59" s="344"/>
      <c r="S59" s="347"/>
      <c r="T59" s="346"/>
      <c r="U59" s="346"/>
      <c r="V59" s="346"/>
      <c r="W59" s="346"/>
    </row>
    <row r="60" spans="1:23" s="209" customFormat="1" ht="15" customHeight="1">
      <c r="A60" s="207"/>
      <c r="B60" s="212" t="s">
        <v>687</v>
      </c>
      <c r="C60" s="207"/>
      <c r="D60" s="208" t="s">
        <v>618</v>
      </c>
      <c r="E60" s="377"/>
      <c r="F60" s="192"/>
      <c r="G60" s="192"/>
      <c r="H60" s="540" t="s">
        <v>741</v>
      </c>
      <c r="I60" s="540" t="s">
        <v>741</v>
      </c>
      <c r="J60" s="458"/>
      <c r="K60" s="458"/>
      <c r="L60" s="338"/>
      <c r="M60" s="338"/>
      <c r="N60" s="338"/>
      <c r="O60" s="345"/>
      <c r="P60" s="344"/>
      <c r="Q60" s="344"/>
      <c r="R60" s="344"/>
      <c r="S60" s="347"/>
      <c r="T60" s="346"/>
      <c r="U60" s="346"/>
      <c r="V60" s="346"/>
      <c r="W60" s="346"/>
    </row>
    <row r="61" spans="1:23" s="209" customFormat="1" ht="15" customHeight="1">
      <c r="A61" s="207"/>
      <c r="B61" s="212" t="s">
        <v>688</v>
      </c>
      <c r="C61" s="207"/>
      <c r="D61" s="208" t="s">
        <v>619</v>
      </c>
      <c r="E61" s="378">
        <v>0</v>
      </c>
      <c r="F61" s="192">
        <v>0</v>
      </c>
      <c r="G61" s="192">
        <v>0</v>
      </c>
      <c r="H61" s="540" t="s">
        <v>741</v>
      </c>
      <c r="I61" s="540" t="s">
        <v>741</v>
      </c>
      <c r="J61" s="458"/>
      <c r="K61" s="458"/>
      <c r="L61" s="338"/>
      <c r="M61" s="338"/>
      <c r="N61" s="338"/>
      <c r="O61" s="345"/>
      <c r="P61" s="344"/>
      <c r="Q61" s="344"/>
      <c r="R61" s="344"/>
      <c r="S61" s="347"/>
      <c r="T61" s="346"/>
      <c r="U61" s="346"/>
      <c r="V61" s="346"/>
      <c r="W61" s="346"/>
    </row>
    <row r="62" spans="1:23" s="126" customFormat="1" ht="15" customHeight="1">
      <c r="A62" s="200"/>
      <c r="B62" s="219">
        <v>633</v>
      </c>
      <c r="C62" s="200"/>
      <c r="D62" s="201" t="s">
        <v>620</v>
      </c>
      <c r="E62" s="231">
        <f>SUM(E63:E64)</f>
        <v>0</v>
      </c>
      <c r="F62" s="231">
        <f t="shared" ref="F62:G62" si="15">SUM(F63:F64)</f>
        <v>0</v>
      </c>
      <c r="G62" s="231">
        <f t="shared" si="15"/>
        <v>0</v>
      </c>
      <c r="H62" s="541" t="s">
        <v>741</v>
      </c>
      <c r="I62" s="541" t="s">
        <v>741</v>
      </c>
      <c r="J62" s="458"/>
      <c r="K62" s="458"/>
      <c r="L62" s="338"/>
      <c r="M62" s="338"/>
      <c r="N62" s="338"/>
      <c r="O62" s="338"/>
      <c r="P62" s="339"/>
      <c r="Q62" s="339"/>
      <c r="R62" s="339"/>
      <c r="S62" s="372"/>
      <c r="T62" s="340"/>
      <c r="U62" s="340"/>
      <c r="V62" s="340"/>
      <c r="W62" s="340"/>
    </row>
    <row r="63" spans="1:23" s="209" customFormat="1" ht="15" customHeight="1">
      <c r="A63" s="207"/>
      <c r="B63" s="212" t="s">
        <v>544</v>
      </c>
      <c r="C63" s="207"/>
      <c r="D63" s="208" t="s">
        <v>621</v>
      </c>
      <c r="E63" s="192">
        <v>0</v>
      </c>
      <c r="F63" s="192">
        <v>0</v>
      </c>
      <c r="G63" s="192">
        <v>0</v>
      </c>
      <c r="H63" s="540" t="s">
        <v>741</v>
      </c>
      <c r="I63" s="540" t="s">
        <v>741</v>
      </c>
      <c r="J63" s="458"/>
      <c r="K63" s="458"/>
      <c r="L63" s="338"/>
      <c r="M63" s="338"/>
      <c r="N63" s="338"/>
      <c r="O63" s="345"/>
      <c r="P63" s="344"/>
      <c r="Q63" s="344"/>
      <c r="R63" s="344"/>
      <c r="S63" s="347"/>
      <c r="T63" s="346"/>
      <c r="U63" s="346"/>
      <c r="V63" s="346"/>
      <c r="W63" s="346"/>
    </row>
    <row r="64" spans="1:23" s="209" customFormat="1" ht="15" customHeight="1">
      <c r="A64" s="207"/>
      <c r="B64" s="212" t="s">
        <v>545</v>
      </c>
      <c r="C64" s="207"/>
      <c r="D64" s="208" t="s">
        <v>622</v>
      </c>
      <c r="E64" s="192">
        <v>0</v>
      </c>
      <c r="F64" s="192">
        <v>0</v>
      </c>
      <c r="G64" s="192">
        <v>0</v>
      </c>
      <c r="H64" s="540" t="s">
        <v>741</v>
      </c>
      <c r="I64" s="540" t="s">
        <v>741</v>
      </c>
      <c r="J64" s="458"/>
      <c r="K64" s="458"/>
      <c r="L64" s="338"/>
      <c r="M64" s="338"/>
      <c r="N64" s="338"/>
      <c r="O64" s="345"/>
      <c r="P64" s="344"/>
      <c r="Q64" s="344"/>
      <c r="R64" s="344"/>
      <c r="S64" s="347"/>
      <c r="T64" s="346"/>
      <c r="U64" s="346"/>
      <c r="V64" s="346"/>
      <c r="W64" s="346"/>
    </row>
    <row r="65" spans="1:23" s="126" customFormat="1" ht="15" customHeight="1">
      <c r="A65" s="200"/>
      <c r="B65" s="219">
        <v>634</v>
      </c>
      <c r="C65" s="200"/>
      <c r="D65" s="201" t="s">
        <v>76</v>
      </c>
      <c r="E65" s="231">
        <f>SUM(E66:E67)</f>
        <v>0</v>
      </c>
      <c r="F65" s="231">
        <f t="shared" ref="F65:G65" si="16">SUM(F66:F67)</f>
        <v>0</v>
      </c>
      <c r="G65" s="231">
        <f t="shared" si="16"/>
        <v>0</v>
      </c>
      <c r="H65" s="541" t="s">
        <v>741</v>
      </c>
      <c r="I65" s="541" t="s">
        <v>741</v>
      </c>
      <c r="J65" s="458"/>
      <c r="K65" s="458"/>
      <c r="L65" s="338"/>
      <c r="M65" s="338"/>
      <c r="N65" s="338"/>
      <c r="O65" s="338"/>
      <c r="P65" s="339"/>
      <c r="Q65" s="339"/>
      <c r="R65" s="339"/>
      <c r="S65" s="372"/>
      <c r="T65" s="340"/>
      <c r="U65" s="340"/>
      <c r="V65" s="340"/>
      <c r="W65" s="340"/>
    </row>
    <row r="66" spans="1:23" s="209" customFormat="1" ht="15" customHeight="1">
      <c r="A66" s="207"/>
      <c r="B66" s="212" t="s">
        <v>209</v>
      </c>
      <c r="C66" s="207"/>
      <c r="D66" s="208" t="s">
        <v>208</v>
      </c>
      <c r="E66" s="192">
        <v>0</v>
      </c>
      <c r="F66" s="192">
        <v>0</v>
      </c>
      <c r="G66" s="192">
        <v>0</v>
      </c>
      <c r="H66" s="540" t="s">
        <v>741</v>
      </c>
      <c r="I66" s="540" t="s">
        <v>741</v>
      </c>
      <c r="J66" s="458"/>
      <c r="K66" s="458"/>
      <c r="L66" s="338"/>
      <c r="M66" s="338"/>
      <c r="N66" s="338"/>
      <c r="O66" s="345"/>
      <c r="P66" s="344"/>
      <c r="Q66" s="344"/>
      <c r="R66" s="344"/>
      <c r="S66" s="347"/>
      <c r="T66" s="346"/>
      <c r="U66" s="346"/>
      <c r="V66" s="346"/>
      <c r="W66" s="346"/>
    </row>
    <row r="67" spans="1:23" s="209" customFormat="1" ht="15" customHeight="1">
      <c r="A67" s="207"/>
      <c r="B67" s="212" t="s">
        <v>546</v>
      </c>
      <c r="C67" s="207"/>
      <c r="D67" s="208" t="s">
        <v>623</v>
      </c>
      <c r="E67" s="192">
        <v>0</v>
      </c>
      <c r="F67" s="192">
        <v>0</v>
      </c>
      <c r="G67" s="192">
        <v>0</v>
      </c>
      <c r="H67" s="540" t="s">
        <v>741</v>
      </c>
      <c r="I67" s="540" t="s">
        <v>741</v>
      </c>
      <c r="J67" s="458"/>
      <c r="K67" s="458"/>
      <c r="L67" s="338"/>
      <c r="M67" s="338"/>
      <c r="N67" s="338"/>
      <c r="O67" s="345"/>
      <c r="P67" s="344"/>
      <c r="Q67" s="344"/>
      <c r="R67" s="344"/>
      <c r="S67" s="347"/>
      <c r="T67" s="346"/>
      <c r="U67" s="346"/>
      <c r="V67" s="346"/>
      <c r="W67" s="346"/>
    </row>
    <row r="68" spans="1:23" s="126" customFormat="1" ht="15" customHeight="1">
      <c r="A68" s="200"/>
      <c r="B68" s="219">
        <v>635</v>
      </c>
      <c r="C68" s="200"/>
      <c r="D68" s="201" t="s">
        <v>624</v>
      </c>
      <c r="E68" s="231">
        <f>SUM(E69:E70)</f>
        <v>0</v>
      </c>
      <c r="F68" s="231">
        <f t="shared" ref="F68:G68" si="17">SUM(F69:F70)</f>
        <v>0</v>
      </c>
      <c r="G68" s="231">
        <f t="shared" si="17"/>
        <v>0</v>
      </c>
      <c r="H68" s="541" t="s">
        <v>741</v>
      </c>
      <c r="I68" s="541" t="s">
        <v>741</v>
      </c>
      <c r="J68" s="458"/>
      <c r="K68" s="458"/>
      <c r="L68" s="338"/>
      <c r="M68" s="338"/>
      <c r="N68" s="338"/>
      <c r="O68" s="338"/>
      <c r="P68" s="339"/>
      <c r="Q68" s="339"/>
      <c r="R68" s="339"/>
      <c r="S68" s="372"/>
      <c r="T68" s="340"/>
      <c r="U68" s="340"/>
      <c r="V68" s="340"/>
      <c r="W68" s="340"/>
    </row>
    <row r="69" spans="1:23" s="209" customFormat="1" ht="15" customHeight="1">
      <c r="A69" s="207"/>
      <c r="B69" s="212" t="s">
        <v>689</v>
      </c>
      <c r="C69" s="207"/>
      <c r="D69" s="208" t="s">
        <v>625</v>
      </c>
      <c r="E69" s="192">
        <v>0</v>
      </c>
      <c r="F69" s="192">
        <v>0</v>
      </c>
      <c r="G69" s="192">
        <v>0</v>
      </c>
      <c r="H69" s="540" t="s">
        <v>741</v>
      </c>
      <c r="I69" s="540" t="s">
        <v>741</v>
      </c>
      <c r="J69" s="458"/>
      <c r="K69" s="458"/>
      <c r="L69" s="338"/>
      <c r="M69" s="338"/>
      <c r="N69" s="338"/>
      <c r="O69" s="345"/>
      <c r="P69" s="344"/>
      <c r="Q69" s="344"/>
      <c r="R69" s="344"/>
      <c r="S69" s="347"/>
      <c r="T69" s="346"/>
      <c r="U69" s="346"/>
      <c r="V69" s="346"/>
      <c r="W69" s="346"/>
    </row>
    <row r="70" spans="1:23" s="209" customFormat="1" ht="15" customHeight="1">
      <c r="A70" s="207"/>
      <c r="B70" s="212" t="s">
        <v>547</v>
      </c>
      <c r="C70" s="207"/>
      <c r="D70" s="208" t="s">
        <v>626</v>
      </c>
      <c r="E70" s="192">
        <v>0</v>
      </c>
      <c r="F70" s="192">
        <v>0</v>
      </c>
      <c r="G70" s="192">
        <v>0</v>
      </c>
      <c r="H70" s="540" t="s">
        <v>741</v>
      </c>
      <c r="I70" s="540" t="s">
        <v>741</v>
      </c>
      <c r="J70" s="458"/>
      <c r="K70" s="458"/>
      <c r="L70" s="338"/>
      <c r="M70" s="338"/>
      <c r="N70" s="338"/>
      <c r="O70" s="345"/>
      <c r="P70" s="344"/>
      <c r="Q70" s="344"/>
      <c r="R70" s="344"/>
      <c r="S70" s="347"/>
      <c r="T70" s="346"/>
      <c r="U70" s="346"/>
      <c r="V70" s="346"/>
      <c r="W70" s="346"/>
    </row>
    <row r="71" spans="1:23" s="126" customFormat="1" ht="15" customHeight="1">
      <c r="A71" s="200"/>
      <c r="B71" s="219">
        <v>636</v>
      </c>
      <c r="C71" s="200"/>
      <c r="D71" s="201" t="s">
        <v>214</v>
      </c>
      <c r="E71" s="231">
        <f>SUM(E72:E73)</f>
        <v>2123.5649346340169</v>
      </c>
      <c r="F71" s="231">
        <f t="shared" ref="F71:G71" si="18">SUM(F72:F73)</f>
        <v>0</v>
      </c>
      <c r="G71" s="231">
        <f t="shared" si="18"/>
        <v>0</v>
      </c>
      <c r="H71" s="541" t="s">
        <v>741</v>
      </c>
      <c r="I71" s="541" t="s">
        <v>741</v>
      </c>
      <c r="J71" s="458"/>
      <c r="K71" s="458"/>
      <c r="L71" s="338"/>
      <c r="M71" s="338"/>
      <c r="N71" s="338"/>
      <c r="O71" s="345"/>
      <c r="P71" s="339"/>
      <c r="Q71" s="339"/>
      <c r="R71" s="339"/>
      <c r="S71" s="372"/>
      <c r="T71" s="340"/>
      <c r="U71" s="340"/>
      <c r="V71" s="340"/>
      <c r="W71" s="340"/>
    </row>
    <row r="72" spans="1:23" s="209" customFormat="1" ht="15" customHeight="1">
      <c r="A72" s="207"/>
      <c r="B72" s="212">
        <v>6361</v>
      </c>
      <c r="C72" s="207"/>
      <c r="D72" s="208" t="s">
        <v>210</v>
      </c>
      <c r="E72" s="192">
        <v>0</v>
      </c>
      <c r="F72" s="192">
        <v>0</v>
      </c>
      <c r="G72" s="192">
        <v>0</v>
      </c>
      <c r="H72" s="540" t="s">
        <v>741</v>
      </c>
      <c r="I72" s="540" t="s">
        <v>741</v>
      </c>
      <c r="J72" s="458"/>
      <c r="K72" s="458"/>
      <c r="L72" s="338"/>
      <c r="M72" s="338"/>
      <c r="N72" s="338"/>
      <c r="O72" s="345"/>
      <c r="P72" s="344"/>
      <c r="Q72" s="344"/>
      <c r="R72" s="344"/>
      <c r="S72" s="347"/>
      <c r="T72" s="346"/>
      <c r="U72" s="346"/>
      <c r="V72" s="346"/>
      <c r="W72" s="346"/>
    </row>
    <row r="73" spans="1:23" s="209" customFormat="1" ht="15" customHeight="1">
      <c r="A73" s="207"/>
      <c r="B73" s="212">
        <v>6362</v>
      </c>
      <c r="C73" s="207">
        <v>52</v>
      </c>
      <c r="D73" s="208" t="s">
        <v>627</v>
      </c>
      <c r="E73" s="365">
        <v>2123.5649346340169</v>
      </c>
      <c r="F73" s="192">
        <v>0</v>
      </c>
      <c r="G73" s="192">
        <v>0</v>
      </c>
      <c r="H73" s="540" t="s">
        <v>741</v>
      </c>
      <c r="I73" s="540" t="s">
        <v>741</v>
      </c>
      <c r="J73" s="458"/>
      <c r="K73" s="458"/>
      <c r="L73" s="338"/>
      <c r="M73" s="338"/>
      <c r="N73" s="338"/>
      <c r="O73" s="345"/>
      <c r="P73" s="344"/>
      <c r="Q73" s="344"/>
      <c r="R73" s="344"/>
      <c r="S73" s="347"/>
      <c r="T73" s="346"/>
      <c r="U73" s="346"/>
      <c r="V73" s="346"/>
      <c r="W73" s="346"/>
    </row>
    <row r="74" spans="1:23" s="126" customFormat="1" ht="15" customHeight="1">
      <c r="A74" s="200"/>
      <c r="B74" s="219">
        <v>637</v>
      </c>
      <c r="C74" s="200"/>
      <c r="D74" s="201" t="s">
        <v>628</v>
      </c>
      <c r="E74" s="231">
        <f>SUM(E75:E76)</f>
        <v>0</v>
      </c>
      <c r="F74" s="231">
        <f t="shared" ref="F74:G74" si="19">SUM(F75:F76)</f>
        <v>0</v>
      </c>
      <c r="G74" s="231">
        <f t="shared" si="19"/>
        <v>0</v>
      </c>
      <c r="H74" s="541" t="s">
        <v>741</v>
      </c>
      <c r="I74" s="541" t="s">
        <v>741</v>
      </c>
      <c r="J74" s="458"/>
      <c r="K74" s="458"/>
      <c r="L74" s="338"/>
      <c r="M74" s="338"/>
      <c r="N74" s="338"/>
      <c r="O74" s="338"/>
      <c r="P74" s="339"/>
      <c r="Q74" s="339"/>
      <c r="R74" s="339"/>
      <c r="S74" s="372"/>
      <c r="T74" s="340"/>
      <c r="U74" s="340"/>
      <c r="V74" s="340"/>
      <c r="W74" s="340"/>
    </row>
    <row r="75" spans="1:23" s="209" customFormat="1" ht="15" customHeight="1">
      <c r="A75" s="207"/>
      <c r="B75" s="212">
        <v>6371</v>
      </c>
      <c r="C75" s="207"/>
      <c r="D75" s="208" t="s">
        <v>629</v>
      </c>
      <c r="E75" s="192">
        <v>0</v>
      </c>
      <c r="F75" s="192">
        <v>0</v>
      </c>
      <c r="G75" s="192">
        <v>0</v>
      </c>
      <c r="H75" s="540" t="s">
        <v>741</v>
      </c>
      <c r="I75" s="540" t="s">
        <v>741</v>
      </c>
      <c r="J75" s="458"/>
      <c r="K75" s="458"/>
      <c r="L75" s="338"/>
      <c r="M75" s="338"/>
      <c r="N75" s="338"/>
      <c r="O75" s="345"/>
      <c r="P75" s="344"/>
      <c r="Q75" s="344"/>
      <c r="R75" s="344"/>
      <c r="S75" s="347"/>
      <c r="T75" s="346"/>
      <c r="U75" s="346"/>
      <c r="V75" s="346"/>
      <c r="W75" s="346"/>
    </row>
    <row r="76" spans="1:23" s="209" customFormat="1" ht="15" customHeight="1">
      <c r="A76" s="207"/>
      <c r="B76" s="212">
        <v>6372</v>
      </c>
      <c r="C76" s="207"/>
      <c r="D76" s="208" t="s">
        <v>630</v>
      </c>
      <c r="E76" s="192">
        <v>0</v>
      </c>
      <c r="F76" s="192">
        <v>0</v>
      </c>
      <c r="G76" s="192">
        <v>0</v>
      </c>
      <c r="H76" s="540" t="s">
        <v>741</v>
      </c>
      <c r="I76" s="540" t="s">
        <v>741</v>
      </c>
      <c r="J76" s="458"/>
      <c r="K76" s="458"/>
      <c r="L76" s="338"/>
      <c r="M76" s="338"/>
      <c r="N76" s="338"/>
      <c r="O76" s="345"/>
      <c r="P76" s="344"/>
      <c r="Q76" s="344"/>
      <c r="R76" s="344"/>
      <c r="S76" s="347"/>
      <c r="T76" s="346"/>
      <c r="U76" s="346"/>
      <c r="V76" s="346"/>
      <c r="W76" s="346"/>
    </row>
    <row r="77" spans="1:23" s="126" customFormat="1" ht="15" customHeight="1">
      <c r="A77" s="200"/>
      <c r="B77" s="219">
        <v>638</v>
      </c>
      <c r="C77" s="200"/>
      <c r="D77" s="201" t="s">
        <v>78</v>
      </c>
      <c r="E77" s="231">
        <f>SUM(E78:E79)</f>
        <v>0</v>
      </c>
      <c r="F77" s="231">
        <f t="shared" ref="F77:G77" si="20">SUM(F78:F79)</f>
        <v>0</v>
      </c>
      <c r="G77" s="231">
        <f t="shared" si="20"/>
        <v>0</v>
      </c>
      <c r="H77" s="541" t="s">
        <v>741</v>
      </c>
      <c r="I77" s="541" t="s">
        <v>741</v>
      </c>
      <c r="J77" s="458"/>
      <c r="K77" s="458"/>
      <c r="L77" s="338"/>
      <c r="M77" s="338"/>
      <c r="N77" s="338"/>
      <c r="O77" s="338"/>
      <c r="P77" s="339"/>
      <c r="Q77" s="339"/>
      <c r="R77" s="339"/>
      <c r="S77" s="372"/>
      <c r="T77" s="340"/>
      <c r="U77" s="340"/>
      <c r="V77" s="340"/>
      <c r="W77" s="340"/>
    </row>
    <row r="78" spans="1:23" s="209" customFormat="1" ht="15" customHeight="1">
      <c r="A78" s="207"/>
      <c r="B78" s="212">
        <v>6381</v>
      </c>
      <c r="C78" s="207"/>
      <c r="D78" s="208" t="s">
        <v>383</v>
      </c>
      <c r="E78" s="192">
        <v>0</v>
      </c>
      <c r="F78" s="192">
        <v>0</v>
      </c>
      <c r="G78" s="192">
        <v>0</v>
      </c>
      <c r="H78" s="540" t="s">
        <v>741</v>
      </c>
      <c r="I78" s="540" t="s">
        <v>741</v>
      </c>
      <c r="J78" s="458"/>
      <c r="K78" s="458"/>
      <c r="L78" s="338"/>
      <c r="M78" s="338"/>
      <c r="N78" s="338"/>
      <c r="O78" s="345"/>
      <c r="P78" s="344"/>
      <c r="Q78" s="344"/>
      <c r="R78" s="344"/>
      <c r="S78" s="347"/>
      <c r="T78" s="346"/>
      <c r="U78" s="346"/>
      <c r="V78" s="346"/>
      <c r="W78" s="346"/>
    </row>
    <row r="79" spans="1:23" s="209" customFormat="1" ht="15" customHeight="1">
      <c r="A79" s="207"/>
      <c r="B79" s="212">
        <v>6382</v>
      </c>
      <c r="C79" s="207"/>
      <c r="D79" s="208" t="s">
        <v>384</v>
      </c>
      <c r="E79" s="192">
        <v>0</v>
      </c>
      <c r="F79" s="192">
        <v>0</v>
      </c>
      <c r="G79" s="192">
        <v>0</v>
      </c>
      <c r="H79" s="540" t="s">
        <v>741</v>
      </c>
      <c r="I79" s="540" t="s">
        <v>741</v>
      </c>
      <c r="J79" s="458"/>
      <c r="K79" s="458"/>
      <c r="L79" s="338"/>
      <c r="M79" s="338"/>
      <c r="N79" s="338"/>
      <c r="O79" s="345"/>
      <c r="P79" s="344"/>
      <c r="Q79" s="344"/>
      <c r="R79" s="344"/>
      <c r="S79" s="347"/>
      <c r="T79" s="346"/>
      <c r="U79" s="346"/>
      <c r="V79" s="346"/>
      <c r="W79" s="346"/>
    </row>
    <row r="80" spans="1:23" s="126" customFormat="1" ht="15" customHeight="1">
      <c r="A80" s="200"/>
      <c r="B80" s="219">
        <v>639</v>
      </c>
      <c r="C80" s="200"/>
      <c r="D80" s="201" t="s">
        <v>385</v>
      </c>
      <c r="E80" s="231">
        <f>SUM(E81:E84)</f>
        <v>86035.07</v>
      </c>
      <c r="F80" s="231">
        <f t="shared" ref="F80:G80" si="21">SUM(F81:F84)</f>
        <v>70685</v>
      </c>
      <c r="G80" s="231">
        <f t="shared" si="21"/>
        <v>44175.1</v>
      </c>
      <c r="H80" s="539">
        <f t="shared" ref="H80:H132" si="22">SUM(G80/E80*100)</f>
        <v>51.34545714904398</v>
      </c>
      <c r="I80" s="539">
        <f t="shared" ref="I80:I132" si="23">SUM(G80/F80*100)</f>
        <v>62.495720449883287</v>
      </c>
      <c r="J80" s="458"/>
      <c r="K80" s="458"/>
      <c r="L80" s="338"/>
      <c r="M80" s="338"/>
      <c r="N80" s="338"/>
      <c r="O80" s="338"/>
      <c r="P80" s="339"/>
      <c r="Q80" s="339"/>
      <c r="R80" s="339"/>
      <c r="S80" s="372"/>
      <c r="T80" s="340"/>
      <c r="U80" s="340"/>
      <c r="V80" s="340"/>
      <c r="W80" s="340"/>
    </row>
    <row r="81" spans="1:23" s="209" customFormat="1" ht="15" customHeight="1">
      <c r="A81" s="207"/>
      <c r="B81" s="212">
        <v>6391</v>
      </c>
      <c r="C81" s="207">
        <v>52</v>
      </c>
      <c r="D81" s="208" t="s">
        <v>386</v>
      </c>
      <c r="E81" s="365">
        <v>76031.990000000005</v>
      </c>
      <c r="F81" s="192">
        <v>70685</v>
      </c>
      <c r="G81" s="192">
        <v>36436.5</v>
      </c>
      <c r="H81" s="540">
        <f t="shared" si="22"/>
        <v>47.922591530222995</v>
      </c>
      <c r="I81" s="540">
        <f t="shared" si="23"/>
        <v>51.547711678573961</v>
      </c>
      <c r="J81" s="458"/>
      <c r="K81" s="458"/>
      <c r="L81" s="338"/>
      <c r="M81" s="338"/>
      <c r="N81" s="338"/>
      <c r="O81" s="345"/>
      <c r="P81" s="344"/>
      <c r="Q81" s="344"/>
      <c r="R81" s="344"/>
      <c r="S81" s="347"/>
      <c r="T81" s="346"/>
      <c r="U81" s="346"/>
      <c r="V81" s="346"/>
      <c r="W81" s="346"/>
    </row>
    <row r="82" spans="1:23" s="209" customFormat="1" ht="15" customHeight="1">
      <c r="A82" s="207"/>
      <c r="B82" s="212">
        <v>6392</v>
      </c>
      <c r="C82" s="207"/>
      <c r="D82" s="208" t="s">
        <v>387</v>
      </c>
      <c r="E82" s="365"/>
      <c r="F82" s="192">
        <v>0</v>
      </c>
      <c r="G82" s="192">
        <v>0</v>
      </c>
      <c r="H82" s="540" t="s">
        <v>741</v>
      </c>
      <c r="I82" s="540" t="s">
        <v>741</v>
      </c>
      <c r="J82" s="458"/>
      <c r="K82" s="458"/>
      <c r="L82" s="338"/>
      <c r="M82" s="338"/>
      <c r="N82" s="338"/>
      <c r="O82" s="345"/>
      <c r="P82" s="344"/>
      <c r="Q82" s="344"/>
      <c r="R82" s="344"/>
      <c r="S82" s="347"/>
      <c r="T82" s="346"/>
      <c r="U82" s="346"/>
      <c r="V82" s="346"/>
      <c r="W82" s="346"/>
    </row>
    <row r="83" spans="1:23" s="209" customFormat="1" ht="15" customHeight="1">
      <c r="A83" s="207"/>
      <c r="B83" s="212">
        <v>6393</v>
      </c>
      <c r="C83" s="207">
        <v>52</v>
      </c>
      <c r="D83" s="208" t="s">
        <v>388</v>
      </c>
      <c r="E83" s="365">
        <v>10003.08</v>
      </c>
      <c r="F83" s="192">
        <v>0</v>
      </c>
      <c r="G83" s="192">
        <v>7738.6</v>
      </c>
      <c r="H83" s="540">
        <f t="shared" si="22"/>
        <v>77.36217245088514</v>
      </c>
      <c r="I83" s="540" t="s">
        <v>741</v>
      </c>
      <c r="J83" s="458"/>
      <c r="K83" s="458"/>
      <c r="L83" s="338"/>
      <c r="M83" s="338"/>
      <c r="N83" s="338"/>
      <c r="O83" s="345"/>
      <c r="P83" s="344"/>
      <c r="Q83" s="344"/>
      <c r="R83" s="344"/>
      <c r="S83" s="347"/>
      <c r="T83" s="346"/>
      <c r="U83" s="346"/>
      <c r="V83" s="346"/>
      <c r="W83" s="346"/>
    </row>
    <row r="84" spans="1:23" s="209" customFormat="1" ht="15" customHeight="1">
      <c r="A84" s="207"/>
      <c r="B84" s="212">
        <v>6394</v>
      </c>
      <c r="C84" s="207"/>
      <c r="D84" s="208" t="s">
        <v>389</v>
      </c>
      <c r="E84" s="192">
        <v>0</v>
      </c>
      <c r="F84" s="192">
        <v>0</v>
      </c>
      <c r="G84" s="192">
        <v>0</v>
      </c>
      <c r="H84" s="540" t="s">
        <v>741</v>
      </c>
      <c r="I84" s="540" t="s">
        <v>741</v>
      </c>
      <c r="J84" s="458"/>
      <c r="K84" s="458"/>
      <c r="L84" s="338"/>
      <c r="M84" s="338"/>
      <c r="N84" s="338"/>
      <c r="O84" s="345"/>
      <c r="P84" s="344"/>
      <c r="Q84" s="344"/>
      <c r="R84" s="344"/>
      <c r="S84" s="347"/>
      <c r="T84" s="346"/>
      <c r="U84" s="346"/>
      <c r="V84" s="346"/>
      <c r="W84" s="346"/>
    </row>
    <row r="85" spans="1:23" s="126" customFormat="1" ht="15" customHeight="1">
      <c r="A85" s="200"/>
      <c r="B85" s="219">
        <v>64</v>
      </c>
      <c r="C85" s="200"/>
      <c r="D85" s="201" t="s">
        <v>64</v>
      </c>
      <c r="E85" s="231">
        <f>E86+E94+E101</f>
        <v>41.04</v>
      </c>
      <c r="F85" s="231">
        <f t="shared" ref="F85:G85" si="24">F86+F94+F101</f>
        <v>0</v>
      </c>
      <c r="G85" s="231">
        <f t="shared" si="24"/>
        <v>77.410000000000011</v>
      </c>
      <c r="H85" s="539">
        <f t="shared" si="22"/>
        <v>188.6208576998051</v>
      </c>
      <c r="I85" s="541" t="s">
        <v>741</v>
      </c>
      <c r="J85" s="458"/>
      <c r="K85" s="458"/>
      <c r="L85" s="338"/>
      <c r="M85" s="338"/>
      <c r="N85" s="338"/>
      <c r="O85" s="338"/>
      <c r="P85" s="339"/>
      <c r="Q85" s="339"/>
      <c r="R85" s="339"/>
      <c r="S85" s="372"/>
      <c r="T85" s="340"/>
      <c r="U85" s="340"/>
      <c r="V85" s="340"/>
      <c r="W85" s="340"/>
    </row>
    <row r="86" spans="1:23" s="126" customFormat="1" ht="15" customHeight="1">
      <c r="A86" s="200"/>
      <c r="B86" s="219">
        <v>641</v>
      </c>
      <c r="C86" s="200"/>
      <c r="D86" s="201" t="s">
        <v>65</v>
      </c>
      <c r="E86" s="231">
        <f>SUM(E87:E93)</f>
        <v>41.04</v>
      </c>
      <c r="F86" s="231">
        <f t="shared" ref="F86:G86" si="25">SUM(F87:F93)</f>
        <v>0</v>
      </c>
      <c r="G86" s="231">
        <f t="shared" si="25"/>
        <v>77.410000000000011</v>
      </c>
      <c r="H86" s="539">
        <f t="shared" si="22"/>
        <v>188.6208576998051</v>
      </c>
      <c r="I86" s="541" t="s">
        <v>741</v>
      </c>
      <c r="J86" s="458"/>
      <c r="K86" s="458"/>
      <c r="L86" s="338"/>
      <c r="M86" s="338"/>
      <c r="N86" s="338"/>
      <c r="O86" s="338"/>
      <c r="P86" s="339"/>
      <c r="Q86" s="339"/>
      <c r="R86" s="339"/>
      <c r="S86" s="372"/>
      <c r="T86" s="340"/>
      <c r="U86" s="340"/>
      <c r="V86" s="340"/>
      <c r="W86" s="340"/>
    </row>
    <row r="87" spans="1:23" s="209" customFormat="1" ht="15" customHeight="1">
      <c r="A87" s="207"/>
      <c r="B87" s="212" t="s">
        <v>548</v>
      </c>
      <c r="C87" s="207"/>
      <c r="D87" s="208" t="s">
        <v>631</v>
      </c>
      <c r="E87" s="365">
        <v>0</v>
      </c>
      <c r="F87" s="192">
        <v>0</v>
      </c>
      <c r="G87" s="192">
        <v>0</v>
      </c>
      <c r="H87" s="540" t="s">
        <v>741</v>
      </c>
      <c r="I87" s="540" t="s">
        <v>741</v>
      </c>
      <c r="J87" s="458"/>
      <c r="K87" s="458"/>
      <c r="L87" s="338"/>
      <c r="M87" s="338"/>
      <c r="N87" s="338"/>
      <c r="O87" s="345"/>
      <c r="P87" s="344"/>
      <c r="Q87" s="344"/>
      <c r="R87" s="344"/>
      <c r="S87" s="347"/>
      <c r="T87" s="346"/>
      <c r="U87" s="346"/>
      <c r="V87" s="346"/>
      <c r="W87" s="346"/>
    </row>
    <row r="88" spans="1:23" s="209" customFormat="1" ht="15" customHeight="1">
      <c r="A88" s="207"/>
      <c r="B88" s="212" t="s">
        <v>549</v>
      </c>
      <c r="C88" s="207">
        <v>31</v>
      </c>
      <c r="D88" s="208" t="s">
        <v>632</v>
      </c>
      <c r="E88" s="365">
        <v>39.19</v>
      </c>
      <c r="F88" s="192">
        <v>0</v>
      </c>
      <c r="G88" s="192">
        <v>73.400000000000006</v>
      </c>
      <c r="H88" s="540">
        <f t="shared" si="22"/>
        <v>187.29267670324066</v>
      </c>
      <c r="I88" s="540" t="s">
        <v>741</v>
      </c>
      <c r="J88" s="458"/>
      <c r="K88" s="458"/>
      <c r="L88" s="338"/>
      <c r="M88" s="338"/>
      <c r="N88" s="338"/>
      <c r="O88" s="345"/>
      <c r="P88" s="344"/>
      <c r="Q88" s="344"/>
      <c r="R88" s="344"/>
      <c r="S88" s="347"/>
      <c r="T88" s="346"/>
      <c r="U88" s="346"/>
      <c r="V88" s="346"/>
      <c r="W88" s="346"/>
    </row>
    <row r="89" spans="1:23" s="209" customFormat="1" ht="15" customHeight="1">
      <c r="A89" s="207"/>
      <c r="B89" s="212" t="s">
        <v>550</v>
      </c>
      <c r="C89" s="207"/>
      <c r="D89" s="208" t="s">
        <v>633</v>
      </c>
      <c r="E89" s="365">
        <v>0</v>
      </c>
      <c r="F89" s="192">
        <v>0</v>
      </c>
      <c r="G89" s="192">
        <v>0</v>
      </c>
      <c r="H89" s="540" t="s">
        <v>741</v>
      </c>
      <c r="I89" s="540" t="s">
        <v>741</v>
      </c>
      <c r="J89" s="458"/>
      <c r="K89" s="458"/>
      <c r="L89" s="338"/>
      <c r="M89" s="338"/>
      <c r="N89" s="338"/>
      <c r="O89" s="345"/>
      <c r="P89" s="344"/>
      <c r="Q89" s="344"/>
      <c r="R89" s="344"/>
      <c r="S89" s="347"/>
      <c r="T89" s="346"/>
      <c r="U89" s="346"/>
      <c r="V89" s="346"/>
      <c r="W89" s="346"/>
    </row>
    <row r="90" spans="1:23" s="209" customFormat="1" ht="15" customHeight="1">
      <c r="A90" s="207"/>
      <c r="B90" s="212" t="s">
        <v>551</v>
      </c>
      <c r="C90" s="207">
        <v>31</v>
      </c>
      <c r="D90" s="208" t="s">
        <v>634</v>
      </c>
      <c r="E90" s="365">
        <v>1.85</v>
      </c>
      <c r="F90" s="192">
        <v>0</v>
      </c>
      <c r="G90" s="192">
        <v>4.01</v>
      </c>
      <c r="H90" s="540">
        <f t="shared" si="22"/>
        <v>216.75675675675672</v>
      </c>
      <c r="I90" s="540" t="s">
        <v>741</v>
      </c>
      <c r="J90" s="458"/>
      <c r="K90" s="458"/>
      <c r="L90" s="338"/>
      <c r="M90" s="338"/>
      <c r="N90" s="338"/>
      <c r="O90" s="345"/>
      <c r="P90" s="344"/>
      <c r="Q90" s="344"/>
      <c r="R90" s="344"/>
      <c r="S90" s="347"/>
      <c r="T90" s="346"/>
      <c r="U90" s="346"/>
      <c r="V90" s="346"/>
      <c r="W90" s="346"/>
    </row>
    <row r="91" spans="1:23" s="209" customFormat="1" ht="15" customHeight="1">
      <c r="A91" s="207"/>
      <c r="B91" s="212" t="s">
        <v>552</v>
      </c>
      <c r="C91" s="207"/>
      <c r="D91" s="208" t="s">
        <v>635</v>
      </c>
      <c r="E91" s="365">
        <v>0</v>
      </c>
      <c r="F91" s="192">
        <v>0</v>
      </c>
      <c r="G91" s="192">
        <v>0</v>
      </c>
      <c r="H91" s="540" t="s">
        <v>741</v>
      </c>
      <c r="I91" s="540" t="s">
        <v>741</v>
      </c>
      <c r="J91" s="458"/>
      <c r="K91" s="458"/>
      <c r="L91" s="338"/>
      <c r="M91" s="338"/>
      <c r="N91" s="338"/>
      <c r="O91" s="345"/>
      <c r="P91" s="344"/>
      <c r="Q91" s="344"/>
      <c r="R91" s="344"/>
      <c r="S91" s="347"/>
      <c r="T91" s="346"/>
      <c r="U91" s="346"/>
      <c r="V91" s="346"/>
      <c r="W91" s="346"/>
    </row>
    <row r="92" spans="1:23" s="209" customFormat="1" ht="15" customHeight="1">
      <c r="A92" s="207"/>
      <c r="B92" s="212" t="s">
        <v>553</v>
      </c>
      <c r="C92" s="207"/>
      <c r="D92" s="208" t="s">
        <v>636</v>
      </c>
      <c r="E92" s="365">
        <v>0</v>
      </c>
      <c r="F92" s="192">
        <v>0</v>
      </c>
      <c r="G92" s="192">
        <v>0</v>
      </c>
      <c r="H92" s="540" t="s">
        <v>741</v>
      </c>
      <c r="I92" s="540" t="s">
        <v>741</v>
      </c>
      <c r="J92" s="458"/>
      <c r="K92" s="458"/>
      <c r="L92" s="338"/>
      <c r="M92" s="338"/>
      <c r="N92" s="338"/>
      <c r="O92" s="345"/>
      <c r="P92" s="344"/>
      <c r="Q92" s="344"/>
      <c r="R92" s="344"/>
      <c r="S92" s="347"/>
      <c r="T92" s="346"/>
      <c r="U92" s="346"/>
      <c r="V92" s="346"/>
      <c r="W92" s="346"/>
    </row>
    <row r="93" spans="1:23" s="209" customFormat="1" ht="15" customHeight="1">
      <c r="A93" s="207"/>
      <c r="B93" s="212">
        <v>6419</v>
      </c>
      <c r="C93" s="207"/>
      <c r="D93" s="208" t="s">
        <v>637</v>
      </c>
      <c r="E93" s="365">
        <v>0</v>
      </c>
      <c r="F93" s="192">
        <v>0</v>
      </c>
      <c r="G93" s="192">
        <v>0</v>
      </c>
      <c r="H93" s="540" t="s">
        <v>741</v>
      </c>
      <c r="I93" s="540" t="s">
        <v>741</v>
      </c>
      <c r="J93" s="458"/>
      <c r="K93" s="458"/>
      <c r="L93" s="338"/>
      <c r="M93" s="338"/>
      <c r="N93" s="338"/>
      <c r="O93" s="345"/>
      <c r="P93" s="344"/>
      <c r="Q93" s="344"/>
      <c r="R93" s="344"/>
      <c r="S93" s="347"/>
      <c r="T93" s="346"/>
      <c r="U93" s="346"/>
      <c r="V93" s="346"/>
      <c r="W93" s="346"/>
    </row>
    <row r="94" spans="1:23" s="126" customFormat="1" ht="15" customHeight="1">
      <c r="A94" s="200"/>
      <c r="B94" s="219">
        <v>642</v>
      </c>
      <c r="C94" s="200"/>
      <c r="D94" s="201" t="s">
        <v>638</v>
      </c>
      <c r="E94" s="231">
        <f>SUM(E95:E100)</f>
        <v>0</v>
      </c>
      <c r="F94" s="231">
        <f t="shared" ref="F94:G94" si="26">SUM(F95:F100)</f>
        <v>0</v>
      </c>
      <c r="G94" s="231">
        <f t="shared" si="26"/>
        <v>0</v>
      </c>
      <c r="H94" s="541" t="s">
        <v>741</v>
      </c>
      <c r="I94" s="541" t="s">
        <v>741</v>
      </c>
      <c r="J94" s="458"/>
      <c r="K94" s="458"/>
      <c r="L94" s="338"/>
      <c r="M94" s="338"/>
      <c r="N94" s="338"/>
      <c r="O94" s="338"/>
      <c r="P94" s="339"/>
      <c r="Q94" s="339"/>
      <c r="R94" s="339"/>
      <c r="S94" s="372"/>
      <c r="T94" s="340"/>
      <c r="U94" s="340"/>
      <c r="V94" s="340"/>
      <c r="W94" s="340"/>
    </row>
    <row r="95" spans="1:23" s="209" customFormat="1" ht="15" customHeight="1">
      <c r="A95" s="207"/>
      <c r="B95" s="212" t="s">
        <v>554</v>
      </c>
      <c r="C95" s="207"/>
      <c r="D95" s="208" t="s">
        <v>639</v>
      </c>
      <c r="E95" s="192">
        <v>0</v>
      </c>
      <c r="F95" s="192">
        <v>0</v>
      </c>
      <c r="G95" s="192">
        <v>0</v>
      </c>
      <c r="H95" s="540" t="s">
        <v>741</v>
      </c>
      <c r="I95" s="540" t="s">
        <v>741</v>
      </c>
      <c r="J95" s="458"/>
      <c r="K95" s="458"/>
      <c r="L95" s="338"/>
      <c r="M95" s="338"/>
      <c r="N95" s="338"/>
      <c r="O95" s="345"/>
      <c r="P95" s="344"/>
      <c r="Q95" s="344"/>
      <c r="R95" s="344"/>
      <c r="S95" s="347"/>
      <c r="T95" s="346"/>
      <c r="U95" s="346"/>
      <c r="V95" s="346"/>
      <c r="W95" s="346"/>
    </row>
    <row r="96" spans="1:23" s="209" customFormat="1" ht="15" customHeight="1">
      <c r="A96" s="207"/>
      <c r="B96" s="212" t="s">
        <v>555</v>
      </c>
      <c r="C96" s="207"/>
      <c r="D96" s="208" t="s">
        <v>640</v>
      </c>
      <c r="E96" s="192">
        <v>0</v>
      </c>
      <c r="F96" s="192">
        <v>0</v>
      </c>
      <c r="G96" s="192">
        <v>0</v>
      </c>
      <c r="H96" s="540" t="s">
        <v>741</v>
      </c>
      <c r="I96" s="540" t="s">
        <v>741</v>
      </c>
      <c r="J96" s="458"/>
      <c r="K96" s="458"/>
      <c r="L96" s="338"/>
      <c r="M96" s="338"/>
      <c r="N96" s="338"/>
      <c r="O96" s="345"/>
      <c r="P96" s="344"/>
      <c r="Q96" s="344"/>
      <c r="R96" s="344"/>
      <c r="S96" s="347"/>
      <c r="T96" s="346"/>
      <c r="U96" s="346"/>
      <c r="V96" s="346"/>
      <c r="W96" s="346"/>
    </row>
    <row r="97" spans="1:23" s="209" customFormat="1" ht="15" customHeight="1">
      <c r="A97" s="207"/>
      <c r="B97" s="212" t="s">
        <v>556</v>
      </c>
      <c r="C97" s="207"/>
      <c r="D97" s="208" t="s">
        <v>641</v>
      </c>
      <c r="E97" s="192">
        <v>0</v>
      </c>
      <c r="F97" s="192">
        <v>0</v>
      </c>
      <c r="G97" s="192">
        <v>0</v>
      </c>
      <c r="H97" s="540" t="s">
        <v>741</v>
      </c>
      <c r="I97" s="540" t="s">
        <v>741</v>
      </c>
      <c r="J97" s="458"/>
      <c r="K97" s="458"/>
      <c r="L97" s="338"/>
      <c r="M97" s="338"/>
      <c r="N97" s="338"/>
      <c r="O97" s="345"/>
      <c r="P97" s="344"/>
      <c r="Q97" s="344"/>
      <c r="R97" s="344"/>
      <c r="S97" s="347"/>
      <c r="T97" s="346"/>
      <c r="U97" s="346"/>
      <c r="V97" s="346"/>
      <c r="W97" s="346"/>
    </row>
    <row r="98" spans="1:23" s="209" customFormat="1" ht="15" customHeight="1">
      <c r="A98" s="207"/>
      <c r="B98" s="212" t="s">
        <v>557</v>
      </c>
      <c r="C98" s="207"/>
      <c r="D98" s="208" t="s">
        <v>642</v>
      </c>
      <c r="E98" s="192">
        <v>0</v>
      </c>
      <c r="F98" s="192">
        <v>0</v>
      </c>
      <c r="G98" s="192">
        <v>0</v>
      </c>
      <c r="H98" s="540" t="s">
        <v>741</v>
      </c>
      <c r="I98" s="540" t="s">
        <v>741</v>
      </c>
      <c r="J98" s="458"/>
      <c r="K98" s="458"/>
      <c r="L98" s="338"/>
      <c r="M98" s="338"/>
      <c r="N98" s="338"/>
      <c r="O98" s="345"/>
      <c r="P98" s="344"/>
      <c r="Q98" s="344"/>
      <c r="R98" s="344"/>
      <c r="S98" s="347"/>
      <c r="T98" s="346"/>
      <c r="U98" s="346"/>
      <c r="V98" s="346"/>
      <c r="W98" s="346"/>
    </row>
    <row r="99" spans="1:23" s="209" customFormat="1" ht="15" customHeight="1">
      <c r="A99" s="207"/>
      <c r="B99" s="212">
        <v>6425</v>
      </c>
      <c r="C99" s="207"/>
      <c r="D99" s="208" t="s">
        <v>643</v>
      </c>
      <c r="E99" s="192">
        <v>0</v>
      </c>
      <c r="F99" s="192">
        <v>0</v>
      </c>
      <c r="G99" s="192">
        <v>0</v>
      </c>
      <c r="H99" s="540" t="s">
        <v>741</v>
      </c>
      <c r="I99" s="540" t="s">
        <v>741</v>
      </c>
      <c r="J99" s="458"/>
      <c r="K99" s="458"/>
      <c r="L99" s="338"/>
      <c r="M99" s="338"/>
      <c r="N99" s="338"/>
      <c r="O99" s="345"/>
      <c r="P99" s="344"/>
      <c r="Q99" s="344"/>
      <c r="R99" s="344"/>
      <c r="S99" s="347"/>
      <c r="T99" s="346"/>
      <c r="U99" s="346"/>
      <c r="V99" s="346"/>
      <c r="W99" s="346"/>
    </row>
    <row r="100" spans="1:23" s="209" customFormat="1" ht="15" customHeight="1">
      <c r="A100" s="207"/>
      <c r="B100" s="212" t="s">
        <v>558</v>
      </c>
      <c r="C100" s="207"/>
      <c r="D100" s="208" t="s">
        <v>644</v>
      </c>
      <c r="E100" s="192">
        <v>0</v>
      </c>
      <c r="F100" s="192">
        <v>0</v>
      </c>
      <c r="G100" s="192">
        <v>0</v>
      </c>
      <c r="H100" s="540" t="s">
        <v>741</v>
      </c>
      <c r="I100" s="540" t="s">
        <v>741</v>
      </c>
      <c r="J100" s="458"/>
      <c r="K100" s="458"/>
      <c r="L100" s="338"/>
      <c r="M100" s="338"/>
      <c r="N100" s="338"/>
      <c r="O100" s="345"/>
      <c r="P100" s="344"/>
      <c r="Q100" s="344"/>
      <c r="R100" s="344"/>
      <c r="S100" s="347"/>
      <c r="T100" s="346"/>
      <c r="U100" s="346"/>
      <c r="V100" s="346"/>
      <c r="W100" s="346"/>
    </row>
    <row r="101" spans="1:23" s="126" customFormat="1" ht="15" customHeight="1">
      <c r="A101" s="200"/>
      <c r="B101" s="219">
        <v>643</v>
      </c>
      <c r="C101" s="200"/>
      <c r="D101" s="201" t="s">
        <v>645</v>
      </c>
      <c r="E101" s="231">
        <f>SUM(E102:E108)</f>
        <v>0</v>
      </c>
      <c r="F101" s="231">
        <f t="shared" ref="F101:G101" si="27">SUM(F102:F108)</f>
        <v>0</v>
      </c>
      <c r="G101" s="231">
        <f t="shared" si="27"/>
        <v>0</v>
      </c>
      <c r="H101" s="541" t="s">
        <v>741</v>
      </c>
      <c r="I101" s="541" t="s">
        <v>741</v>
      </c>
      <c r="J101" s="458"/>
      <c r="K101" s="458"/>
      <c r="L101" s="338"/>
      <c r="M101" s="338"/>
      <c r="N101" s="338"/>
      <c r="O101" s="338"/>
      <c r="P101" s="339"/>
      <c r="Q101" s="339"/>
      <c r="R101" s="339"/>
      <c r="S101" s="372"/>
      <c r="T101" s="340"/>
      <c r="U101" s="340"/>
      <c r="V101" s="340"/>
      <c r="W101" s="340"/>
    </row>
    <row r="102" spans="1:23" s="209" customFormat="1" ht="15" customHeight="1">
      <c r="A102" s="207"/>
      <c r="B102" s="212">
        <v>6431</v>
      </c>
      <c r="C102" s="207"/>
      <c r="D102" s="208" t="s">
        <v>646</v>
      </c>
      <c r="E102" s="192">
        <v>0</v>
      </c>
      <c r="F102" s="192">
        <v>0</v>
      </c>
      <c r="G102" s="192">
        <v>0</v>
      </c>
      <c r="H102" s="540" t="s">
        <v>741</v>
      </c>
      <c r="I102" s="540" t="s">
        <v>741</v>
      </c>
      <c r="J102" s="458"/>
      <c r="K102" s="458"/>
      <c r="L102" s="338"/>
      <c r="M102" s="338"/>
      <c r="N102" s="338"/>
      <c r="O102" s="345"/>
      <c r="P102" s="344"/>
      <c r="Q102" s="344"/>
      <c r="R102" s="344"/>
      <c r="S102" s="347"/>
      <c r="T102" s="346"/>
      <c r="U102" s="346"/>
      <c r="V102" s="346"/>
      <c r="W102" s="346"/>
    </row>
    <row r="103" spans="1:23" s="209" customFormat="1" ht="15" customHeight="1">
      <c r="A103" s="207"/>
      <c r="B103" s="212">
        <v>6432</v>
      </c>
      <c r="C103" s="207"/>
      <c r="D103" s="208" t="s">
        <v>647</v>
      </c>
      <c r="E103" s="192">
        <v>0</v>
      </c>
      <c r="F103" s="192">
        <v>0</v>
      </c>
      <c r="G103" s="192">
        <v>0</v>
      </c>
      <c r="H103" s="540" t="s">
        <v>741</v>
      </c>
      <c r="I103" s="540" t="s">
        <v>741</v>
      </c>
      <c r="J103" s="458"/>
      <c r="K103" s="458"/>
      <c r="L103" s="338"/>
      <c r="M103" s="338"/>
      <c r="N103" s="338"/>
      <c r="O103" s="345"/>
      <c r="P103" s="344"/>
      <c r="Q103" s="344"/>
      <c r="R103" s="344"/>
      <c r="S103" s="347"/>
      <c r="T103" s="346"/>
      <c r="U103" s="346"/>
      <c r="V103" s="346"/>
      <c r="W103" s="346"/>
    </row>
    <row r="104" spans="1:23" s="209" customFormat="1" ht="15" customHeight="1">
      <c r="A104" s="207"/>
      <c r="B104" s="212">
        <v>6433</v>
      </c>
      <c r="C104" s="207"/>
      <c r="D104" s="208" t="s">
        <v>648</v>
      </c>
      <c r="E104" s="192">
        <v>0</v>
      </c>
      <c r="F104" s="192">
        <v>0</v>
      </c>
      <c r="G104" s="192">
        <v>0</v>
      </c>
      <c r="H104" s="540" t="s">
        <v>741</v>
      </c>
      <c r="I104" s="540" t="s">
        <v>741</v>
      </c>
      <c r="J104" s="458"/>
      <c r="K104" s="458"/>
      <c r="L104" s="338"/>
      <c r="M104" s="338"/>
      <c r="N104" s="338"/>
      <c r="O104" s="345"/>
      <c r="P104" s="344"/>
      <c r="Q104" s="344"/>
      <c r="R104" s="344"/>
      <c r="S104" s="347"/>
      <c r="T104" s="346"/>
      <c r="U104" s="346"/>
      <c r="V104" s="346"/>
      <c r="W104" s="346"/>
    </row>
    <row r="105" spans="1:23" s="209" customFormat="1" ht="15" customHeight="1">
      <c r="A105" s="207"/>
      <c r="B105" s="212">
        <v>6434</v>
      </c>
      <c r="C105" s="207"/>
      <c r="D105" s="208" t="s">
        <v>649</v>
      </c>
      <c r="E105" s="192">
        <v>0</v>
      </c>
      <c r="F105" s="192">
        <v>0</v>
      </c>
      <c r="G105" s="192">
        <v>0</v>
      </c>
      <c r="H105" s="540" t="s">
        <v>741</v>
      </c>
      <c r="I105" s="540" t="s">
        <v>741</v>
      </c>
      <c r="J105" s="458"/>
      <c r="K105" s="458"/>
      <c r="L105" s="338"/>
      <c r="M105" s="338"/>
      <c r="N105" s="338"/>
      <c r="O105" s="345"/>
      <c r="P105" s="344"/>
      <c r="Q105" s="344"/>
      <c r="R105" s="344"/>
      <c r="S105" s="347"/>
      <c r="T105" s="346"/>
      <c r="U105" s="346"/>
      <c r="V105" s="346"/>
      <c r="W105" s="346"/>
    </row>
    <row r="106" spans="1:23" s="209" customFormat="1" ht="15" customHeight="1">
      <c r="A106" s="207"/>
      <c r="B106" s="212">
        <v>6435</v>
      </c>
      <c r="C106" s="207"/>
      <c r="D106" s="208" t="s">
        <v>650</v>
      </c>
      <c r="E106" s="192">
        <v>0</v>
      </c>
      <c r="F106" s="192">
        <v>0</v>
      </c>
      <c r="G106" s="192">
        <v>0</v>
      </c>
      <c r="H106" s="540" t="s">
        <v>741</v>
      </c>
      <c r="I106" s="540" t="s">
        <v>741</v>
      </c>
      <c r="J106" s="458"/>
      <c r="K106" s="458"/>
      <c r="L106" s="338"/>
      <c r="M106" s="338"/>
      <c r="N106" s="338"/>
      <c r="O106" s="345"/>
      <c r="P106" s="344"/>
      <c r="Q106" s="344"/>
      <c r="R106" s="344"/>
      <c r="S106" s="347"/>
      <c r="T106" s="346"/>
      <c r="U106" s="346"/>
      <c r="V106" s="346"/>
      <c r="W106" s="346"/>
    </row>
    <row r="107" spans="1:23" s="209" customFormat="1" ht="15" customHeight="1">
      <c r="A107" s="207"/>
      <c r="B107" s="212">
        <v>6436</v>
      </c>
      <c r="C107" s="207"/>
      <c r="D107" s="208" t="s">
        <v>651</v>
      </c>
      <c r="E107" s="192">
        <v>0</v>
      </c>
      <c r="F107" s="192">
        <v>0</v>
      </c>
      <c r="G107" s="192">
        <v>0</v>
      </c>
      <c r="H107" s="540" t="s">
        <v>741</v>
      </c>
      <c r="I107" s="540" t="s">
        <v>741</v>
      </c>
      <c r="J107" s="458"/>
      <c r="K107" s="458"/>
      <c r="L107" s="338"/>
      <c r="M107" s="338"/>
      <c r="N107" s="338"/>
      <c r="O107" s="345"/>
      <c r="P107" s="344"/>
      <c r="Q107" s="344"/>
      <c r="R107" s="344"/>
      <c r="S107" s="347"/>
      <c r="T107" s="346"/>
      <c r="U107" s="346"/>
      <c r="V107" s="346"/>
      <c r="W107" s="346"/>
    </row>
    <row r="108" spans="1:23" s="209" customFormat="1" ht="15" customHeight="1">
      <c r="A108" s="207"/>
      <c r="B108" s="212">
        <v>6437</v>
      </c>
      <c r="C108" s="207"/>
      <c r="D108" s="208" t="s">
        <v>652</v>
      </c>
      <c r="E108" s="192">
        <v>0</v>
      </c>
      <c r="F108" s="192">
        <v>0</v>
      </c>
      <c r="G108" s="192">
        <v>0</v>
      </c>
      <c r="H108" s="540" t="s">
        <v>741</v>
      </c>
      <c r="I108" s="540" t="s">
        <v>741</v>
      </c>
      <c r="J108" s="458"/>
      <c r="K108" s="458"/>
      <c r="L108" s="338"/>
      <c r="M108" s="338"/>
      <c r="N108" s="338"/>
      <c r="O108" s="345"/>
      <c r="P108" s="344"/>
      <c r="Q108" s="344"/>
      <c r="R108" s="344"/>
      <c r="S108" s="347"/>
      <c r="T108" s="346"/>
      <c r="U108" s="346"/>
      <c r="V108" s="346"/>
      <c r="W108" s="346"/>
    </row>
    <row r="109" spans="1:23" s="126" customFormat="1" ht="15" customHeight="1">
      <c r="A109" s="200"/>
      <c r="B109" s="219">
        <v>65</v>
      </c>
      <c r="C109" s="200"/>
      <c r="D109" s="201" t="s">
        <v>653</v>
      </c>
      <c r="E109" s="231">
        <f>E110+E115+E123</f>
        <v>105990.62</v>
      </c>
      <c r="F109" s="231">
        <f t="shared" ref="F109:G109" si="28">F110+F115+F123</f>
        <v>468415</v>
      </c>
      <c r="G109" s="231">
        <f t="shared" si="28"/>
        <v>112190.7</v>
      </c>
      <c r="H109" s="539">
        <f t="shared" si="22"/>
        <v>105.84964971428603</v>
      </c>
      <c r="I109" s="539">
        <f t="shared" si="23"/>
        <v>23.951133076438627</v>
      </c>
      <c r="J109" s="458"/>
      <c r="K109" s="458"/>
      <c r="L109" s="338"/>
      <c r="M109" s="338"/>
      <c r="N109" s="338"/>
      <c r="O109" s="338"/>
      <c r="P109" s="339"/>
      <c r="Q109" s="339"/>
      <c r="R109" s="339"/>
      <c r="S109" s="372"/>
      <c r="T109" s="340"/>
      <c r="U109" s="340"/>
      <c r="V109" s="340"/>
      <c r="W109" s="340"/>
    </row>
    <row r="110" spans="1:23" s="126" customFormat="1" ht="15" customHeight="1">
      <c r="A110" s="200"/>
      <c r="B110" s="219">
        <v>651</v>
      </c>
      <c r="C110" s="200"/>
      <c r="D110" s="201" t="s">
        <v>654</v>
      </c>
      <c r="E110" s="231">
        <f>SUM(E111:E114)</f>
        <v>0</v>
      </c>
      <c r="F110" s="231">
        <f t="shared" ref="F110:G110" si="29">SUM(F111:F114)</f>
        <v>0</v>
      </c>
      <c r="G110" s="231">
        <f t="shared" si="29"/>
        <v>0</v>
      </c>
      <c r="H110" s="541" t="s">
        <v>741</v>
      </c>
      <c r="I110" s="541" t="s">
        <v>741</v>
      </c>
      <c r="J110" s="458"/>
      <c r="K110" s="458"/>
      <c r="L110" s="338"/>
      <c r="M110" s="338"/>
      <c r="N110" s="338"/>
      <c r="O110" s="338"/>
      <c r="P110" s="339"/>
      <c r="Q110" s="339"/>
      <c r="R110" s="339"/>
      <c r="S110" s="372"/>
      <c r="T110" s="340"/>
      <c r="U110" s="340"/>
      <c r="V110" s="340"/>
      <c r="W110" s="340"/>
    </row>
    <row r="111" spans="1:23" s="209" customFormat="1" ht="15" customHeight="1">
      <c r="A111" s="207"/>
      <c r="B111" s="212" t="s">
        <v>559</v>
      </c>
      <c r="C111" s="207"/>
      <c r="D111" s="208" t="s">
        <v>655</v>
      </c>
      <c r="E111" s="192">
        <v>0</v>
      </c>
      <c r="F111" s="192">
        <v>0</v>
      </c>
      <c r="G111" s="192">
        <v>0</v>
      </c>
      <c r="H111" s="540" t="s">
        <v>741</v>
      </c>
      <c r="I111" s="540" t="s">
        <v>741</v>
      </c>
      <c r="J111" s="458"/>
      <c r="K111" s="458"/>
      <c r="L111" s="338"/>
      <c r="M111" s="338"/>
      <c r="N111" s="338"/>
      <c r="O111" s="345"/>
      <c r="P111" s="344"/>
      <c r="Q111" s="344"/>
      <c r="R111" s="344"/>
      <c r="S111" s="347"/>
      <c r="T111" s="346"/>
      <c r="U111" s="346"/>
      <c r="V111" s="346"/>
      <c r="W111" s="346"/>
    </row>
    <row r="112" spans="1:23" s="209" customFormat="1" ht="15" customHeight="1">
      <c r="A112" s="207"/>
      <c r="B112" s="212" t="s">
        <v>560</v>
      </c>
      <c r="C112" s="207"/>
      <c r="D112" s="208" t="s">
        <v>656</v>
      </c>
      <c r="E112" s="192">
        <v>0</v>
      </c>
      <c r="F112" s="192">
        <v>0</v>
      </c>
      <c r="G112" s="192">
        <v>0</v>
      </c>
      <c r="H112" s="540" t="s">
        <v>741</v>
      </c>
      <c r="I112" s="540" t="s">
        <v>741</v>
      </c>
      <c r="J112" s="458"/>
      <c r="K112" s="458"/>
      <c r="L112" s="338"/>
      <c r="M112" s="338"/>
      <c r="N112" s="338"/>
      <c r="O112" s="345"/>
      <c r="P112" s="344"/>
      <c r="Q112" s="344"/>
      <c r="R112" s="344"/>
      <c r="S112" s="347"/>
      <c r="T112" s="346"/>
      <c r="U112" s="346"/>
      <c r="V112" s="346"/>
      <c r="W112" s="346"/>
    </row>
    <row r="113" spans="1:23" s="209" customFormat="1" ht="15" customHeight="1">
      <c r="A113" s="207"/>
      <c r="B113" s="212" t="s">
        <v>561</v>
      </c>
      <c r="C113" s="207"/>
      <c r="D113" s="208" t="s">
        <v>657</v>
      </c>
      <c r="E113" s="192">
        <v>0</v>
      </c>
      <c r="F113" s="192">
        <v>0</v>
      </c>
      <c r="G113" s="192">
        <v>0</v>
      </c>
      <c r="H113" s="540" t="s">
        <v>741</v>
      </c>
      <c r="I113" s="540" t="s">
        <v>741</v>
      </c>
      <c r="J113" s="458"/>
      <c r="K113" s="458"/>
      <c r="L113" s="338"/>
      <c r="M113" s="338"/>
      <c r="N113" s="338"/>
      <c r="O113" s="345"/>
      <c r="P113" s="344"/>
      <c r="Q113" s="344"/>
      <c r="R113" s="344"/>
      <c r="S113" s="347"/>
      <c r="T113" s="346"/>
      <c r="U113" s="346"/>
      <c r="V113" s="346"/>
      <c r="W113" s="346"/>
    </row>
    <row r="114" spans="1:23" s="209" customFormat="1" ht="15" customHeight="1">
      <c r="A114" s="207"/>
      <c r="B114" s="212" t="s">
        <v>562</v>
      </c>
      <c r="C114" s="207"/>
      <c r="D114" s="208" t="s">
        <v>658</v>
      </c>
      <c r="E114" s="192">
        <v>0</v>
      </c>
      <c r="F114" s="192">
        <v>0</v>
      </c>
      <c r="G114" s="192">
        <v>0</v>
      </c>
      <c r="H114" s="540" t="s">
        <v>741</v>
      </c>
      <c r="I114" s="540" t="s">
        <v>741</v>
      </c>
      <c r="J114" s="458"/>
      <c r="K114" s="458"/>
      <c r="L114" s="338"/>
      <c r="M114" s="338"/>
      <c r="N114" s="338"/>
      <c r="O114" s="345"/>
      <c r="P114" s="344"/>
      <c r="Q114" s="344"/>
      <c r="R114" s="344"/>
      <c r="S114" s="347"/>
      <c r="T114" s="346"/>
      <c r="U114" s="346"/>
      <c r="V114" s="346"/>
      <c r="W114" s="346"/>
    </row>
    <row r="115" spans="1:23" s="126" customFormat="1" ht="15" customHeight="1">
      <c r="A115" s="200"/>
      <c r="B115" s="219">
        <v>652</v>
      </c>
      <c r="C115" s="200"/>
      <c r="D115" s="201" t="s">
        <v>69</v>
      </c>
      <c r="E115" s="231">
        <f>SUM(E116:E122)</f>
        <v>105990.62</v>
      </c>
      <c r="F115" s="231">
        <f t="shared" ref="F115:G115" si="30">SUM(F116:F122)</f>
        <v>468415</v>
      </c>
      <c r="G115" s="231">
        <f t="shared" si="30"/>
        <v>112190.7</v>
      </c>
      <c r="H115" s="539">
        <f t="shared" si="22"/>
        <v>105.84964971428603</v>
      </c>
      <c r="I115" s="539">
        <f t="shared" si="23"/>
        <v>23.951133076438627</v>
      </c>
      <c r="J115" s="458"/>
      <c r="K115" s="458"/>
      <c r="L115" s="338"/>
      <c r="M115" s="338"/>
      <c r="N115" s="338"/>
      <c r="O115" s="338"/>
      <c r="P115" s="339"/>
      <c r="Q115" s="339"/>
      <c r="R115" s="339"/>
      <c r="S115" s="372"/>
      <c r="T115" s="340"/>
      <c r="U115" s="340"/>
      <c r="V115" s="340"/>
      <c r="W115" s="340"/>
    </row>
    <row r="116" spans="1:23" s="209" customFormat="1" ht="15" customHeight="1">
      <c r="A116" s="207"/>
      <c r="B116" s="212" t="s">
        <v>563</v>
      </c>
      <c r="C116" s="207"/>
      <c r="D116" s="208" t="s">
        <v>659</v>
      </c>
      <c r="E116" s="365">
        <v>0</v>
      </c>
      <c r="F116" s="192">
        <v>0</v>
      </c>
      <c r="G116" s="192">
        <v>0</v>
      </c>
      <c r="H116" s="540" t="s">
        <v>741</v>
      </c>
      <c r="I116" s="540" t="s">
        <v>741</v>
      </c>
      <c r="J116" s="458"/>
      <c r="K116" s="458"/>
      <c r="L116" s="338"/>
      <c r="M116" s="338"/>
      <c r="N116" s="338"/>
      <c r="O116" s="345"/>
      <c r="P116" s="344"/>
      <c r="Q116" s="344"/>
      <c r="R116" s="344"/>
      <c r="S116" s="347"/>
      <c r="T116" s="346"/>
      <c r="U116" s="346"/>
      <c r="V116" s="346"/>
      <c r="W116" s="346"/>
    </row>
    <row r="117" spans="1:23" s="209" customFormat="1" ht="15" customHeight="1">
      <c r="A117" s="207"/>
      <c r="B117" s="212" t="s">
        <v>564</v>
      </c>
      <c r="C117" s="207"/>
      <c r="D117" s="208" t="s">
        <v>660</v>
      </c>
      <c r="E117" s="365">
        <v>0</v>
      </c>
      <c r="F117" s="192">
        <v>0</v>
      </c>
      <c r="G117" s="192">
        <v>0</v>
      </c>
      <c r="H117" s="540" t="s">
        <v>741</v>
      </c>
      <c r="I117" s="540" t="s">
        <v>741</v>
      </c>
      <c r="J117" s="458"/>
      <c r="K117" s="458"/>
      <c r="L117" s="338"/>
      <c r="M117" s="338"/>
      <c r="N117" s="338"/>
      <c r="O117" s="345"/>
      <c r="P117" s="344"/>
      <c r="Q117" s="344"/>
      <c r="R117" s="344"/>
      <c r="S117" s="347"/>
      <c r="T117" s="346"/>
      <c r="U117" s="346"/>
      <c r="V117" s="346"/>
      <c r="W117" s="346"/>
    </row>
    <row r="118" spans="1:23" s="209" customFormat="1" ht="15" customHeight="1">
      <c r="A118" s="207"/>
      <c r="B118" s="212" t="s">
        <v>565</v>
      </c>
      <c r="C118" s="207"/>
      <c r="D118" s="208" t="s">
        <v>661</v>
      </c>
      <c r="E118" s="365">
        <v>0</v>
      </c>
      <c r="F118" s="192">
        <v>0</v>
      </c>
      <c r="G118" s="192">
        <v>0</v>
      </c>
      <c r="H118" s="540" t="s">
        <v>741</v>
      </c>
      <c r="I118" s="540" t="s">
        <v>741</v>
      </c>
      <c r="J118" s="458"/>
      <c r="K118" s="458"/>
      <c r="L118" s="338"/>
      <c r="M118" s="338"/>
      <c r="N118" s="338"/>
      <c r="O118" s="345"/>
      <c r="P118" s="344"/>
      <c r="Q118" s="344"/>
      <c r="R118" s="344"/>
      <c r="S118" s="347"/>
      <c r="T118" s="346"/>
      <c r="U118" s="346"/>
      <c r="V118" s="346"/>
      <c r="W118" s="346"/>
    </row>
    <row r="119" spans="1:23" s="209" customFormat="1" ht="15" customHeight="1">
      <c r="A119" s="207"/>
      <c r="B119" s="212" t="s">
        <v>566</v>
      </c>
      <c r="C119" s="207"/>
      <c r="D119" s="208" t="s">
        <v>662</v>
      </c>
      <c r="E119" s="365">
        <v>0</v>
      </c>
      <c r="F119" s="192">
        <v>0</v>
      </c>
      <c r="G119" s="192">
        <v>0</v>
      </c>
      <c r="H119" s="540" t="s">
        <v>741</v>
      </c>
      <c r="I119" s="540" t="s">
        <v>741</v>
      </c>
      <c r="J119" s="458"/>
      <c r="K119" s="458"/>
      <c r="L119" s="338"/>
      <c r="M119" s="338"/>
      <c r="N119" s="338"/>
      <c r="O119" s="345"/>
      <c r="P119" s="344"/>
      <c r="Q119" s="344"/>
      <c r="R119" s="344"/>
      <c r="S119" s="347"/>
      <c r="T119" s="346"/>
      <c r="U119" s="346"/>
      <c r="V119" s="346"/>
      <c r="W119" s="346"/>
    </row>
    <row r="120" spans="1:23" s="209" customFormat="1" ht="15" customHeight="1">
      <c r="A120" s="207"/>
      <c r="B120" s="212" t="s">
        <v>567</v>
      </c>
      <c r="C120" s="207">
        <v>43</v>
      </c>
      <c r="D120" s="208" t="s">
        <v>211</v>
      </c>
      <c r="E120" s="365">
        <v>105990.62</v>
      </c>
      <c r="F120" s="192">
        <v>468415</v>
      </c>
      <c r="G120" s="192">
        <v>112190.7</v>
      </c>
      <c r="H120" s="540">
        <f t="shared" si="22"/>
        <v>105.84964971428603</v>
      </c>
      <c r="I120" s="540">
        <f t="shared" si="23"/>
        <v>23.951133076438627</v>
      </c>
      <c r="J120" s="458"/>
      <c r="K120" s="458"/>
      <c r="L120" s="338"/>
      <c r="M120" s="338"/>
      <c r="N120" s="338"/>
      <c r="O120" s="345"/>
      <c r="P120" s="344"/>
      <c r="Q120" s="344"/>
      <c r="R120" s="344"/>
      <c r="S120" s="347"/>
      <c r="T120" s="346"/>
      <c r="U120" s="346"/>
      <c r="V120" s="346"/>
      <c r="W120" s="346"/>
    </row>
    <row r="121" spans="1:23" s="209" customFormat="1" ht="15" customHeight="1">
      <c r="A121" s="207"/>
      <c r="B121" s="212">
        <v>6527</v>
      </c>
      <c r="C121" s="207"/>
      <c r="D121" s="208" t="s">
        <v>663</v>
      </c>
      <c r="E121" s="365">
        <v>0</v>
      </c>
      <c r="F121" s="192">
        <v>0</v>
      </c>
      <c r="G121" s="192">
        <v>0</v>
      </c>
      <c r="H121" s="540" t="s">
        <v>741</v>
      </c>
      <c r="I121" s="540" t="s">
        <v>741</v>
      </c>
      <c r="J121" s="458"/>
      <c r="K121" s="458"/>
      <c r="L121" s="338"/>
      <c r="M121" s="338"/>
      <c r="N121" s="338"/>
      <c r="O121" s="345"/>
      <c r="P121" s="344"/>
      <c r="Q121" s="344"/>
      <c r="R121" s="344"/>
      <c r="S121" s="347"/>
      <c r="T121" s="346"/>
      <c r="U121" s="346"/>
      <c r="V121" s="346"/>
      <c r="W121" s="346"/>
    </row>
    <row r="122" spans="1:23" s="209" customFormat="1" ht="15" customHeight="1">
      <c r="A122" s="207"/>
      <c r="B122" s="212">
        <v>6528</v>
      </c>
      <c r="C122" s="207"/>
      <c r="D122" s="208" t="s">
        <v>664</v>
      </c>
      <c r="E122" s="365">
        <v>0</v>
      </c>
      <c r="F122" s="192">
        <v>0</v>
      </c>
      <c r="G122" s="192">
        <v>0</v>
      </c>
      <c r="H122" s="540" t="s">
        <v>741</v>
      </c>
      <c r="I122" s="540" t="s">
        <v>741</v>
      </c>
      <c r="J122" s="458"/>
      <c r="K122" s="458"/>
      <c r="L122" s="338"/>
      <c r="M122" s="338"/>
      <c r="N122" s="338"/>
      <c r="O122" s="345"/>
      <c r="P122" s="344"/>
      <c r="Q122" s="344"/>
      <c r="R122" s="344"/>
      <c r="S122" s="347"/>
      <c r="T122" s="346"/>
      <c r="U122" s="346"/>
      <c r="V122" s="346"/>
      <c r="W122" s="346"/>
    </row>
    <row r="123" spans="1:23" s="126" customFormat="1" ht="15" customHeight="1">
      <c r="A123" s="200"/>
      <c r="B123" s="219">
        <v>653</v>
      </c>
      <c r="C123" s="200"/>
      <c r="D123" s="201" t="s">
        <v>665</v>
      </c>
      <c r="E123" s="231">
        <f>SUM(E124:E126)</f>
        <v>0</v>
      </c>
      <c r="F123" s="231">
        <f t="shared" ref="F123:G123" si="31">SUM(F124:F126)</f>
        <v>0</v>
      </c>
      <c r="G123" s="231">
        <f t="shared" si="31"/>
        <v>0</v>
      </c>
      <c r="H123" s="541" t="s">
        <v>741</v>
      </c>
      <c r="I123" s="541" t="s">
        <v>741</v>
      </c>
      <c r="J123" s="458"/>
      <c r="K123" s="458"/>
      <c r="L123" s="338"/>
      <c r="M123" s="338"/>
      <c r="N123" s="338"/>
      <c r="O123" s="338"/>
      <c r="P123" s="339"/>
      <c r="Q123" s="339"/>
      <c r="R123" s="339"/>
      <c r="S123" s="372"/>
      <c r="T123" s="340"/>
      <c r="U123" s="340"/>
      <c r="V123" s="340"/>
      <c r="W123" s="340"/>
    </row>
    <row r="124" spans="1:23" s="209" customFormat="1" ht="15" customHeight="1">
      <c r="A124" s="207"/>
      <c r="B124" s="212">
        <v>6531</v>
      </c>
      <c r="C124" s="207"/>
      <c r="D124" s="208" t="s">
        <v>666</v>
      </c>
      <c r="E124" s="192">
        <v>0</v>
      </c>
      <c r="F124" s="192">
        <v>0</v>
      </c>
      <c r="G124" s="192">
        <v>0</v>
      </c>
      <c r="H124" s="540" t="s">
        <v>741</v>
      </c>
      <c r="I124" s="540" t="s">
        <v>741</v>
      </c>
      <c r="J124" s="458"/>
      <c r="K124" s="458"/>
      <c r="L124" s="338"/>
      <c r="M124" s="338"/>
      <c r="N124" s="338"/>
      <c r="O124" s="345"/>
      <c r="P124" s="344"/>
      <c r="Q124" s="344"/>
      <c r="R124" s="344"/>
      <c r="S124" s="347"/>
      <c r="T124" s="346"/>
      <c r="U124" s="346"/>
      <c r="V124" s="346"/>
      <c r="W124" s="346"/>
    </row>
    <row r="125" spans="1:23" s="209" customFormat="1" ht="15" customHeight="1">
      <c r="A125" s="207"/>
      <c r="B125" s="212">
        <v>6532</v>
      </c>
      <c r="C125" s="207"/>
      <c r="D125" s="208" t="s">
        <v>667</v>
      </c>
      <c r="E125" s="192">
        <v>0</v>
      </c>
      <c r="F125" s="192">
        <v>0</v>
      </c>
      <c r="G125" s="192">
        <v>0</v>
      </c>
      <c r="H125" s="540" t="s">
        <v>741</v>
      </c>
      <c r="I125" s="540" t="s">
        <v>741</v>
      </c>
      <c r="J125" s="458"/>
      <c r="K125" s="458"/>
      <c r="L125" s="338"/>
      <c r="M125" s="338"/>
      <c r="N125" s="338"/>
      <c r="O125" s="345"/>
      <c r="P125" s="344"/>
      <c r="Q125" s="344"/>
      <c r="R125" s="344"/>
      <c r="S125" s="347"/>
      <c r="T125" s="346"/>
      <c r="U125" s="346"/>
      <c r="V125" s="346"/>
      <c r="W125" s="346"/>
    </row>
    <row r="126" spans="1:23" s="209" customFormat="1" ht="15" customHeight="1">
      <c r="A126" s="207"/>
      <c r="B126" s="212">
        <v>6533</v>
      </c>
      <c r="C126" s="207"/>
      <c r="D126" s="208" t="s">
        <v>668</v>
      </c>
      <c r="E126" s="192">
        <v>0</v>
      </c>
      <c r="F126" s="192">
        <v>0</v>
      </c>
      <c r="G126" s="192">
        <v>0</v>
      </c>
      <c r="H126" s="540" t="s">
        <v>741</v>
      </c>
      <c r="I126" s="540" t="s">
        <v>741</v>
      </c>
      <c r="J126" s="458"/>
      <c r="K126" s="458"/>
      <c r="L126" s="338"/>
      <c r="M126" s="338"/>
      <c r="N126" s="338"/>
      <c r="O126" s="345"/>
      <c r="P126" s="344"/>
      <c r="Q126" s="344"/>
      <c r="R126" s="344"/>
      <c r="S126" s="347"/>
      <c r="T126" s="346"/>
      <c r="U126" s="346"/>
      <c r="V126" s="346"/>
      <c r="W126" s="346"/>
    </row>
    <row r="127" spans="1:23" s="126" customFormat="1" ht="15" customHeight="1">
      <c r="A127" s="200"/>
      <c r="B127" s="219">
        <v>66</v>
      </c>
      <c r="C127" s="200"/>
      <c r="D127" s="201" t="s">
        <v>669</v>
      </c>
      <c r="E127" s="231">
        <f>E128+E131</f>
        <v>80114.37</v>
      </c>
      <c r="F127" s="231">
        <f t="shared" ref="F127:G127" si="32">F128+F131</f>
        <v>196860</v>
      </c>
      <c r="G127" s="231">
        <f t="shared" si="32"/>
        <v>139251.72</v>
      </c>
      <c r="H127" s="539">
        <f t="shared" si="22"/>
        <v>173.81615807501203</v>
      </c>
      <c r="I127" s="539">
        <f t="shared" si="23"/>
        <v>70.736421822615057</v>
      </c>
      <c r="J127" s="458"/>
      <c r="K127" s="458"/>
      <c r="L127" s="338"/>
      <c r="M127" s="338"/>
      <c r="N127" s="338"/>
      <c r="O127" s="338"/>
      <c r="P127" s="339"/>
      <c r="Q127" s="339"/>
      <c r="R127" s="339"/>
      <c r="S127" s="372"/>
      <c r="T127" s="340"/>
      <c r="U127" s="340"/>
      <c r="V127" s="340"/>
      <c r="W127" s="340"/>
    </row>
    <row r="128" spans="1:23" s="126" customFormat="1" ht="15" customHeight="1">
      <c r="A128" s="200"/>
      <c r="B128" s="219">
        <v>661</v>
      </c>
      <c r="C128" s="200"/>
      <c r="D128" s="201" t="s">
        <v>66</v>
      </c>
      <c r="E128" s="231">
        <f>SUM(E129:E130)</f>
        <v>55238.17</v>
      </c>
      <c r="F128" s="231">
        <f t="shared" ref="F128:G128" si="33">SUM(F129:F130)</f>
        <v>83164</v>
      </c>
      <c r="G128" s="231">
        <f t="shared" si="33"/>
        <v>120943.76</v>
      </c>
      <c r="H128" s="539">
        <f t="shared" si="22"/>
        <v>218.94961400785002</v>
      </c>
      <c r="I128" s="539">
        <f t="shared" si="23"/>
        <v>145.42802174017604</v>
      </c>
      <c r="J128" s="458"/>
      <c r="K128" s="458"/>
      <c r="L128" s="338"/>
      <c r="M128" s="338"/>
      <c r="N128" s="338"/>
      <c r="O128" s="338"/>
      <c r="P128" s="339"/>
      <c r="Q128" s="339"/>
      <c r="R128" s="339"/>
      <c r="S128" s="372"/>
      <c r="T128" s="340"/>
      <c r="U128" s="340"/>
      <c r="V128" s="340"/>
      <c r="W128" s="340"/>
    </row>
    <row r="129" spans="1:23" s="209" customFormat="1" ht="15" customHeight="1">
      <c r="A129" s="207"/>
      <c r="B129" s="212">
        <v>6614</v>
      </c>
      <c r="C129" s="207">
        <v>31</v>
      </c>
      <c r="D129" s="208" t="s">
        <v>670</v>
      </c>
      <c r="E129" s="365">
        <v>3484.67</v>
      </c>
      <c r="F129" s="192">
        <v>3750</v>
      </c>
      <c r="G129" s="192">
        <v>383.12</v>
      </c>
      <c r="H129" s="540">
        <f t="shared" si="22"/>
        <v>10.994441367475256</v>
      </c>
      <c r="I129" s="540">
        <f t="shared" si="23"/>
        <v>10.216533333333333</v>
      </c>
      <c r="J129" s="458"/>
      <c r="K129" s="458"/>
      <c r="L129" s="338"/>
      <c r="M129" s="338"/>
      <c r="N129" s="338"/>
      <c r="O129" s="345"/>
      <c r="P129" s="344"/>
      <c r="Q129" s="344"/>
      <c r="R129" s="344"/>
      <c r="S129" s="347"/>
      <c r="T129" s="346"/>
      <c r="U129" s="346"/>
      <c r="V129" s="346"/>
      <c r="W129" s="346"/>
    </row>
    <row r="130" spans="1:23" s="209" customFormat="1" ht="15" customHeight="1">
      <c r="A130" s="207"/>
      <c r="B130" s="212">
        <v>6615</v>
      </c>
      <c r="C130" s="207">
        <v>31</v>
      </c>
      <c r="D130" s="208" t="s">
        <v>212</v>
      </c>
      <c r="E130" s="365">
        <v>51753.5</v>
      </c>
      <c r="F130" s="192">
        <v>79414</v>
      </c>
      <c r="G130" s="192">
        <v>120560.64</v>
      </c>
      <c r="H130" s="540">
        <f t="shared" si="22"/>
        <v>232.95166510477551</v>
      </c>
      <c r="I130" s="540">
        <f t="shared" si="23"/>
        <v>151.81282897222152</v>
      </c>
      <c r="J130" s="458"/>
      <c r="K130" s="458"/>
      <c r="L130" s="338"/>
      <c r="M130" s="338"/>
      <c r="N130" s="338"/>
      <c r="O130" s="345"/>
      <c r="P130" s="344"/>
      <c r="Q130" s="344"/>
      <c r="R130" s="344"/>
      <c r="S130" s="347"/>
      <c r="T130" s="346"/>
      <c r="U130" s="346"/>
      <c r="V130" s="346"/>
      <c r="W130" s="346"/>
    </row>
    <row r="131" spans="1:23" s="126" customFormat="1" ht="15" customHeight="1">
      <c r="A131" s="200"/>
      <c r="B131" s="219">
        <v>663</v>
      </c>
      <c r="C131" s="200"/>
      <c r="D131" s="201" t="s">
        <v>215</v>
      </c>
      <c r="E131" s="231">
        <f>SUM(E132:E135)</f>
        <v>24876.2</v>
      </c>
      <c r="F131" s="231">
        <f t="shared" ref="F131:G131" si="34">SUM(F132:F135)</f>
        <v>113696</v>
      </c>
      <c r="G131" s="231">
        <f t="shared" si="34"/>
        <v>18307.96</v>
      </c>
      <c r="H131" s="539">
        <f t="shared" si="22"/>
        <v>73.596288822247772</v>
      </c>
      <c r="I131" s="539">
        <f t="shared" si="23"/>
        <v>16.102554179566564</v>
      </c>
      <c r="J131" s="458"/>
      <c r="K131" s="458"/>
      <c r="L131" s="338"/>
      <c r="M131" s="338"/>
      <c r="N131" s="338"/>
      <c r="O131" s="338"/>
      <c r="P131" s="339"/>
      <c r="Q131" s="339"/>
      <c r="R131" s="339"/>
      <c r="S131" s="372"/>
      <c r="T131" s="340"/>
      <c r="U131" s="340"/>
      <c r="V131" s="340"/>
      <c r="W131" s="340"/>
    </row>
    <row r="132" spans="1:23" s="209" customFormat="1" ht="15" customHeight="1">
      <c r="A132" s="207"/>
      <c r="B132" s="212" t="s">
        <v>568</v>
      </c>
      <c r="C132" s="207">
        <v>61</v>
      </c>
      <c r="D132" s="208" t="s">
        <v>103</v>
      </c>
      <c r="E132" s="365">
        <v>24876.2</v>
      </c>
      <c r="F132" s="192">
        <v>113696</v>
      </c>
      <c r="G132" s="192">
        <v>18307.96</v>
      </c>
      <c r="H132" s="540">
        <f t="shared" si="22"/>
        <v>73.596288822247772</v>
      </c>
      <c r="I132" s="540">
        <f t="shared" si="23"/>
        <v>16.102554179566564</v>
      </c>
      <c r="J132" s="458"/>
      <c r="K132" s="458"/>
      <c r="L132" s="338"/>
      <c r="M132" s="338"/>
      <c r="N132" s="338"/>
      <c r="O132" s="345"/>
      <c r="P132" s="344"/>
      <c r="Q132" s="344"/>
      <c r="R132" s="344"/>
      <c r="S132" s="347"/>
      <c r="T132" s="346"/>
      <c r="U132" s="346"/>
      <c r="V132" s="346"/>
      <c r="W132" s="346"/>
    </row>
    <row r="133" spans="1:23" s="209" customFormat="1" ht="15" customHeight="1">
      <c r="A133" s="207"/>
      <c r="B133" s="212" t="s">
        <v>569</v>
      </c>
      <c r="C133" s="207"/>
      <c r="D133" s="208" t="s">
        <v>213</v>
      </c>
      <c r="E133" s="192">
        <v>0</v>
      </c>
      <c r="F133" s="192">
        <v>0</v>
      </c>
      <c r="G133" s="192">
        <v>0</v>
      </c>
      <c r="H133" s="540" t="s">
        <v>741</v>
      </c>
      <c r="I133" s="540" t="s">
        <v>741</v>
      </c>
      <c r="J133" s="458"/>
      <c r="K133" s="458"/>
      <c r="L133" s="338"/>
      <c r="M133" s="338"/>
      <c r="N133" s="338"/>
      <c r="O133" s="345"/>
      <c r="P133" s="344"/>
      <c r="Q133" s="344"/>
      <c r="R133" s="344"/>
      <c r="S133" s="347"/>
      <c r="T133" s="346"/>
      <c r="U133" s="346"/>
      <c r="V133" s="346"/>
      <c r="W133" s="346"/>
    </row>
    <row r="134" spans="1:23" s="209" customFormat="1" ht="15" customHeight="1">
      <c r="A134" s="207"/>
      <c r="B134" s="212">
        <v>6633</v>
      </c>
      <c r="C134" s="207"/>
      <c r="D134" s="208" t="s">
        <v>671</v>
      </c>
      <c r="E134" s="192">
        <v>0</v>
      </c>
      <c r="F134" s="192">
        <v>0</v>
      </c>
      <c r="G134" s="192">
        <v>0</v>
      </c>
      <c r="H134" s="540" t="s">
        <v>741</v>
      </c>
      <c r="I134" s="540" t="s">
        <v>741</v>
      </c>
      <c r="J134" s="458"/>
      <c r="K134" s="458"/>
      <c r="L134" s="338"/>
      <c r="M134" s="338"/>
      <c r="N134" s="338"/>
      <c r="O134" s="345"/>
      <c r="P134" s="344"/>
      <c r="Q134" s="344"/>
      <c r="R134" s="344"/>
      <c r="S134" s="347"/>
      <c r="T134" s="346"/>
      <c r="U134" s="346"/>
      <c r="V134" s="346"/>
      <c r="W134" s="346"/>
    </row>
    <row r="135" spans="1:23" s="209" customFormat="1" ht="15" customHeight="1">
      <c r="A135" s="207"/>
      <c r="B135" s="212">
        <v>6634</v>
      </c>
      <c r="C135" s="207"/>
      <c r="D135" s="208" t="s">
        <v>672</v>
      </c>
      <c r="E135" s="192">
        <v>0</v>
      </c>
      <c r="F135" s="192">
        <v>0</v>
      </c>
      <c r="G135" s="192">
        <v>0</v>
      </c>
      <c r="H135" s="540" t="s">
        <v>741</v>
      </c>
      <c r="I135" s="540" t="s">
        <v>741</v>
      </c>
      <c r="J135" s="458"/>
      <c r="K135" s="458"/>
      <c r="L135" s="338"/>
      <c r="M135" s="338"/>
      <c r="N135" s="338"/>
      <c r="O135" s="345"/>
      <c r="P135" s="344"/>
      <c r="Q135" s="344"/>
      <c r="R135" s="344"/>
      <c r="S135" s="347"/>
      <c r="T135" s="346"/>
      <c r="U135" s="346"/>
      <c r="V135" s="346"/>
      <c r="W135" s="346"/>
    </row>
    <row r="136" spans="1:23" s="126" customFormat="1" ht="15" customHeight="1">
      <c r="A136" s="200"/>
      <c r="B136" s="219">
        <v>67</v>
      </c>
      <c r="C136" s="200"/>
      <c r="D136" s="201" t="s">
        <v>14</v>
      </c>
      <c r="E136" s="231">
        <f>E137+E142</f>
        <v>1444236.91</v>
      </c>
      <c r="F136" s="231">
        <f t="shared" ref="F136:G136" si="35">F137+F142</f>
        <v>3240149</v>
      </c>
      <c r="G136" s="231">
        <f t="shared" si="35"/>
        <v>1662304.3599999999</v>
      </c>
      <c r="H136" s="539">
        <f t="shared" ref="H136:H157" si="36">SUM(G136/E136*100)</f>
        <v>115.09914671824859</v>
      </c>
      <c r="I136" s="539">
        <f t="shared" ref="I136:I157" si="37">SUM(G136/F136*100)</f>
        <v>51.30333080361428</v>
      </c>
      <c r="J136" s="458"/>
      <c r="K136" s="458"/>
      <c r="L136" s="338"/>
      <c r="M136" s="338"/>
      <c r="N136" s="338"/>
      <c r="O136" s="338"/>
      <c r="P136" s="339"/>
      <c r="Q136" s="339"/>
      <c r="R136" s="339"/>
      <c r="S136" s="372"/>
      <c r="T136" s="340"/>
      <c r="U136" s="340"/>
      <c r="V136" s="340"/>
      <c r="W136" s="340"/>
    </row>
    <row r="137" spans="1:23" s="125" customFormat="1" ht="15" customHeight="1">
      <c r="A137" s="196"/>
      <c r="B137" s="213">
        <v>671</v>
      </c>
      <c r="C137" s="198"/>
      <c r="D137" s="204" t="s">
        <v>60</v>
      </c>
      <c r="E137" s="189">
        <f>SUM(E138:E141)</f>
        <v>1444236.91</v>
      </c>
      <c r="F137" s="189">
        <f t="shared" ref="F137:G137" si="38">SUM(F138:F141)</f>
        <v>3240149</v>
      </c>
      <c r="G137" s="189">
        <f t="shared" si="38"/>
        <v>1662304.3599999999</v>
      </c>
      <c r="H137" s="539">
        <f t="shared" si="36"/>
        <v>115.09914671824859</v>
      </c>
      <c r="I137" s="539">
        <f t="shared" si="37"/>
        <v>51.30333080361428</v>
      </c>
      <c r="J137" s="458"/>
      <c r="K137" s="458"/>
      <c r="L137" s="338"/>
      <c r="M137" s="338"/>
      <c r="N137" s="338"/>
      <c r="O137" s="342"/>
      <c r="P137" s="341"/>
      <c r="Q137" s="341"/>
      <c r="R137" s="341"/>
      <c r="S137" s="373"/>
      <c r="T137" s="343"/>
      <c r="U137" s="343"/>
      <c r="V137" s="343"/>
      <c r="W137" s="343"/>
    </row>
    <row r="138" spans="1:23" s="209" customFormat="1" ht="15" customHeight="1">
      <c r="A138" s="402"/>
      <c r="B138" s="397">
        <v>6711</v>
      </c>
      <c r="C138" s="398" t="s">
        <v>35</v>
      </c>
      <c r="D138" s="399" t="s">
        <v>206</v>
      </c>
      <c r="E138" s="400">
        <v>1423024.77</v>
      </c>
      <c r="F138" s="401">
        <v>3231048</v>
      </c>
      <c r="G138" s="401">
        <v>1654931.88</v>
      </c>
      <c r="H138" s="542">
        <f t="shared" si="36"/>
        <v>116.29677254317927</v>
      </c>
      <c r="I138" s="542">
        <f t="shared" si="37"/>
        <v>51.219662474837882</v>
      </c>
      <c r="J138" s="458"/>
      <c r="K138" s="458"/>
      <c r="L138" s="338"/>
      <c r="M138" s="338"/>
      <c r="N138" s="338"/>
      <c r="O138" s="345"/>
      <c r="P138" s="344"/>
      <c r="Q138" s="344"/>
      <c r="R138" s="344"/>
      <c r="S138" s="347"/>
      <c r="T138" s="346"/>
      <c r="U138" s="346"/>
      <c r="V138" s="346"/>
      <c r="W138" s="346"/>
    </row>
    <row r="139" spans="1:23" s="209" customFormat="1" ht="15" customHeight="1">
      <c r="A139" s="371"/>
      <c r="B139" s="397">
        <v>6711</v>
      </c>
      <c r="C139" s="398" t="s">
        <v>248</v>
      </c>
      <c r="D139" s="399" t="s">
        <v>206</v>
      </c>
      <c r="E139" s="400">
        <v>21212.14</v>
      </c>
      <c r="F139" s="401">
        <v>9101</v>
      </c>
      <c r="G139" s="401">
        <v>7372.48</v>
      </c>
      <c r="H139" s="543">
        <f t="shared" si="36"/>
        <v>34.755946359018935</v>
      </c>
      <c r="I139" s="543">
        <f t="shared" si="37"/>
        <v>81.007361828370506</v>
      </c>
      <c r="J139" s="458"/>
      <c r="K139" s="458"/>
      <c r="L139" s="338"/>
      <c r="M139" s="338"/>
      <c r="N139" s="338"/>
      <c r="O139" s="345"/>
      <c r="P139" s="344"/>
      <c r="Q139" s="344"/>
      <c r="R139" s="344"/>
      <c r="S139" s="347"/>
      <c r="T139" s="346"/>
      <c r="U139" s="346"/>
      <c r="V139" s="346"/>
      <c r="W139" s="346"/>
    </row>
    <row r="140" spans="1:23" s="187" customFormat="1" ht="15" customHeight="1">
      <c r="A140" s="220"/>
      <c r="B140" s="216">
        <v>6712</v>
      </c>
      <c r="C140" s="220">
        <v>11</v>
      </c>
      <c r="D140" s="221" t="s">
        <v>207</v>
      </c>
      <c r="E140" s="365">
        <v>0</v>
      </c>
      <c r="F140" s="192">
        <v>0</v>
      </c>
      <c r="G140" s="192">
        <v>0</v>
      </c>
      <c r="H140" s="540" t="s">
        <v>741</v>
      </c>
      <c r="I140" s="540" t="s">
        <v>741</v>
      </c>
      <c r="J140" s="458"/>
      <c r="K140" s="458"/>
      <c r="L140" s="338"/>
      <c r="M140" s="338"/>
      <c r="N140" s="338"/>
      <c r="O140" s="345"/>
      <c r="P140" s="344"/>
      <c r="Q140" s="344"/>
      <c r="R140" s="344"/>
      <c r="S140" s="347"/>
      <c r="T140" s="346"/>
      <c r="U140" s="346"/>
      <c r="V140" s="346"/>
      <c r="W140" s="346"/>
    </row>
    <row r="141" spans="1:23" s="187" customFormat="1" ht="15" customHeight="1">
      <c r="A141" s="220"/>
      <c r="B141" s="216">
        <v>6714</v>
      </c>
      <c r="C141" s="220"/>
      <c r="D141" s="221" t="s">
        <v>673</v>
      </c>
      <c r="E141" s="192">
        <v>0</v>
      </c>
      <c r="F141" s="192">
        <v>0</v>
      </c>
      <c r="G141" s="192">
        <v>0</v>
      </c>
      <c r="H141" s="540" t="s">
        <v>741</v>
      </c>
      <c r="I141" s="540" t="s">
        <v>741</v>
      </c>
      <c r="J141" s="458"/>
      <c r="K141" s="458"/>
      <c r="L141" s="338"/>
      <c r="M141" s="338"/>
      <c r="N141" s="338"/>
      <c r="O141" s="345"/>
      <c r="P141" s="344"/>
      <c r="Q141" s="344"/>
      <c r="R141" s="344"/>
      <c r="S141" s="347"/>
      <c r="T141" s="346"/>
      <c r="U141" s="346"/>
      <c r="V141" s="346"/>
      <c r="W141" s="346"/>
    </row>
    <row r="142" spans="1:23" s="184" customFormat="1" ht="15" customHeight="1">
      <c r="A142" s="237"/>
      <c r="B142" s="238">
        <v>673</v>
      </c>
      <c r="C142" s="237"/>
      <c r="D142" s="239" t="s">
        <v>71</v>
      </c>
      <c r="E142" s="191">
        <f>E143</f>
        <v>0</v>
      </c>
      <c r="F142" s="191">
        <f t="shared" ref="F142:G142" si="39">F143</f>
        <v>0</v>
      </c>
      <c r="G142" s="191">
        <f t="shared" si="39"/>
        <v>0</v>
      </c>
      <c r="H142" s="541" t="s">
        <v>741</v>
      </c>
      <c r="I142" s="541" t="s">
        <v>741</v>
      </c>
      <c r="J142" s="458"/>
      <c r="K142" s="458"/>
      <c r="L142" s="338"/>
      <c r="M142" s="338"/>
      <c r="N142" s="338"/>
      <c r="O142" s="349"/>
      <c r="P142" s="348"/>
      <c r="Q142" s="348"/>
      <c r="R142" s="348"/>
      <c r="S142" s="374"/>
      <c r="T142" s="350"/>
      <c r="U142" s="350"/>
      <c r="V142" s="350"/>
      <c r="W142" s="350"/>
    </row>
    <row r="143" spans="1:23" s="209" customFormat="1" ht="15" customHeight="1">
      <c r="A143" s="222"/>
      <c r="B143" s="223">
        <v>6731</v>
      </c>
      <c r="C143" s="224"/>
      <c r="D143" s="225" t="s">
        <v>71</v>
      </c>
      <c r="E143" s="192">
        <v>0</v>
      </c>
      <c r="F143" s="192">
        <v>0</v>
      </c>
      <c r="G143" s="192">
        <v>0</v>
      </c>
      <c r="H143" s="540" t="s">
        <v>741</v>
      </c>
      <c r="I143" s="540" t="s">
        <v>741</v>
      </c>
      <c r="J143" s="458"/>
      <c r="K143" s="458"/>
      <c r="L143" s="338"/>
      <c r="M143" s="338"/>
      <c r="N143" s="338"/>
      <c r="O143" s="345"/>
      <c r="P143" s="344"/>
      <c r="Q143" s="344"/>
      <c r="R143" s="344"/>
      <c r="S143" s="347"/>
      <c r="T143" s="346"/>
      <c r="U143" s="346"/>
      <c r="V143" s="346"/>
      <c r="W143" s="346"/>
    </row>
    <row r="144" spans="1:23" s="123" customFormat="1" ht="15" customHeight="1">
      <c r="A144" s="196"/>
      <c r="B144" s="213">
        <v>68</v>
      </c>
      <c r="C144" s="205"/>
      <c r="D144" s="206" t="s">
        <v>674</v>
      </c>
      <c r="E144" s="189">
        <f>E145+E155</f>
        <v>175.87</v>
      </c>
      <c r="F144" s="189">
        <f t="shared" ref="F144:G144" si="40">F145+F155</f>
        <v>1850</v>
      </c>
      <c r="G144" s="189">
        <f t="shared" si="40"/>
        <v>33.85</v>
      </c>
      <c r="H144" s="539">
        <f t="shared" si="36"/>
        <v>19.247171206004435</v>
      </c>
      <c r="I144" s="539">
        <f t="shared" si="37"/>
        <v>1.8297297297297299</v>
      </c>
      <c r="J144" s="458"/>
      <c r="K144" s="458"/>
      <c r="L144" s="338"/>
      <c r="M144" s="338"/>
      <c r="N144" s="338"/>
      <c r="O144" s="338"/>
      <c r="P144" s="339"/>
      <c r="Q144" s="339"/>
      <c r="R144" s="339"/>
      <c r="S144" s="372"/>
      <c r="T144" s="340"/>
      <c r="U144" s="340"/>
      <c r="V144" s="340"/>
      <c r="W144" s="340"/>
    </row>
    <row r="145" spans="1:23" s="125" customFormat="1" ht="15" customHeight="1">
      <c r="A145" s="196"/>
      <c r="B145" s="213">
        <v>681</v>
      </c>
      <c r="C145" s="205"/>
      <c r="D145" s="206" t="s">
        <v>675</v>
      </c>
      <c r="E145" s="189">
        <f>SUM(E146:E154)</f>
        <v>0</v>
      </c>
      <c r="F145" s="189">
        <f t="shared" ref="F145:G145" si="41">SUM(F146:F154)</f>
        <v>0</v>
      </c>
      <c r="G145" s="189">
        <f t="shared" si="41"/>
        <v>0</v>
      </c>
      <c r="H145" s="541" t="s">
        <v>741</v>
      </c>
      <c r="I145" s="541" t="s">
        <v>741</v>
      </c>
      <c r="J145" s="458"/>
      <c r="K145" s="458"/>
      <c r="L145" s="338"/>
      <c r="M145" s="338"/>
      <c r="N145" s="338"/>
      <c r="O145" s="342"/>
      <c r="P145" s="341"/>
      <c r="Q145" s="341"/>
      <c r="R145" s="341"/>
      <c r="S145" s="373"/>
      <c r="T145" s="343"/>
      <c r="U145" s="343"/>
      <c r="V145" s="343"/>
      <c r="W145" s="343"/>
    </row>
    <row r="146" spans="1:23" s="187" customFormat="1" ht="15" customHeight="1">
      <c r="A146" s="220"/>
      <c r="B146" s="216">
        <v>6811</v>
      </c>
      <c r="C146" s="242"/>
      <c r="D146" s="243" t="s">
        <v>676</v>
      </c>
      <c r="E146" s="192">
        <v>0</v>
      </c>
      <c r="F146" s="192">
        <v>0</v>
      </c>
      <c r="G146" s="192">
        <v>0</v>
      </c>
      <c r="H146" s="540" t="s">
        <v>741</v>
      </c>
      <c r="I146" s="540" t="s">
        <v>741</v>
      </c>
      <c r="J146" s="458"/>
      <c r="K146" s="458"/>
      <c r="L146" s="338"/>
      <c r="M146" s="338"/>
      <c r="N146" s="338"/>
      <c r="O146" s="345"/>
      <c r="P146" s="344"/>
      <c r="Q146" s="344"/>
      <c r="R146" s="344"/>
      <c r="S146" s="347"/>
      <c r="T146" s="346"/>
      <c r="U146" s="346"/>
      <c r="V146" s="346"/>
      <c r="W146" s="346"/>
    </row>
    <row r="147" spans="1:23" s="209" customFormat="1" ht="15" customHeight="1">
      <c r="A147" s="222"/>
      <c r="B147" s="223">
        <v>6812</v>
      </c>
      <c r="C147" s="224"/>
      <c r="D147" s="225" t="s">
        <v>677</v>
      </c>
      <c r="E147" s="192">
        <v>0</v>
      </c>
      <c r="F147" s="192">
        <v>0</v>
      </c>
      <c r="G147" s="192">
        <v>0</v>
      </c>
      <c r="H147" s="540" t="s">
        <v>741</v>
      </c>
      <c r="I147" s="540" t="s">
        <v>741</v>
      </c>
      <c r="J147" s="458"/>
      <c r="K147" s="458"/>
      <c r="L147" s="338"/>
      <c r="M147" s="338"/>
      <c r="N147" s="338"/>
      <c r="O147" s="345"/>
      <c r="P147" s="344"/>
      <c r="Q147" s="344"/>
      <c r="R147" s="344"/>
      <c r="S147" s="347"/>
      <c r="T147" s="346"/>
      <c r="U147" s="346"/>
      <c r="V147" s="346"/>
      <c r="W147" s="346"/>
    </row>
    <row r="148" spans="1:23" s="209" customFormat="1" ht="15" customHeight="1">
      <c r="A148" s="222"/>
      <c r="B148" s="226">
        <v>6813</v>
      </c>
      <c r="C148" s="227"/>
      <c r="D148" s="228" t="s">
        <v>678</v>
      </c>
      <c r="E148" s="192">
        <v>0</v>
      </c>
      <c r="F148" s="192">
        <v>0</v>
      </c>
      <c r="G148" s="192">
        <v>0</v>
      </c>
      <c r="H148" s="540" t="s">
        <v>741</v>
      </c>
      <c r="I148" s="540" t="s">
        <v>741</v>
      </c>
      <c r="J148" s="458"/>
      <c r="K148" s="458"/>
      <c r="L148" s="338"/>
      <c r="M148" s="338"/>
      <c r="N148" s="338"/>
      <c r="O148" s="345"/>
      <c r="P148" s="344"/>
      <c r="Q148" s="344"/>
      <c r="R148" s="344"/>
      <c r="S148" s="347"/>
      <c r="T148" s="346"/>
      <c r="U148" s="346"/>
      <c r="V148" s="346"/>
      <c r="W148" s="346"/>
    </row>
    <row r="149" spans="1:23" s="209" customFormat="1" ht="15" customHeight="1">
      <c r="A149" s="222"/>
      <c r="B149" s="226">
        <v>6814</v>
      </c>
      <c r="C149" s="227"/>
      <c r="D149" s="228" t="s">
        <v>679</v>
      </c>
      <c r="E149" s="192">
        <v>0</v>
      </c>
      <c r="F149" s="192">
        <v>0</v>
      </c>
      <c r="G149" s="192">
        <v>0</v>
      </c>
      <c r="H149" s="540" t="s">
        <v>741</v>
      </c>
      <c r="I149" s="540" t="s">
        <v>741</v>
      </c>
      <c r="J149" s="458"/>
      <c r="K149" s="458"/>
      <c r="L149" s="338"/>
      <c r="M149" s="338"/>
      <c r="N149" s="338"/>
      <c r="O149" s="345"/>
      <c r="P149" s="344"/>
      <c r="Q149" s="344"/>
      <c r="R149" s="344"/>
      <c r="S149" s="347"/>
      <c r="T149" s="346"/>
      <c r="U149" s="346"/>
      <c r="V149" s="346"/>
      <c r="W149" s="346"/>
    </row>
    <row r="150" spans="1:23" s="209" customFormat="1" ht="15" customHeight="1">
      <c r="A150" s="222"/>
      <c r="B150" s="226">
        <v>6815</v>
      </c>
      <c r="C150" s="227"/>
      <c r="D150" s="228" t="s">
        <v>680</v>
      </c>
      <c r="E150" s="192">
        <v>0</v>
      </c>
      <c r="F150" s="192">
        <v>0</v>
      </c>
      <c r="G150" s="192">
        <v>0</v>
      </c>
      <c r="H150" s="540" t="s">
        <v>741</v>
      </c>
      <c r="I150" s="540" t="s">
        <v>741</v>
      </c>
      <c r="J150" s="458"/>
      <c r="K150" s="458"/>
      <c r="L150" s="338"/>
      <c r="M150" s="338"/>
      <c r="N150" s="338"/>
      <c r="O150" s="345"/>
      <c r="P150" s="344"/>
      <c r="Q150" s="344"/>
      <c r="R150" s="344"/>
      <c r="S150" s="347"/>
      <c r="T150" s="346"/>
      <c r="U150" s="346"/>
      <c r="V150" s="346"/>
      <c r="W150" s="346"/>
    </row>
    <row r="151" spans="1:23" s="209" customFormat="1" ht="15" customHeight="1">
      <c r="A151" s="220"/>
      <c r="B151" s="216">
        <v>6816</v>
      </c>
      <c r="C151" s="199"/>
      <c r="D151" s="221" t="s">
        <v>681</v>
      </c>
      <c r="E151" s="192">
        <v>0</v>
      </c>
      <c r="F151" s="192">
        <v>0</v>
      </c>
      <c r="G151" s="192">
        <v>0</v>
      </c>
      <c r="H151" s="540" t="s">
        <v>741</v>
      </c>
      <c r="I151" s="540" t="s">
        <v>741</v>
      </c>
      <c r="J151" s="458"/>
      <c r="K151" s="458"/>
      <c r="L151" s="338"/>
      <c r="M151" s="338"/>
      <c r="N151" s="338"/>
      <c r="O151" s="345"/>
      <c r="P151" s="344"/>
      <c r="Q151" s="344"/>
      <c r="R151" s="344"/>
      <c r="S151" s="347"/>
      <c r="T151" s="346"/>
      <c r="U151" s="346"/>
      <c r="V151" s="346"/>
      <c r="W151" s="346"/>
    </row>
    <row r="152" spans="1:23" s="240" customFormat="1" ht="15" customHeight="1">
      <c r="A152" s="222"/>
      <c r="B152" s="223">
        <v>6817</v>
      </c>
      <c r="C152" s="224"/>
      <c r="D152" s="225" t="s">
        <v>682</v>
      </c>
      <c r="E152" s="232">
        <v>0</v>
      </c>
      <c r="F152" s="232">
        <v>0</v>
      </c>
      <c r="G152" s="232">
        <v>0</v>
      </c>
      <c r="H152" s="540" t="s">
        <v>741</v>
      </c>
      <c r="I152" s="540" t="s">
        <v>741</v>
      </c>
      <c r="J152" s="458"/>
      <c r="K152" s="458"/>
      <c r="L152" s="338"/>
      <c r="M152" s="338"/>
      <c r="N152" s="338"/>
      <c r="O152" s="345"/>
      <c r="P152" s="344"/>
      <c r="Q152" s="344"/>
      <c r="R152" s="344"/>
      <c r="S152" s="345"/>
      <c r="T152" s="351"/>
      <c r="U152" s="351"/>
      <c r="V152" s="351"/>
      <c r="W152" s="351"/>
    </row>
    <row r="153" spans="1:23" s="186" customFormat="1" ht="15" customHeight="1">
      <c r="A153" s="194"/>
      <c r="B153" s="217">
        <v>6818</v>
      </c>
      <c r="C153" s="194"/>
      <c r="D153" s="229" t="s">
        <v>683</v>
      </c>
      <c r="E153" s="192">
        <v>0</v>
      </c>
      <c r="F153" s="192">
        <v>0</v>
      </c>
      <c r="G153" s="192">
        <v>0</v>
      </c>
      <c r="H153" s="540" t="s">
        <v>741</v>
      </c>
      <c r="I153" s="540" t="s">
        <v>741</v>
      </c>
      <c r="J153" s="458"/>
      <c r="K153" s="458"/>
      <c r="L153" s="338"/>
      <c r="M153" s="338"/>
      <c r="N153" s="338"/>
      <c r="O153" s="345"/>
      <c r="P153" s="344"/>
      <c r="Q153" s="344"/>
      <c r="R153" s="344"/>
      <c r="S153" s="345"/>
      <c r="T153" s="344"/>
      <c r="U153" s="344"/>
      <c r="V153" s="344"/>
      <c r="W153" s="344"/>
    </row>
    <row r="154" spans="1:23" s="187" customFormat="1" ht="15" customHeight="1">
      <c r="A154" s="222"/>
      <c r="B154" s="216">
        <v>6819</v>
      </c>
      <c r="C154" s="244"/>
      <c r="D154" s="228" t="s">
        <v>411</v>
      </c>
      <c r="E154" s="192">
        <v>0</v>
      </c>
      <c r="F154" s="192">
        <v>0</v>
      </c>
      <c r="G154" s="192">
        <v>0</v>
      </c>
      <c r="H154" s="540" t="s">
        <v>741</v>
      </c>
      <c r="I154" s="540" t="s">
        <v>741</v>
      </c>
      <c r="J154" s="458"/>
      <c r="K154" s="458"/>
      <c r="L154" s="338"/>
      <c r="M154" s="338"/>
      <c r="N154" s="338"/>
      <c r="O154" s="345"/>
      <c r="P154" s="344"/>
      <c r="Q154" s="344"/>
      <c r="R154" s="344"/>
      <c r="S154" s="347"/>
      <c r="T154" s="346"/>
      <c r="U154" s="346"/>
      <c r="V154" s="346"/>
      <c r="W154" s="346"/>
    </row>
    <row r="155" spans="1:23" s="123" customFormat="1" ht="15" customHeight="1">
      <c r="A155" s="196"/>
      <c r="B155" s="214">
        <v>683</v>
      </c>
      <c r="C155" s="1"/>
      <c r="D155" s="131" t="s">
        <v>684</v>
      </c>
      <c r="E155" s="233">
        <f>E156</f>
        <v>175.87</v>
      </c>
      <c r="F155" s="233">
        <f t="shared" ref="F155:G155" si="42">F156</f>
        <v>1850</v>
      </c>
      <c r="G155" s="233">
        <f t="shared" si="42"/>
        <v>33.85</v>
      </c>
      <c r="H155" s="539">
        <f t="shared" si="36"/>
        <v>19.247171206004435</v>
      </c>
      <c r="I155" s="539">
        <f t="shared" si="37"/>
        <v>1.8297297297297299</v>
      </c>
      <c r="J155" s="458"/>
      <c r="K155" s="458"/>
      <c r="L155" s="338"/>
      <c r="M155" s="338"/>
      <c r="N155" s="338"/>
      <c r="O155" s="338"/>
      <c r="P155" s="339"/>
      <c r="Q155" s="339"/>
      <c r="R155" s="339"/>
      <c r="S155" s="372"/>
      <c r="T155" s="340"/>
      <c r="U155" s="340"/>
      <c r="V155" s="340"/>
      <c r="W155" s="340"/>
    </row>
    <row r="156" spans="1:23" s="209" customFormat="1" ht="15" customHeight="1">
      <c r="A156" s="222"/>
      <c r="B156" s="226">
        <v>6831</v>
      </c>
      <c r="C156" s="227" t="s">
        <v>250</v>
      </c>
      <c r="D156" s="228" t="s">
        <v>684</v>
      </c>
      <c r="E156" s="365">
        <v>175.87</v>
      </c>
      <c r="F156" s="192">
        <v>1850</v>
      </c>
      <c r="G156" s="192">
        <v>33.85</v>
      </c>
      <c r="H156" s="540">
        <f t="shared" si="36"/>
        <v>19.247171206004435</v>
      </c>
      <c r="I156" s="540">
        <f t="shared" si="37"/>
        <v>1.8297297297297299</v>
      </c>
      <c r="J156" s="458"/>
      <c r="K156" s="458"/>
      <c r="L156" s="338"/>
      <c r="M156" s="338"/>
      <c r="N156" s="338"/>
      <c r="O156" s="345"/>
      <c r="P156" s="344"/>
      <c r="Q156" s="344"/>
      <c r="R156" s="344"/>
      <c r="S156" s="347"/>
      <c r="T156" s="346"/>
      <c r="U156" s="346"/>
      <c r="V156" s="346"/>
      <c r="W156" s="346"/>
    </row>
    <row r="157" spans="1:23" s="126" customFormat="1" ht="24.95" customHeight="1">
      <c r="A157" s="241"/>
      <c r="B157" s="241"/>
      <c r="C157" s="241" t="s">
        <v>693</v>
      </c>
      <c r="D157" s="241" t="s">
        <v>52</v>
      </c>
      <c r="E157" s="233">
        <f>E5</f>
        <v>2006797.654934634</v>
      </c>
      <c r="F157" s="233">
        <f>F5</f>
        <v>4075967</v>
      </c>
      <c r="G157" s="233">
        <f>G5</f>
        <v>2081093.8900000001</v>
      </c>
      <c r="H157" s="539">
        <f t="shared" si="36"/>
        <v>103.70222851729345</v>
      </c>
      <c r="I157" s="539">
        <f t="shared" si="37"/>
        <v>51.057672694602289</v>
      </c>
      <c r="J157" s="458"/>
      <c r="K157" s="458"/>
      <c r="L157" s="338"/>
      <c r="M157" s="338"/>
      <c r="N157" s="338"/>
      <c r="O157" s="338"/>
      <c r="P157" s="339"/>
      <c r="Q157" s="339"/>
      <c r="R157" s="339"/>
      <c r="S157" s="372"/>
      <c r="T157" s="340"/>
      <c r="U157" s="340"/>
      <c r="V157" s="340"/>
      <c r="W157" s="340"/>
    </row>
    <row r="158" spans="1:23" s="123" customFormat="1">
      <c r="A158" s="2"/>
      <c r="B158" s="215"/>
      <c r="C158" s="2"/>
      <c r="D158" s="2"/>
      <c r="E158" s="368"/>
      <c r="F158" s="99"/>
      <c r="G158" s="99"/>
      <c r="H158" s="544"/>
      <c r="I158" s="544"/>
      <c r="J158" s="458"/>
      <c r="K158" s="458"/>
      <c r="L158" s="338"/>
      <c r="M158" s="338"/>
      <c r="N158" s="338"/>
      <c r="O158" s="338"/>
      <c r="P158" s="339"/>
      <c r="Q158" s="339"/>
      <c r="R158" s="339"/>
      <c r="S158" s="372"/>
      <c r="T158" s="340"/>
      <c r="U158" s="340"/>
      <c r="V158" s="340"/>
      <c r="W158" s="340"/>
    </row>
    <row r="159" spans="1:23" s="125" customFormat="1" ht="15.75" customHeight="1">
      <c r="A159" s="197"/>
      <c r="B159" s="215"/>
      <c r="C159" s="2"/>
      <c r="D159" s="2"/>
      <c r="E159" s="369"/>
      <c r="F159" s="2"/>
      <c r="G159" s="2"/>
      <c r="H159" s="544"/>
      <c r="I159" s="544"/>
      <c r="J159" s="458"/>
      <c r="K159" s="458"/>
      <c r="L159" s="338"/>
      <c r="M159" s="338"/>
      <c r="N159" s="338"/>
      <c r="O159" s="342"/>
      <c r="P159" s="341"/>
      <c r="Q159" s="341"/>
      <c r="R159" s="341"/>
      <c r="S159" s="373"/>
      <c r="T159" s="343"/>
      <c r="U159" s="343"/>
      <c r="V159" s="343"/>
      <c r="W159" s="343"/>
    </row>
    <row r="160" spans="1:23" s="123" customFormat="1" ht="15.75">
      <c r="A160" s="648" t="s">
        <v>254</v>
      </c>
      <c r="B160" s="649"/>
      <c r="C160" s="649"/>
      <c r="D160" s="649"/>
      <c r="E160" s="649"/>
      <c r="F160" s="649"/>
      <c r="G160" s="649"/>
      <c r="H160" s="649"/>
      <c r="I160" s="649"/>
      <c r="J160" s="458"/>
      <c r="K160" s="458"/>
      <c r="L160" s="338"/>
      <c r="M160" s="338"/>
      <c r="N160" s="338"/>
      <c r="O160" s="338"/>
      <c r="P160" s="339"/>
      <c r="Q160" s="339"/>
      <c r="R160" s="339"/>
      <c r="S160" s="372"/>
      <c r="T160" s="340"/>
      <c r="U160" s="340"/>
      <c r="V160" s="340"/>
      <c r="W160" s="340"/>
    </row>
    <row r="161" spans="1:23" s="123" customFormat="1" ht="60">
      <c r="A161" s="403" t="s">
        <v>28</v>
      </c>
      <c r="B161" s="404" t="s">
        <v>503</v>
      </c>
      <c r="C161" s="403" t="s">
        <v>37</v>
      </c>
      <c r="D161" s="405" t="s">
        <v>13</v>
      </c>
      <c r="E161" s="406" t="s">
        <v>166</v>
      </c>
      <c r="F161" s="407" t="s">
        <v>167</v>
      </c>
      <c r="G161" s="407" t="s">
        <v>168</v>
      </c>
      <c r="H161" s="545" t="s">
        <v>180</v>
      </c>
      <c r="I161" s="545" t="s">
        <v>180</v>
      </c>
      <c r="J161" s="458"/>
      <c r="K161" s="458"/>
      <c r="L161" s="338"/>
      <c r="M161" s="338"/>
      <c r="N161" s="338"/>
      <c r="O161" s="338"/>
      <c r="P161" s="339"/>
      <c r="Q161" s="339"/>
      <c r="R161" s="339"/>
      <c r="S161" s="372"/>
      <c r="T161" s="340"/>
      <c r="U161" s="340"/>
      <c r="V161" s="340"/>
      <c r="W161" s="340"/>
    </row>
    <row r="162" spans="1:23" s="123" customFormat="1">
      <c r="A162" s="650">
        <v>1</v>
      </c>
      <c r="B162" s="650"/>
      <c r="C162" s="650"/>
      <c r="D162" s="650"/>
      <c r="E162" s="408">
        <v>2</v>
      </c>
      <c r="F162" s="409">
        <v>3</v>
      </c>
      <c r="G162" s="409">
        <v>4</v>
      </c>
      <c r="H162" s="408" t="s">
        <v>204</v>
      </c>
      <c r="I162" s="546" t="s">
        <v>203</v>
      </c>
      <c r="J162" s="458"/>
      <c r="K162" s="458"/>
      <c r="L162" s="338"/>
      <c r="M162" s="338"/>
      <c r="N162" s="338"/>
      <c r="O162" s="338"/>
      <c r="P162" s="339"/>
      <c r="Q162" s="339"/>
      <c r="R162" s="339"/>
      <c r="S162" s="372"/>
      <c r="T162" s="340"/>
      <c r="U162" s="340"/>
      <c r="V162" s="340"/>
      <c r="W162" s="340"/>
    </row>
    <row r="163" spans="1:23" s="123" customFormat="1">
      <c r="A163" s="410" t="s">
        <v>154</v>
      </c>
      <c r="B163" s="411"/>
      <c r="C163" s="412">
        <v>11</v>
      </c>
      <c r="D163" s="413" t="s">
        <v>38</v>
      </c>
      <c r="E163" s="414">
        <f>E164+E176+E210+E229+E239+E267+E278</f>
        <v>1344927.9300000002</v>
      </c>
      <c r="F163" s="414">
        <f t="shared" ref="F163:G163" si="43">F164+F176+F210+F229+F239+F267+F278</f>
        <v>3186013</v>
      </c>
      <c r="G163" s="414">
        <f t="shared" si="43"/>
        <v>1506719.6200000003</v>
      </c>
      <c r="H163" s="547">
        <f t="shared" ref="H163:H362" si="44">SUM(G163/E163*100)</f>
        <v>112.02976653180221</v>
      </c>
      <c r="I163" s="547">
        <f t="shared" ref="I163:I362" si="45">SUM(G163/F163*100)</f>
        <v>47.291697177632372</v>
      </c>
      <c r="J163" s="458"/>
      <c r="K163" s="458"/>
      <c r="L163" s="338"/>
      <c r="M163" s="338"/>
      <c r="N163" s="338"/>
      <c r="O163" s="338"/>
      <c r="P163" s="339"/>
      <c r="Q163" s="339"/>
      <c r="R163" s="339"/>
      <c r="S163" s="372"/>
      <c r="T163" s="340"/>
      <c r="U163" s="340"/>
      <c r="V163" s="340"/>
      <c r="W163" s="340"/>
    </row>
    <row r="164" spans="1:23" s="125" customFormat="1">
      <c r="A164" s="336"/>
      <c r="B164" s="335">
        <v>31</v>
      </c>
      <c r="C164" s="336">
        <v>11</v>
      </c>
      <c r="D164" s="337" t="s">
        <v>15</v>
      </c>
      <c r="E164" s="334">
        <f>E165+E170+E172</f>
        <v>1178150.82</v>
      </c>
      <c r="F164" s="334">
        <f t="shared" ref="F164:G164" si="46">F165+F170+F172</f>
        <v>2860114</v>
      </c>
      <c r="G164" s="334">
        <f t="shared" si="46"/>
        <v>1338395.4500000002</v>
      </c>
      <c r="H164" s="541">
        <f t="shared" ref="H164:H225" si="47">SUM(G164/E164*100)</f>
        <v>113.60136811685962</v>
      </c>
      <c r="I164" s="541">
        <f t="shared" ref="I164:I225" si="48">SUM(G164/F164*100)</f>
        <v>46.795178443936159</v>
      </c>
      <c r="J164" s="458"/>
      <c r="K164" s="458"/>
      <c r="L164" s="338"/>
      <c r="M164" s="338"/>
      <c r="N164" s="338"/>
      <c r="O164" s="342"/>
      <c r="P164" s="341"/>
      <c r="Q164" s="341"/>
      <c r="R164" s="341"/>
      <c r="S164" s="373"/>
      <c r="T164" s="343"/>
      <c r="U164" s="343"/>
      <c r="V164" s="343"/>
      <c r="W164" s="343"/>
    </row>
    <row r="165" spans="1:23" s="127" customFormat="1">
      <c r="A165" s="336"/>
      <c r="B165" s="415" t="s">
        <v>320</v>
      </c>
      <c r="C165" s="336">
        <v>11</v>
      </c>
      <c r="D165" s="416" t="s">
        <v>321</v>
      </c>
      <c r="E165" s="417">
        <f>SUM(E166:E169)</f>
        <v>978412.77</v>
      </c>
      <c r="F165" s="417">
        <f t="shared" ref="F165:G165" si="49">SUM(F166:F169)</f>
        <v>2391773</v>
      </c>
      <c r="G165" s="417">
        <f t="shared" si="49"/>
        <v>1110625.9700000002</v>
      </c>
      <c r="H165" s="541">
        <f t="shared" si="47"/>
        <v>113.51302886204155</v>
      </c>
      <c r="I165" s="541">
        <f t="shared" si="48"/>
        <v>46.43525827910927</v>
      </c>
      <c r="J165" s="458"/>
      <c r="K165" s="458"/>
      <c r="L165" s="338"/>
      <c r="M165" s="338"/>
      <c r="N165" s="338"/>
      <c r="O165" s="362"/>
      <c r="P165" s="352"/>
      <c r="Q165" s="352"/>
      <c r="R165" s="352"/>
      <c r="S165" s="375"/>
      <c r="T165" s="353"/>
      <c r="U165" s="353"/>
      <c r="V165" s="353"/>
      <c r="W165" s="353"/>
    </row>
    <row r="166" spans="1:23" s="127" customFormat="1">
      <c r="A166" s="418"/>
      <c r="B166" s="419" t="s">
        <v>322</v>
      </c>
      <c r="C166" s="418">
        <v>11</v>
      </c>
      <c r="D166" s="420" t="s">
        <v>169</v>
      </c>
      <c r="E166" s="421">
        <v>976961.03</v>
      </c>
      <c r="F166" s="422">
        <v>2388946</v>
      </c>
      <c r="G166" s="422">
        <v>1107902.1100000001</v>
      </c>
      <c r="H166" s="543">
        <f t="shared" si="47"/>
        <v>113.40289694052588</v>
      </c>
      <c r="I166" s="543">
        <f t="shared" si="48"/>
        <v>46.376188913437147</v>
      </c>
      <c r="J166" s="458"/>
      <c r="K166" s="458"/>
      <c r="L166" s="338"/>
      <c r="M166" s="338"/>
      <c r="N166" s="338"/>
      <c r="O166" s="362"/>
      <c r="P166" s="352"/>
      <c r="Q166" s="352"/>
      <c r="R166" s="352"/>
      <c r="S166" s="375"/>
      <c r="T166" s="353"/>
      <c r="U166" s="353"/>
      <c r="V166" s="353"/>
      <c r="W166" s="353"/>
    </row>
    <row r="167" spans="1:23" s="127" customFormat="1">
      <c r="A167" s="418"/>
      <c r="B167" s="419" t="s">
        <v>267</v>
      </c>
      <c r="C167" s="418">
        <v>11</v>
      </c>
      <c r="D167" s="420" t="s">
        <v>323</v>
      </c>
      <c r="E167" s="422">
        <v>0</v>
      </c>
      <c r="F167" s="422">
        <v>0</v>
      </c>
      <c r="G167" s="422">
        <v>0</v>
      </c>
      <c r="H167" s="548" t="s">
        <v>741</v>
      </c>
      <c r="I167" s="548" t="s">
        <v>741</v>
      </c>
      <c r="J167" s="458"/>
      <c r="K167" s="458"/>
      <c r="L167" s="338"/>
      <c r="M167" s="338"/>
      <c r="N167" s="338"/>
      <c r="O167" s="362"/>
      <c r="P167" s="352"/>
      <c r="Q167" s="352"/>
      <c r="R167" s="352"/>
      <c r="S167" s="375"/>
      <c r="T167" s="353"/>
      <c r="U167" s="353"/>
      <c r="V167" s="353"/>
      <c r="W167" s="353"/>
    </row>
    <row r="168" spans="1:23" s="127" customFormat="1">
      <c r="A168" s="418"/>
      <c r="B168" s="419" t="s">
        <v>268</v>
      </c>
      <c r="C168" s="418">
        <v>11</v>
      </c>
      <c r="D168" s="420" t="s">
        <v>324</v>
      </c>
      <c r="E168" s="422">
        <v>0</v>
      </c>
      <c r="F168" s="422">
        <v>0</v>
      </c>
      <c r="G168" s="422">
        <v>0</v>
      </c>
      <c r="H168" s="548" t="s">
        <v>741</v>
      </c>
      <c r="I168" s="548" t="s">
        <v>741</v>
      </c>
      <c r="J168" s="458"/>
      <c r="K168" s="458"/>
      <c r="L168" s="338"/>
      <c r="M168" s="338"/>
      <c r="N168" s="338"/>
      <c r="O168" s="362"/>
      <c r="P168" s="352"/>
      <c r="Q168" s="352"/>
      <c r="R168" s="352"/>
      <c r="S168" s="375"/>
      <c r="T168" s="353"/>
      <c r="U168" s="353"/>
      <c r="V168" s="353"/>
      <c r="W168" s="353"/>
    </row>
    <row r="169" spans="1:23" s="127" customFormat="1">
      <c r="A169" s="418"/>
      <c r="B169" s="419" t="s">
        <v>269</v>
      </c>
      <c r="C169" s="418">
        <v>11</v>
      </c>
      <c r="D169" s="420" t="s">
        <v>325</v>
      </c>
      <c r="E169" s="421">
        <v>1451.74</v>
      </c>
      <c r="F169" s="422">
        <v>2827</v>
      </c>
      <c r="G169" s="422">
        <v>2723.86</v>
      </c>
      <c r="H169" s="543">
        <f t="shared" si="47"/>
        <v>187.62726107980768</v>
      </c>
      <c r="I169" s="543">
        <f t="shared" si="48"/>
        <v>96.351609480014162</v>
      </c>
      <c r="J169" s="458"/>
      <c r="K169" s="458"/>
      <c r="L169" s="338"/>
      <c r="M169" s="338"/>
      <c r="N169" s="338"/>
      <c r="O169" s="362"/>
      <c r="P169" s="352"/>
      <c r="Q169" s="352"/>
      <c r="R169" s="352"/>
      <c r="S169" s="375"/>
      <c r="T169" s="353"/>
      <c r="U169" s="353"/>
      <c r="V169" s="353"/>
      <c r="W169" s="353"/>
    </row>
    <row r="170" spans="1:23" s="188" customFormat="1">
      <c r="A170" s="336"/>
      <c r="B170" s="415" t="s">
        <v>256</v>
      </c>
      <c r="C170" s="336">
        <v>11</v>
      </c>
      <c r="D170" s="416" t="s">
        <v>326</v>
      </c>
      <c r="E170" s="417">
        <f>SUM(E171)</f>
        <v>38299.93</v>
      </c>
      <c r="F170" s="417">
        <f t="shared" ref="F170:G170" si="50">SUM(F171)</f>
        <v>74587</v>
      </c>
      <c r="G170" s="417">
        <f t="shared" si="50"/>
        <v>44516.31</v>
      </c>
      <c r="H170" s="541">
        <f t="shared" si="47"/>
        <v>116.23078684478013</v>
      </c>
      <c r="I170" s="541">
        <f t="shared" si="48"/>
        <v>59.683738453081638</v>
      </c>
      <c r="J170" s="458"/>
      <c r="K170" s="458"/>
      <c r="L170" s="338"/>
      <c r="M170" s="338"/>
      <c r="N170" s="338"/>
      <c r="O170" s="363"/>
      <c r="P170" s="354"/>
      <c r="Q170" s="354"/>
      <c r="R170" s="354"/>
      <c r="S170" s="376"/>
      <c r="T170" s="355"/>
      <c r="U170" s="355"/>
      <c r="V170" s="355"/>
      <c r="W170" s="355"/>
    </row>
    <row r="171" spans="1:23" s="127" customFormat="1">
      <c r="A171" s="418"/>
      <c r="B171" s="419" t="s">
        <v>181</v>
      </c>
      <c r="C171" s="418">
        <v>11</v>
      </c>
      <c r="D171" s="420" t="s">
        <v>326</v>
      </c>
      <c r="E171" s="421">
        <v>38299.93</v>
      </c>
      <c r="F171" s="422">
        <v>74587</v>
      </c>
      <c r="G171" s="422">
        <v>44516.31</v>
      </c>
      <c r="H171" s="543">
        <f t="shared" si="47"/>
        <v>116.23078684478013</v>
      </c>
      <c r="I171" s="543">
        <f t="shared" si="48"/>
        <v>59.683738453081638</v>
      </c>
      <c r="J171" s="458"/>
      <c r="K171" s="458"/>
      <c r="L171" s="338"/>
      <c r="M171" s="338"/>
      <c r="N171" s="338"/>
      <c r="O171" s="362"/>
      <c r="P171" s="352"/>
      <c r="Q171" s="352"/>
      <c r="R171" s="352"/>
      <c r="S171" s="375"/>
      <c r="T171" s="353"/>
      <c r="U171" s="353"/>
      <c r="V171" s="353"/>
      <c r="W171" s="353"/>
    </row>
    <row r="172" spans="1:23" s="123" customFormat="1">
      <c r="A172" s="336"/>
      <c r="B172" s="335" t="s">
        <v>327</v>
      </c>
      <c r="C172" s="336">
        <v>11</v>
      </c>
      <c r="D172" s="416" t="s">
        <v>101</v>
      </c>
      <c r="E172" s="423">
        <f>SUM(E173:E175)</f>
        <v>161438.12</v>
      </c>
      <c r="F172" s="423">
        <f t="shared" ref="F172:G172" si="51">SUM(F173:F175)</f>
        <v>393754</v>
      </c>
      <c r="G172" s="423">
        <f t="shared" si="51"/>
        <v>183253.17</v>
      </c>
      <c r="H172" s="541">
        <f t="shared" si="47"/>
        <v>113.51294849072822</v>
      </c>
      <c r="I172" s="541">
        <f t="shared" si="48"/>
        <v>46.540014831595364</v>
      </c>
      <c r="J172" s="458"/>
      <c r="K172" s="458"/>
      <c r="L172" s="338"/>
      <c r="M172" s="338"/>
      <c r="N172" s="338"/>
      <c r="O172" s="338"/>
      <c r="P172" s="339"/>
      <c r="Q172" s="339"/>
      <c r="R172" s="339"/>
      <c r="S172" s="372"/>
      <c r="T172" s="340"/>
      <c r="U172" s="340"/>
      <c r="V172" s="340"/>
      <c r="W172" s="340"/>
    </row>
    <row r="173" spans="1:23" s="187" customFormat="1">
      <c r="A173" s="418"/>
      <c r="B173" s="424" t="s">
        <v>270</v>
      </c>
      <c r="C173" s="418">
        <v>11</v>
      </c>
      <c r="D173" s="420" t="s">
        <v>328</v>
      </c>
      <c r="E173" s="422">
        <v>0</v>
      </c>
      <c r="F173" s="422">
        <v>0</v>
      </c>
      <c r="G173" s="422">
        <v>0</v>
      </c>
      <c r="H173" s="548" t="s">
        <v>741</v>
      </c>
      <c r="I173" s="548" t="s">
        <v>741</v>
      </c>
      <c r="J173" s="458"/>
      <c r="K173" s="458"/>
      <c r="L173" s="338"/>
      <c r="M173" s="338"/>
      <c r="N173" s="338"/>
      <c r="O173" s="345"/>
      <c r="P173" s="344"/>
      <c r="Q173" s="344"/>
      <c r="R173" s="344"/>
      <c r="S173" s="347"/>
      <c r="T173" s="346"/>
      <c r="U173" s="346"/>
      <c r="V173" s="346"/>
      <c r="W173" s="346"/>
    </row>
    <row r="174" spans="1:23" s="125" customFormat="1">
      <c r="A174" s="418"/>
      <c r="B174" s="424" t="s">
        <v>329</v>
      </c>
      <c r="C174" s="418">
        <v>11</v>
      </c>
      <c r="D174" s="420" t="s">
        <v>170</v>
      </c>
      <c r="E174" s="421">
        <v>161438.12</v>
      </c>
      <c r="F174" s="422">
        <v>393754</v>
      </c>
      <c r="G174" s="422">
        <v>183253.17</v>
      </c>
      <c r="H174" s="543">
        <f t="shared" si="47"/>
        <v>113.51294849072822</v>
      </c>
      <c r="I174" s="543">
        <f t="shared" si="48"/>
        <v>46.540014831595364</v>
      </c>
      <c r="J174" s="458"/>
      <c r="K174" s="458"/>
      <c r="L174" s="338"/>
      <c r="M174" s="338"/>
      <c r="N174" s="338"/>
      <c r="O174" s="342"/>
      <c r="P174" s="341"/>
      <c r="Q174" s="341"/>
      <c r="R174" s="341"/>
      <c r="S174" s="373"/>
      <c r="T174" s="343"/>
      <c r="U174" s="343"/>
      <c r="V174" s="343"/>
      <c r="W174" s="343"/>
    </row>
    <row r="175" spans="1:23" s="123" customFormat="1">
      <c r="A175" s="418"/>
      <c r="B175" s="424" t="s">
        <v>330</v>
      </c>
      <c r="C175" s="418">
        <v>11</v>
      </c>
      <c r="D175" s="425" t="s">
        <v>171</v>
      </c>
      <c r="E175" s="421">
        <v>0</v>
      </c>
      <c r="F175" s="422">
        <v>0</v>
      </c>
      <c r="G175" s="422">
        <v>0</v>
      </c>
      <c r="H175" s="540" t="s">
        <v>741</v>
      </c>
      <c r="I175" s="540" t="s">
        <v>741</v>
      </c>
      <c r="J175" s="458"/>
      <c r="K175" s="458"/>
      <c r="L175" s="338"/>
      <c r="M175" s="338"/>
      <c r="N175" s="338"/>
      <c r="O175" s="338"/>
      <c r="P175" s="339"/>
      <c r="Q175" s="339"/>
      <c r="R175" s="339"/>
      <c r="S175" s="372"/>
      <c r="T175" s="340"/>
      <c r="U175" s="340"/>
      <c r="V175" s="340"/>
      <c r="W175" s="340"/>
    </row>
    <row r="176" spans="1:23" s="123" customFormat="1">
      <c r="A176" s="336"/>
      <c r="B176" s="335">
        <v>32</v>
      </c>
      <c r="C176" s="336">
        <v>11</v>
      </c>
      <c r="D176" s="337" t="s">
        <v>16</v>
      </c>
      <c r="E176" s="334">
        <f>E177+E182+E190+E200+E202</f>
        <v>161174.79999999999</v>
      </c>
      <c r="F176" s="334">
        <f t="shared" ref="F176:G176" si="52">F177+F182+F190+F200+F202</f>
        <v>317134</v>
      </c>
      <c r="G176" s="334">
        <f t="shared" si="52"/>
        <v>165975.30000000002</v>
      </c>
      <c r="H176" s="541">
        <f t="shared" si="47"/>
        <v>102.97844328021503</v>
      </c>
      <c r="I176" s="541">
        <f t="shared" si="48"/>
        <v>52.336015690528306</v>
      </c>
      <c r="J176" s="458"/>
      <c r="K176" s="458"/>
      <c r="L176" s="338"/>
      <c r="M176" s="338"/>
      <c r="N176" s="338"/>
      <c r="O176" s="338"/>
      <c r="P176" s="339"/>
      <c r="Q176" s="339"/>
      <c r="R176" s="339"/>
      <c r="S176" s="372"/>
      <c r="T176" s="340"/>
      <c r="U176" s="340"/>
      <c r="V176" s="340"/>
      <c r="W176" s="340"/>
    </row>
    <row r="177" spans="1:23" s="128" customFormat="1">
      <c r="A177" s="336"/>
      <c r="B177" s="415" t="s">
        <v>331</v>
      </c>
      <c r="C177" s="336">
        <v>11</v>
      </c>
      <c r="D177" s="416" t="s">
        <v>107</v>
      </c>
      <c r="E177" s="417">
        <f>SUM(E178:E181)</f>
        <v>15351.119999999999</v>
      </c>
      <c r="F177" s="417">
        <f t="shared" ref="F177:G177" si="53">SUM(F178:F181)</f>
        <v>47322</v>
      </c>
      <c r="G177" s="417">
        <f t="shared" si="53"/>
        <v>18925.009999999998</v>
      </c>
      <c r="H177" s="541">
        <f t="shared" si="47"/>
        <v>123.28097233296333</v>
      </c>
      <c r="I177" s="541">
        <f t="shared" si="48"/>
        <v>39.991991040108196</v>
      </c>
      <c r="J177" s="458"/>
      <c r="K177" s="458"/>
      <c r="L177" s="338"/>
      <c r="M177" s="338"/>
      <c r="N177" s="338"/>
      <c r="O177" s="364"/>
      <c r="P177" s="356"/>
      <c r="Q177" s="356"/>
      <c r="R177" s="356"/>
      <c r="S177" s="364"/>
      <c r="T177" s="357"/>
      <c r="U177" s="357"/>
      <c r="V177" s="357"/>
      <c r="W177" s="357"/>
    </row>
    <row r="178" spans="1:23" s="123" customFormat="1">
      <c r="A178" s="418"/>
      <c r="B178" s="419" t="s">
        <v>172</v>
      </c>
      <c r="C178" s="418">
        <v>11</v>
      </c>
      <c r="D178" s="420" t="s">
        <v>173</v>
      </c>
      <c r="E178" s="421">
        <v>79.63</v>
      </c>
      <c r="F178" s="422">
        <v>6020</v>
      </c>
      <c r="G178" s="422">
        <v>736.62</v>
      </c>
      <c r="H178" s="543">
        <f t="shared" si="47"/>
        <v>925.05337184478208</v>
      </c>
      <c r="I178" s="543">
        <f t="shared" si="48"/>
        <v>12.236212624584718</v>
      </c>
      <c r="J178" s="458"/>
      <c r="K178" s="458"/>
      <c r="L178" s="338"/>
      <c r="M178" s="338"/>
      <c r="N178" s="338"/>
      <c r="O178" s="338"/>
      <c r="P178" s="339"/>
      <c r="Q178" s="339"/>
      <c r="R178" s="339"/>
      <c r="S178" s="372"/>
      <c r="T178" s="340"/>
      <c r="U178" s="340"/>
      <c r="V178" s="340"/>
      <c r="W178" s="340"/>
    </row>
    <row r="179" spans="1:23" s="123" customFormat="1">
      <c r="A179" s="418"/>
      <c r="B179" s="419" t="s">
        <v>174</v>
      </c>
      <c r="C179" s="418">
        <v>11</v>
      </c>
      <c r="D179" s="425" t="s">
        <v>115</v>
      </c>
      <c r="E179" s="421">
        <v>15052.68</v>
      </c>
      <c r="F179" s="422">
        <v>35275</v>
      </c>
      <c r="G179" s="422">
        <v>16953.189999999999</v>
      </c>
      <c r="H179" s="543">
        <f t="shared" si="47"/>
        <v>112.62572512004505</v>
      </c>
      <c r="I179" s="543">
        <f t="shared" si="48"/>
        <v>48.060070871722175</v>
      </c>
      <c r="J179" s="458"/>
      <c r="K179" s="458"/>
      <c r="L179" s="338"/>
      <c r="M179" s="338"/>
      <c r="N179" s="338"/>
      <c r="O179" s="338"/>
      <c r="P179" s="339"/>
      <c r="Q179" s="339"/>
      <c r="R179" s="339"/>
      <c r="S179" s="372"/>
      <c r="T179" s="340"/>
      <c r="U179" s="340"/>
      <c r="V179" s="340"/>
      <c r="W179" s="340"/>
    </row>
    <row r="180" spans="1:23" s="123" customFormat="1">
      <c r="A180" s="418"/>
      <c r="B180" s="419" t="s">
        <v>261</v>
      </c>
      <c r="C180" s="418">
        <v>11</v>
      </c>
      <c r="D180" s="425" t="s">
        <v>116</v>
      </c>
      <c r="E180" s="421">
        <v>218.81</v>
      </c>
      <c r="F180" s="422">
        <v>6027</v>
      </c>
      <c r="G180" s="422">
        <v>1235.2</v>
      </c>
      <c r="H180" s="543">
        <f t="shared" si="47"/>
        <v>564.5080206571912</v>
      </c>
      <c r="I180" s="543">
        <f t="shared" si="48"/>
        <v>20.494441679110668</v>
      </c>
      <c r="J180" s="458"/>
      <c r="K180" s="458"/>
      <c r="L180" s="338"/>
      <c r="M180" s="338"/>
      <c r="N180" s="338"/>
      <c r="O180" s="338"/>
      <c r="P180" s="339"/>
      <c r="Q180" s="339"/>
      <c r="R180" s="339"/>
      <c r="S180" s="372"/>
      <c r="T180" s="340"/>
      <c r="U180" s="340"/>
      <c r="V180" s="340"/>
      <c r="W180" s="340"/>
    </row>
    <row r="181" spans="1:23" s="123" customFormat="1">
      <c r="A181" s="418"/>
      <c r="B181" s="419">
        <v>3214</v>
      </c>
      <c r="C181" s="418">
        <v>11</v>
      </c>
      <c r="D181" s="425" t="s">
        <v>332</v>
      </c>
      <c r="E181" s="422">
        <v>0</v>
      </c>
      <c r="F181" s="422">
        <v>0</v>
      </c>
      <c r="G181" s="422">
        <v>0</v>
      </c>
      <c r="H181" s="540" t="s">
        <v>741</v>
      </c>
      <c r="I181" s="540" t="s">
        <v>741</v>
      </c>
      <c r="J181" s="458"/>
      <c r="K181" s="458"/>
      <c r="L181" s="338"/>
      <c r="M181" s="338"/>
      <c r="N181" s="338"/>
      <c r="O181" s="338"/>
      <c r="P181" s="339"/>
      <c r="Q181" s="339"/>
      <c r="R181" s="339"/>
      <c r="S181" s="372"/>
      <c r="T181" s="340"/>
      <c r="U181" s="340"/>
      <c r="V181" s="340"/>
      <c r="W181" s="340"/>
    </row>
    <row r="182" spans="1:23" s="184" customFormat="1">
      <c r="A182" s="336"/>
      <c r="B182" s="415" t="s">
        <v>262</v>
      </c>
      <c r="C182" s="336">
        <v>11</v>
      </c>
      <c r="D182" s="426" t="s">
        <v>108</v>
      </c>
      <c r="E182" s="417">
        <f>SUM(E183:E189)</f>
        <v>82743.73</v>
      </c>
      <c r="F182" s="417">
        <f t="shared" ref="F182:G182" si="54">SUM(F183:F189)</f>
        <v>149240</v>
      </c>
      <c r="G182" s="417">
        <f t="shared" si="54"/>
        <v>78991.350000000006</v>
      </c>
      <c r="H182" s="541">
        <f t="shared" si="47"/>
        <v>95.46505819836743</v>
      </c>
      <c r="I182" s="541">
        <f t="shared" si="48"/>
        <v>52.929073974805682</v>
      </c>
      <c r="J182" s="458"/>
      <c r="K182" s="458"/>
      <c r="L182" s="338"/>
      <c r="M182" s="338"/>
      <c r="N182" s="338"/>
      <c r="O182" s="349"/>
      <c r="P182" s="348"/>
      <c r="Q182" s="348"/>
      <c r="R182" s="348"/>
      <c r="S182" s="374"/>
      <c r="T182" s="350"/>
      <c r="U182" s="350"/>
      <c r="V182" s="350"/>
      <c r="W182" s="350"/>
    </row>
    <row r="183" spans="1:23" s="123" customFormat="1">
      <c r="A183" s="418"/>
      <c r="B183" s="419" t="s">
        <v>175</v>
      </c>
      <c r="C183" s="418">
        <v>11</v>
      </c>
      <c r="D183" s="425" t="s">
        <v>125</v>
      </c>
      <c r="E183" s="421">
        <v>7232.26</v>
      </c>
      <c r="F183" s="422">
        <v>9862</v>
      </c>
      <c r="G183" s="422">
        <v>9513.01</v>
      </c>
      <c r="H183" s="543">
        <f t="shared" si="47"/>
        <v>131.53578549443742</v>
      </c>
      <c r="I183" s="543">
        <f t="shared" si="48"/>
        <v>96.461265463394852</v>
      </c>
      <c r="J183" s="458"/>
      <c r="K183" s="458"/>
      <c r="L183" s="338"/>
      <c r="M183" s="338"/>
      <c r="N183" s="338"/>
      <c r="O183" s="338"/>
      <c r="P183" s="339"/>
      <c r="Q183" s="339"/>
      <c r="R183" s="339"/>
      <c r="S183" s="372"/>
      <c r="T183" s="340"/>
      <c r="U183" s="340"/>
      <c r="V183" s="340"/>
      <c r="W183" s="340"/>
    </row>
    <row r="184" spans="1:23" s="123" customFormat="1">
      <c r="A184" s="418"/>
      <c r="B184" s="419" t="s">
        <v>263</v>
      </c>
      <c r="C184" s="418">
        <v>11</v>
      </c>
      <c r="D184" s="425" t="s">
        <v>126</v>
      </c>
      <c r="E184" s="422">
        <v>0</v>
      </c>
      <c r="F184" s="422">
        <v>0</v>
      </c>
      <c r="G184" s="422">
        <v>0</v>
      </c>
      <c r="H184" s="548" t="s">
        <v>741</v>
      </c>
      <c r="I184" s="548" t="s">
        <v>741</v>
      </c>
      <c r="J184" s="458"/>
      <c r="K184" s="458"/>
      <c r="L184" s="338"/>
      <c r="M184" s="338"/>
      <c r="N184" s="338"/>
      <c r="O184" s="338"/>
      <c r="P184" s="339"/>
      <c r="Q184" s="339"/>
      <c r="R184" s="339"/>
      <c r="S184" s="372"/>
      <c r="T184" s="340"/>
      <c r="U184" s="340"/>
      <c r="V184" s="340"/>
      <c r="W184" s="340"/>
    </row>
    <row r="185" spans="1:23" s="123" customFormat="1">
      <c r="A185" s="418"/>
      <c r="B185" s="419" t="s">
        <v>176</v>
      </c>
      <c r="C185" s="418">
        <v>11</v>
      </c>
      <c r="D185" s="425" t="s">
        <v>177</v>
      </c>
      <c r="E185" s="421">
        <v>74045.81</v>
      </c>
      <c r="F185" s="422">
        <v>133680</v>
      </c>
      <c r="G185" s="422">
        <v>66227.100000000006</v>
      </c>
      <c r="H185" s="543">
        <f t="shared" si="47"/>
        <v>89.440712445444262</v>
      </c>
      <c r="I185" s="543">
        <f t="shared" si="48"/>
        <v>49.541517055655298</v>
      </c>
      <c r="J185" s="458"/>
      <c r="K185" s="458"/>
      <c r="L185" s="338"/>
      <c r="M185" s="338"/>
      <c r="N185" s="338"/>
      <c r="O185" s="338"/>
      <c r="P185" s="339"/>
      <c r="Q185" s="339"/>
      <c r="R185" s="339"/>
      <c r="S185" s="372"/>
      <c r="T185" s="340"/>
      <c r="U185" s="340"/>
      <c r="V185" s="340"/>
      <c r="W185" s="340"/>
    </row>
    <row r="186" spans="1:23" s="123" customFormat="1">
      <c r="A186" s="418"/>
      <c r="B186" s="419" t="s">
        <v>178</v>
      </c>
      <c r="C186" s="418">
        <v>11</v>
      </c>
      <c r="D186" s="425" t="s">
        <v>179</v>
      </c>
      <c r="E186" s="421">
        <v>553.72</v>
      </c>
      <c r="F186" s="422">
        <v>1644</v>
      </c>
      <c r="G186" s="422">
        <v>1523.14</v>
      </c>
      <c r="H186" s="543">
        <f t="shared" si="47"/>
        <v>275.07404464350213</v>
      </c>
      <c r="I186" s="543">
        <f t="shared" si="48"/>
        <v>92.648418491484179</v>
      </c>
      <c r="J186" s="458"/>
      <c r="K186" s="458"/>
      <c r="L186" s="338"/>
      <c r="M186" s="338"/>
      <c r="N186" s="338"/>
      <c r="O186" s="338"/>
      <c r="P186" s="339"/>
      <c r="Q186" s="339"/>
      <c r="R186" s="339"/>
      <c r="S186" s="372"/>
      <c r="T186" s="340"/>
      <c r="U186" s="340"/>
      <c r="V186" s="340"/>
      <c r="W186" s="340"/>
    </row>
    <row r="187" spans="1:23" s="123" customFormat="1">
      <c r="A187" s="418"/>
      <c r="B187" s="419" t="s">
        <v>271</v>
      </c>
      <c r="C187" s="418">
        <v>11</v>
      </c>
      <c r="D187" s="425" t="s">
        <v>117</v>
      </c>
      <c r="E187" s="421">
        <v>38.85</v>
      </c>
      <c r="F187" s="422">
        <v>2191</v>
      </c>
      <c r="G187" s="422">
        <v>1067.46</v>
      </c>
      <c r="H187" s="543">
        <f t="shared" si="47"/>
        <v>2747.6447876447878</v>
      </c>
      <c r="I187" s="543">
        <f t="shared" si="48"/>
        <v>48.720219078046554</v>
      </c>
      <c r="J187" s="458"/>
      <c r="K187" s="458"/>
      <c r="L187" s="338"/>
      <c r="M187" s="338"/>
      <c r="N187" s="338"/>
      <c r="O187" s="338"/>
      <c r="P187" s="339"/>
      <c r="Q187" s="339"/>
      <c r="R187" s="339"/>
      <c r="S187" s="372"/>
      <c r="T187" s="340"/>
      <c r="U187" s="340"/>
      <c r="V187" s="340"/>
      <c r="W187" s="340"/>
    </row>
    <row r="188" spans="1:23" s="123" customFormat="1">
      <c r="A188" s="418"/>
      <c r="B188" s="419" t="s">
        <v>272</v>
      </c>
      <c r="C188" s="418">
        <v>11</v>
      </c>
      <c r="D188" s="425" t="s">
        <v>333</v>
      </c>
      <c r="E188" s="421">
        <v>0</v>
      </c>
      <c r="F188" s="422">
        <v>0</v>
      </c>
      <c r="G188" s="422">
        <v>0</v>
      </c>
      <c r="H188" s="548" t="s">
        <v>741</v>
      </c>
      <c r="I188" s="548" t="s">
        <v>741</v>
      </c>
      <c r="J188" s="458"/>
      <c r="K188" s="458"/>
      <c r="L188" s="338"/>
      <c r="M188" s="338"/>
      <c r="N188" s="338"/>
      <c r="O188" s="338"/>
      <c r="P188" s="339"/>
      <c r="Q188" s="339"/>
      <c r="R188" s="339"/>
      <c r="S188" s="372"/>
      <c r="T188" s="340"/>
      <c r="U188" s="340"/>
      <c r="V188" s="340"/>
      <c r="W188" s="340"/>
    </row>
    <row r="189" spans="1:23" s="123" customFormat="1">
      <c r="A189" s="418"/>
      <c r="B189" s="419" t="s">
        <v>273</v>
      </c>
      <c r="C189" s="418">
        <v>11</v>
      </c>
      <c r="D189" s="425" t="s">
        <v>334</v>
      </c>
      <c r="E189" s="421">
        <v>873.09</v>
      </c>
      <c r="F189" s="422">
        <v>1863</v>
      </c>
      <c r="G189" s="422">
        <v>660.64</v>
      </c>
      <c r="H189" s="543">
        <f t="shared" si="47"/>
        <v>75.666884284552566</v>
      </c>
      <c r="I189" s="543">
        <f t="shared" si="48"/>
        <v>35.46108427267847</v>
      </c>
      <c r="J189" s="458"/>
      <c r="K189" s="458"/>
      <c r="L189" s="338"/>
      <c r="M189" s="338"/>
      <c r="N189" s="338"/>
      <c r="O189" s="338"/>
      <c r="P189" s="339"/>
      <c r="Q189" s="339"/>
      <c r="R189" s="339"/>
      <c r="S189" s="372"/>
      <c r="T189" s="340"/>
      <c r="U189" s="340"/>
      <c r="V189" s="340"/>
      <c r="W189" s="340"/>
    </row>
    <row r="190" spans="1:23" s="184" customFormat="1">
      <c r="A190" s="336"/>
      <c r="B190" s="415" t="s">
        <v>257</v>
      </c>
      <c r="C190" s="336">
        <v>11</v>
      </c>
      <c r="D190" s="426" t="s">
        <v>94</v>
      </c>
      <c r="E190" s="417">
        <f>SUM(E191:E199)</f>
        <v>55631.08</v>
      </c>
      <c r="F190" s="417">
        <f t="shared" ref="F190:G190" si="55">SUM(F191:F199)</f>
        <v>110706</v>
      </c>
      <c r="G190" s="417">
        <f t="shared" si="55"/>
        <v>63969.05</v>
      </c>
      <c r="H190" s="541">
        <f t="shared" si="47"/>
        <v>114.98797075303948</v>
      </c>
      <c r="I190" s="541">
        <f t="shared" si="48"/>
        <v>57.782821165971129</v>
      </c>
      <c r="J190" s="458"/>
      <c r="K190" s="458"/>
      <c r="L190" s="338"/>
      <c r="M190" s="338"/>
      <c r="N190" s="338"/>
      <c r="O190" s="349"/>
      <c r="P190" s="348"/>
      <c r="Q190" s="348"/>
      <c r="R190" s="348"/>
      <c r="S190" s="374"/>
      <c r="T190" s="350"/>
      <c r="U190" s="350"/>
      <c r="V190" s="350"/>
      <c r="W190" s="350"/>
    </row>
    <row r="191" spans="1:23" s="123" customFormat="1">
      <c r="A191" s="418"/>
      <c r="B191" s="419" t="s">
        <v>182</v>
      </c>
      <c r="C191" s="418">
        <v>11</v>
      </c>
      <c r="D191" s="425" t="s">
        <v>183</v>
      </c>
      <c r="E191" s="421">
        <v>4630.75</v>
      </c>
      <c r="F191" s="422">
        <v>9313</v>
      </c>
      <c r="G191" s="422">
        <v>6702.61</v>
      </c>
      <c r="H191" s="543">
        <f t="shared" si="47"/>
        <v>144.74134859364034</v>
      </c>
      <c r="I191" s="543">
        <f t="shared" si="48"/>
        <v>71.97047138408675</v>
      </c>
      <c r="J191" s="458"/>
      <c r="K191" s="458"/>
      <c r="L191" s="338"/>
      <c r="M191" s="338"/>
      <c r="N191" s="338"/>
      <c r="O191" s="338"/>
      <c r="P191" s="339"/>
      <c r="Q191" s="339"/>
      <c r="R191" s="339"/>
      <c r="S191" s="372"/>
      <c r="T191" s="340"/>
      <c r="U191" s="340"/>
      <c r="V191" s="340"/>
      <c r="W191" s="340"/>
    </row>
    <row r="192" spans="1:23" s="123" customFormat="1">
      <c r="A192" s="418"/>
      <c r="B192" s="419" t="s">
        <v>184</v>
      </c>
      <c r="C192" s="418">
        <v>11</v>
      </c>
      <c r="D192" s="425" t="s">
        <v>185</v>
      </c>
      <c r="E192" s="421">
        <v>8085.32</v>
      </c>
      <c r="F192" s="422">
        <v>47555</v>
      </c>
      <c r="G192" s="422">
        <v>14643.47</v>
      </c>
      <c r="H192" s="543">
        <f t="shared" si="47"/>
        <v>181.11181746671744</v>
      </c>
      <c r="I192" s="543">
        <f t="shared" si="48"/>
        <v>30.79270318578488</v>
      </c>
      <c r="J192" s="458"/>
      <c r="K192" s="458"/>
      <c r="L192" s="338"/>
      <c r="M192" s="338"/>
      <c r="N192" s="338"/>
      <c r="O192" s="338"/>
      <c r="P192" s="339"/>
      <c r="Q192" s="339"/>
      <c r="R192" s="339"/>
      <c r="S192" s="372"/>
      <c r="T192" s="340"/>
      <c r="U192" s="340"/>
      <c r="V192" s="340"/>
      <c r="W192" s="340"/>
    </row>
    <row r="193" spans="1:23" s="123" customFormat="1">
      <c r="A193" s="418"/>
      <c r="B193" s="419" t="s">
        <v>264</v>
      </c>
      <c r="C193" s="418">
        <v>11</v>
      </c>
      <c r="D193" s="425" t="s">
        <v>335</v>
      </c>
      <c r="E193" s="421">
        <v>4581.66</v>
      </c>
      <c r="F193" s="422">
        <v>0</v>
      </c>
      <c r="G193" s="422">
        <v>0</v>
      </c>
      <c r="H193" s="548" t="s">
        <v>741</v>
      </c>
      <c r="I193" s="548" t="s">
        <v>741</v>
      </c>
      <c r="J193" s="458"/>
      <c r="K193" s="458"/>
      <c r="L193" s="338"/>
      <c r="M193" s="338"/>
      <c r="N193" s="338"/>
      <c r="O193" s="338"/>
      <c r="P193" s="339"/>
      <c r="Q193" s="339"/>
      <c r="R193" s="339"/>
      <c r="S193" s="372"/>
      <c r="T193" s="340"/>
      <c r="U193" s="340"/>
      <c r="V193" s="340"/>
      <c r="W193" s="340"/>
    </row>
    <row r="194" spans="1:23" s="123" customFormat="1">
      <c r="A194" s="418"/>
      <c r="B194" s="419" t="s">
        <v>186</v>
      </c>
      <c r="C194" s="418">
        <v>11</v>
      </c>
      <c r="D194" s="425" t="s">
        <v>187</v>
      </c>
      <c r="E194" s="421">
        <v>9644.5400000000009</v>
      </c>
      <c r="F194" s="422">
        <v>17532</v>
      </c>
      <c r="G194" s="422">
        <v>10752.78</v>
      </c>
      <c r="H194" s="543">
        <f t="shared" si="47"/>
        <v>111.49085389246143</v>
      </c>
      <c r="I194" s="543">
        <f t="shared" si="48"/>
        <v>61.332306639288156</v>
      </c>
      <c r="J194" s="458"/>
      <c r="K194" s="458"/>
      <c r="L194" s="338"/>
      <c r="M194" s="338"/>
      <c r="N194" s="338"/>
      <c r="O194" s="338"/>
      <c r="P194" s="339"/>
      <c r="Q194" s="339"/>
      <c r="R194" s="339"/>
      <c r="S194" s="372"/>
      <c r="T194" s="340"/>
      <c r="U194" s="340"/>
      <c r="V194" s="340"/>
      <c r="W194" s="340"/>
    </row>
    <row r="195" spans="1:23" s="123" customFormat="1">
      <c r="A195" s="418"/>
      <c r="B195" s="419" t="s">
        <v>265</v>
      </c>
      <c r="C195" s="418">
        <v>11</v>
      </c>
      <c r="D195" s="425" t="s">
        <v>131</v>
      </c>
      <c r="E195" s="421">
        <v>9237.16</v>
      </c>
      <c r="F195" s="422">
        <v>14070</v>
      </c>
      <c r="G195" s="422">
        <v>12918.22</v>
      </c>
      <c r="H195" s="543">
        <f t="shared" si="47"/>
        <v>139.85056012887077</v>
      </c>
      <c r="I195" s="543">
        <f t="shared" si="48"/>
        <v>91.813930348258694</v>
      </c>
      <c r="J195" s="458"/>
      <c r="K195" s="458"/>
      <c r="L195" s="338"/>
      <c r="M195" s="338"/>
      <c r="N195" s="338"/>
      <c r="O195" s="338"/>
      <c r="P195" s="339"/>
      <c r="Q195" s="339"/>
      <c r="R195" s="339"/>
      <c r="S195" s="372"/>
      <c r="T195" s="340"/>
      <c r="U195" s="340"/>
      <c r="V195" s="340"/>
      <c r="W195" s="340"/>
    </row>
    <row r="196" spans="1:23" s="123" customFormat="1">
      <c r="A196" s="418"/>
      <c r="B196" s="419" t="s">
        <v>258</v>
      </c>
      <c r="C196" s="418">
        <v>11</v>
      </c>
      <c r="D196" s="425" t="s">
        <v>127</v>
      </c>
      <c r="E196" s="421">
        <v>0</v>
      </c>
      <c r="F196" s="422">
        <v>3061</v>
      </c>
      <c r="G196" s="422">
        <v>0</v>
      </c>
      <c r="H196" s="548" t="s">
        <v>741</v>
      </c>
      <c r="I196" s="548" t="s">
        <v>741</v>
      </c>
      <c r="J196" s="458"/>
      <c r="K196" s="458"/>
      <c r="L196" s="338"/>
      <c r="M196" s="338"/>
      <c r="N196" s="338"/>
      <c r="O196" s="338"/>
      <c r="P196" s="339"/>
      <c r="Q196" s="339"/>
      <c r="R196" s="339"/>
      <c r="S196" s="372"/>
      <c r="T196" s="340"/>
      <c r="U196" s="340"/>
      <c r="V196" s="340"/>
      <c r="W196" s="340"/>
    </row>
    <row r="197" spans="1:23" s="123" customFormat="1">
      <c r="A197" s="418"/>
      <c r="B197" s="419" t="s">
        <v>260</v>
      </c>
      <c r="C197" s="418">
        <v>11</v>
      </c>
      <c r="D197" s="425" t="s">
        <v>128</v>
      </c>
      <c r="E197" s="421">
        <v>18687.830000000002</v>
      </c>
      <c r="F197" s="422">
        <v>13696</v>
      </c>
      <c r="G197" s="422">
        <v>13554.67</v>
      </c>
      <c r="H197" s="543">
        <f t="shared" si="47"/>
        <v>72.532070336684356</v>
      </c>
      <c r="I197" s="543">
        <f t="shared" si="48"/>
        <v>98.968092873831779</v>
      </c>
      <c r="J197" s="458"/>
      <c r="K197" s="458"/>
      <c r="L197" s="338"/>
      <c r="M197" s="338"/>
      <c r="N197" s="338"/>
      <c r="O197" s="338"/>
      <c r="P197" s="339"/>
      <c r="Q197" s="339"/>
      <c r="R197" s="339"/>
      <c r="S197" s="372"/>
      <c r="T197" s="340"/>
      <c r="U197" s="340"/>
      <c r="V197" s="340"/>
      <c r="W197" s="340"/>
    </row>
    <row r="198" spans="1:23" s="123" customFormat="1">
      <c r="A198" s="418"/>
      <c r="B198" s="419" t="s">
        <v>188</v>
      </c>
      <c r="C198" s="418">
        <v>11</v>
      </c>
      <c r="D198" s="425" t="s">
        <v>189</v>
      </c>
      <c r="E198" s="421">
        <v>0</v>
      </c>
      <c r="F198" s="422">
        <v>0</v>
      </c>
      <c r="G198" s="422">
        <v>0</v>
      </c>
      <c r="H198" s="548" t="s">
        <v>741</v>
      </c>
      <c r="I198" s="548" t="s">
        <v>741</v>
      </c>
      <c r="J198" s="458"/>
      <c r="K198" s="458"/>
      <c r="L198" s="338"/>
      <c r="M198" s="338"/>
      <c r="N198" s="338"/>
      <c r="O198" s="338"/>
      <c r="P198" s="339"/>
      <c r="Q198" s="339"/>
      <c r="R198" s="339"/>
      <c r="S198" s="372"/>
      <c r="T198" s="340"/>
      <c r="U198" s="340"/>
      <c r="V198" s="340"/>
      <c r="W198" s="340"/>
    </row>
    <row r="199" spans="1:23" s="123" customFormat="1">
      <c r="A199" s="418"/>
      <c r="B199" s="419" t="s">
        <v>190</v>
      </c>
      <c r="C199" s="418">
        <v>11</v>
      </c>
      <c r="D199" s="425" t="s">
        <v>129</v>
      </c>
      <c r="E199" s="421">
        <v>763.82</v>
      </c>
      <c r="F199" s="422">
        <v>5479</v>
      </c>
      <c r="G199" s="422">
        <v>5397.3</v>
      </c>
      <c r="H199" s="543">
        <f t="shared" si="47"/>
        <v>706.61936058233618</v>
      </c>
      <c r="I199" s="543">
        <f t="shared" si="48"/>
        <v>98.508851980288384</v>
      </c>
      <c r="J199" s="458"/>
      <c r="K199" s="458"/>
      <c r="L199" s="338"/>
      <c r="M199" s="338"/>
      <c r="N199" s="338"/>
      <c r="O199" s="338"/>
      <c r="P199" s="339"/>
      <c r="Q199" s="339"/>
      <c r="R199" s="339"/>
      <c r="S199" s="372"/>
      <c r="T199" s="340"/>
      <c r="U199" s="340"/>
      <c r="V199" s="340"/>
      <c r="W199" s="340"/>
    </row>
    <row r="200" spans="1:23" s="184" customFormat="1">
      <c r="A200" s="336"/>
      <c r="B200" s="415">
        <v>324</v>
      </c>
      <c r="C200" s="336">
        <v>11</v>
      </c>
      <c r="D200" s="426" t="s">
        <v>336</v>
      </c>
      <c r="E200" s="417">
        <f>SUM(E201)</f>
        <v>0</v>
      </c>
      <c r="F200" s="417">
        <f t="shared" ref="F200:G200" si="56">SUM(F201)</f>
        <v>2739</v>
      </c>
      <c r="G200" s="417">
        <f t="shared" si="56"/>
        <v>656</v>
      </c>
      <c r="H200" s="541" t="s">
        <v>741</v>
      </c>
      <c r="I200" s="541">
        <f t="shared" si="48"/>
        <v>23.950346841913106</v>
      </c>
      <c r="J200" s="458"/>
      <c r="K200" s="458"/>
      <c r="L200" s="338"/>
      <c r="M200" s="338"/>
      <c r="N200" s="338"/>
      <c r="O200" s="349"/>
      <c r="P200" s="348"/>
      <c r="Q200" s="348"/>
      <c r="R200" s="348"/>
      <c r="S200" s="374"/>
      <c r="T200" s="350"/>
      <c r="U200" s="350"/>
      <c r="V200" s="350"/>
      <c r="W200" s="350"/>
    </row>
    <row r="201" spans="1:23" s="123" customFormat="1">
      <c r="A201" s="418"/>
      <c r="B201" s="419" t="s">
        <v>266</v>
      </c>
      <c r="C201" s="418">
        <v>11</v>
      </c>
      <c r="D201" s="425" t="s">
        <v>336</v>
      </c>
      <c r="E201" s="422">
        <v>0</v>
      </c>
      <c r="F201" s="422">
        <v>2739</v>
      </c>
      <c r="G201" s="422">
        <v>656</v>
      </c>
      <c r="H201" s="548" t="s">
        <v>741</v>
      </c>
      <c r="I201" s="543">
        <f t="shared" si="48"/>
        <v>23.950346841913106</v>
      </c>
      <c r="J201" s="458"/>
      <c r="K201" s="458"/>
      <c r="L201" s="338"/>
      <c r="M201" s="338"/>
      <c r="N201" s="338"/>
      <c r="O201" s="338"/>
      <c r="P201" s="339"/>
      <c r="Q201" s="339"/>
      <c r="R201" s="339"/>
      <c r="S201" s="372"/>
      <c r="T201" s="340"/>
      <c r="U201" s="340"/>
      <c r="V201" s="340"/>
      <c r="W201" s="340"/>
    </row>
    <row r="202" spans="1:23" s="184" customFormat="1">
      <c r="A202" s="336"/>
      <c r="B202" s="415" t="s">
        <v>259</v>
      </c>
      <c r="C202" s="336">
        <v>11</v>
      </c>
      <c r="D202" s="426" t="s">
        <v>109</v>
      </c>
      <c r="E202" s="417">
        <f>SUM(E203:E209)</f>
        <v>7448.87</v>
      </c>
      <c r="F202" s="417">
        <f t="shared" ref="F202:G202" si="57">SUM(F203:F209)</f>
        <v>7127</v>
      </c>
      <c r="G202" s="417">
        <f t="shared" si="57"/>
        <v>3433.8900000000003</v>
      </c>
      <c r="H202" s="541">
        <f t="shared" si="47"/>
        <v>46.099475490913392</v>
      </c>
      <c r="I202" s="541">
        <f t="shared" si="48"/>
        <v>48.181422758523929</v>
      </c>
      <c r="J202" s="458"/>
      <c r="K202" s="458"/>
      <c r="L202" s="338"/>
      <c r="M202" s="338"/>
      <c r="N202" s="338"/>
      <c r="O202" s="349"/>
      <c r="P202" s="348"/>
      <c r="Q202" s="348"/>
      <c r="R202" s="348"/>
      <c r="S202" s="374"/>
      <c r="T202" s="350"/>
      <c r="U202" s="350"/>
      <c r="V202" s="350"/>
      <c r="W202" s="350"/>
    </row>
    <row r="203" spans="1:23" s="123" customFormat="1" ht="30">
      <c r="A203" s="418"/>
      <c r="B203" s="419" t="s">
        <v>191</v>
      </c>
      <c r="C203" s="418">
        <v>11</v>
      </c>
      <c r="D203" s="425" t="s">
        <v>192</v>
      </c>
      <c r="E203" s="421">
        <v>0</v>
      </c>
      <c r="F203" s="422">
        <v>0</v>
      </c>
      <c r="G203" s="422">
        <v>0</v>
      </c>
      <c r="H203" s="548" t="s">
        <v>741</v>
      </c>
      <c r="I203" s="548" t="s">
        <v>741</v>
      </c>
      <c r="J203" s="458"/>
      <c r="K203" s="458"/>
      <c r="L203" s="338"/>
      <c r="M203" s="338"/>
      <c r="N203" s="338"/>
      <c r="O203" s="338"/>
      <c r="P203" s="339"/>
      <c r="Q203" s="339"/>
      <c r="R203" s="339"/>
      <c r="S203" s="372"/>
      <c r="T203" s="340"/>
      <c r="U203" s="340"/>
      <c r="V203" s="340"/>
      <c r="W203" s="340"/>
    </row>
    <row r="204" spans="1:23" s="123" customFormat="1">
      <c r="A204" s="418"/>
      <c r="B204" s="419" t="s">
        <v>274</v>
      </c>
      <c r="C204" s="418">
        <v>11</v>
      </c>
      <c r="D204" s="425" t="s">
        <v>337</v>
      </c>
      <c r="E204" s="421">
        <v>0</v>
      </c>
      <c r="F204" s="422">
        <v>0</v>
      </c>
      <c r="G204" s="422">
        <v>0</v>
      </c>
      <c r="H204" s="548" t="s">
        <v>741</v>
      </c>
      <c r="I204" s="548" t="s">
        <v>741</v>
      </c>
      <c r="J204" s="458"/>
      <c r="K204" s="458"/>
      <c r="L204" s="338"/>
      <c r="M204" s="338"/>
      <c r="N204" s="338"/>
      <c r="O204" s="338"/>
      <c r="P204" s="339"/>
      <c r="Q204" s="339"/>
      <c r="R204" s="339"/>
      <c r="S204" s="372"/>
      <c r="T204" s="340"/>
      <c r="U204" s="340"/>
      <c r="V204" s="340"/>
      <c r="W204" s="340"/>
    </row>
    <row r="205" spans="1:23" s="123" customFormat="1">
      <c r="A205" s="418"/>
      <c r="B205" s="419" t="s">
        <v>193</v>
      </c>
      <c r="C205" s="418">
        <v>11</v>
      </c>
      <c r="D205" s="425" t="s">
        <v>194</v>
      </c>
      <c r="E205" s="421">
        <v>0</v>
      </c>
      <c r="F205" s="422">
        <v>0</v>
      </c>
      <c r="G205" s="422">
        <v>0</v>
      </c>
      <c r="H205" s="548" t="s">
        <v>741</v>
      </c>
      <c r="I205" s="548" t="s">
        <v>741</v>
      </c>
      <c r="J205" s="458"/>
      <c r="K205" s="458"/>
      <c r="L205" s="338"/>
      <c r="M205" s="338"/>
      <c r="N205" s="338"/>
      <c r="O205" s="338"/>
      <c r="P205" s="339"/>
      <c r="Q205" s="339"/>
      <c r="R205" s="339"/>
      <c r="S205" s="372"/>
      <c r="T205" s="340"/>
      <c r="U205" s="340"/>
      <c r="V205" s="340"/>
      <c r="W205" s="340"/>
    </row>
    <row r="206" spans="1:23" s="123" customFormat="1">
      <c r="A206" s="418"/>
      <c r="B206" s="419" t="s">
        <v>275</v>
      </c>
      <c r="C206" s="418">
        <v>11</v>
      </c>
      <c r="D206" s="425" t="s">
        <v>338</v>
      </c>
      <c r="E206" s="421">
        <v>86.27</v>
      </c>
      <c r="F206" s="422">
        <v>3287</v>
      </c>
      <c r="G206" s="422">
        <v>960.61</v>
      </c>
      <c r="H206" s="543">
        <f t="shared" si="47"/>
        <v>1113.492523472818</v>
      </c>
      <c r="I206" s="543">
        <f t="shared" si="48"/>
        <v>29.224520839671431</v>
      </c>
      <c r="J206" s="458"/>
      <c r="K206" s="458"/>
      <c r="L206" s="338"/>
      <c r="M206" s="338"/>
      <c r="N206" s="338"/>
      <c r="O206" s="338"/>
      <c r="P206" s="339"/>
      <c r="Q206" s="339"/>
      <c r="R206" s="339"/>
      <c r="S206" s="372"/>
      <c r="T206" s="340"/>
      <c r="U206" s="340"/>
      <c r="V206" s="340"/>
      <c r="W206" s="340"/>
    </row>
    <row r="207" spans="1:23" s="123" customFormat="1">
      <c r="A207" s="418"/>
      <c r="B207" s="419">
        <v>3295</v>
      </c>
      <c r="C207" s="418">
        <v>11</v>
      </c>
      <c r="D207" s="425" t="s">
        <v>195</v>
      </c>
      <c r="E207" s="421">
        <v>2204.86</v>
      </c>
      <c r="F207" s="422">
        <v>3840</v>
      </c>
      <c r="G207" s="422">
        <v>2473.2800000000002</v>
      </c>
      <c r="H207" s="543">
        <f t="shared" si="47"/>
        <v>112.17401558375587</v>
      </c>
      <c r="I207" s="543">
        <f t="shared" si="48"/>
        <v>64.408333333333331</v>
      </c>
      <c r="J207" s="458"/>
      <c r="K207" s="458"/>
      <c r="L207" s="338"/>
      <c r="M207" s="338"/>
      <c r="N207" s="338"/>
      <c r="O207" s="338"/>
      <c r="P207" s="339"/>
      <c r="Q207" s="339"/>
      <c r="R207" s="339"/>
      <c r="S207" s="372"/>
      <c r="T207" s="340"/>
      <c r="U207" s="340"/>
      <c r="V207" s="340"/>
      <c r="W207" s="340"/>
    </row>
    <row r="208" spans="1:23" s="123" customFormat="1">
      <c r="A208" s="418"/>
      <c r="B208" s="419">
        <v>3296</v>
      </c>
      <c r="C208" s="418">
        <v>11</v>
      </c>
      <c r="D208" s="425" t="s">
        <v>339</v>
      </c>
      <c r="E208" s="421">
        <v>0</v>
      </c>
      <c r="F208" s="422">
        <v>0</v>
      </c>
      <c r="G208" s="422">
        <v>0</v>
      </c>
      <c r="H208" s="548" t="s">
        <v>741</v>
      </c>
      <c r="I208" s="548" t="s">
        <v>741</v>
      </c>
      <c r="J208" s="458"/>
      <c r="K208" s="458"/>
      <c r="L208" s="338"/>
      <c r="M208" s="338"/>
      <c r="N208" s="338"/>
      <c r="O208" s="338"/>
      <c r="P208" s="339"/>
      <c r="Q208" s="339"/>
      <c r="R208" s="339"/>
      <c r="S208" s="372"/>
      <c r="T208" s="340"/>
      <c r="U208" s="340"/>
      <c r="V208" s="340"/>
      <c r="W208" s="340"/>
    </row>
    <row r="209" spans="1:23" s="123" customFormat="1">
      <c r="A209" s="418"/>
      <c r="B209" s="419" t="s">
        <v>196</v>
      </c>
      <c r="C209" s="418">
        <v>11</v>
      </c>
      <c r="D209" s="425" t="s">
        <v>109</v>
      </c>
      <c r="E209" s="421">
        <v>5157.74</v>
      </c>
      <c r="F209" s="422">
        <v>0</v>
      </c>
      <c r="G209" s="422">
        <v>0</v>
      </c>
      <c r="H209" s="540" t="s">
        <v>741</v>
      </c>
      <c r="I209" s="540" t="s">
        <v>741</v>
      </c>
      <c r="J209" s="458"/>
      <c r="K209" s="458"/>
      <c r="L209" s="338"/>
      <c r="M209" s="338"/>
      <c r="N209" s="338"/>
      <c r="O209" s="338"/>
      <c r="P209" s="339"/>
      <c r="Q209" s="339"/>
      <c r="R209" s="339"/>
      <c r="S209" s="372"/>
      <c r="T209" s="340"/>
      <c r="U209" s="340"/>
      <c r="V209" s="340"/>
      <c r="W209" s="340"/>
    </row>
    <row r="210" spans="1:23" s="184" customFormat="1">
      <c r="A210" s="336"/>
      <c r="B210" s="415">
        <v>34</v>
      </c>
      <c r="C210" s="336">
        <v>11</v>
      </c>
      <c r="D210" s="426" t="s">
        <v>18</v>
      </c>
      <c r="E210" s="417">
        <f>E211+E216+E224</f>
        <v>2881.49</v>
      </c>
      <c r="F210" s="417">
        <f t="shared" ref="F210:G210" si="58">F211+F216+F224</f>
        <v>8765</v>
      </c>
      <c r="G210" s="417">
        <f t="shared" si="58"/>
        <v>2348.87</v>
      </c>
      <c r="H210" s="541">
        <f t="shared" si="47"/>
        <v>81.515812999524556</v>
      </c>
      <c r="I210" s="541">
        <f t="shared" si="48"/>
        <v>26.798288648031942</v>
      </c>
      <c r="J210" s="458"/>
      <c r="K210" s="458"/>
      <c r="L210" s="338"/>
      <c r="M210" s="338"/>
      <c r="N210" s="338"/>
      <c r="O210" s="349"/>
      <c r="P210" s="348"/>
      <c r="Q210" s="348"/>
      <c r="R210" s="348"/>
      <c r="S210" s="374"/>
      <c r="T210" s="350"/>
      <c r="U210" s="350"/>
      <c r="V210" s="350"/>
      <c r="W210" s="350"/>
    </row>
    <row r="211" spans="1:23" s="184" customFormat="1">
      <c r="A211" s="336"/>
      <c r="B211" s="415" t="s">
        <v>276</v>
      </c>
      <c r="C211" s="336">
        <v>11</v>
      </c>
      <c r="D211" s="426" t="s">
        <v>340</v>
      </c>
      <c r="E211" s="417">
        <f>SUM(E212:E215)</f>
        <v>0</v>
      </c>
      <c r="F211" s="417">
        <f t="shared" ref="F211:G211" si="59">SUM(F212:F215)</f>
        <v>0</v>
      </c>
      <c r="G211" s="417">
        <f t="shared" si="59"/>
        <v>0</v>
      </c>
      <c r="H211" s="541" t="s">
        <v>741</v>
      </c>
      <c r="I211" s="541" t="s">
        <v>741</v>
      </c>
      <c r="J211" s="458"/>
      <c r="K211" s="458"/>
      <c r="L211" s="338"/>
      <c r="M211" s="338"/>
      <c r="N211" s="338"/>
      <c r="O211" s="349"/>
      <c r="P211" s="348"/>
      <c r="Q211" s="348"/>
      <c r="R211" s="348"/>
      <c r="S211" s="374"/>
      <c r="T211" s="350"/>
      <c r="U211" s="350"/>
      <c r="V211" s="350"/>
      <c r="W211" s="350"/>
    </row>
    <row r="212" spans="1:23" s="123" customFormat="1">
      <c r="A212" s="418"/>
      <c r="B212" s="419" t="s">
        <v>277</v>
      </c>
      <c r="C212" s="418">
        <v>11</v>
      </c>
      <c r="D212" s="425" t="s">
        <v>341</v>
      </c>
      <c r="E212" s="427">
        <v>0</v>
      </c>
      <c r="F212" s="427">
        <v>0</v>
      </c>
      <c r="G212" s="427">
        <v>0</v>
      </c>
      <c r="H212" s="540" t="s">
        <v>741</v>
      </c>
      <c r="I212" s="540" t="s">
        <v>741</v>
      </c>
      <c r="J212" s="458"/>
      <c r="K212" s="458"/>
      <c r="L212" s="338"/>
      <c r="M212" s="338"/>
      <c r="N212" s="338"/>
      <c r="O212" s="338"/>
      <c r="P212" s="339"/>
      <c r="Q212" s="339"/>
      <c r="R212" s="339"/>
      <c r="S212" s="372"/>
      <c r="T212" s="340"/>
      <c r="U212" s="340"/>
      <c r="V212" s="340"/>
      <c r="W212" s="340"/>
    </row>
    <row r="213" spans="1:23" s="123" customFormat="1">
      <c r="A213" s="418"/>
      <c r="B213" s="419" t="s">
        <v>278</v>
      </c>
      <c r="C213" s="418">
        <v>11</v>
      </c>
      <c r="D213" s="425" t="s">
        <v>342</v>
      </c>
      <c r="E213" s="427">
        <v>0</v>
      </c>
      <c r="F213" s="427">
        <v>0</v>
      </c>
      <c r="G213" s="427">
        <v>0</v>
      </c>
      <c r="H213" s="540" t="s">
        <v>741</v>
      </c>
      <c r="I213" s="540" t="s">
        <v>741</v>
      </c>
      <c r="J213" s="458"/>
      <c r="K213" s="458"/>
      <c r="L213" s="338"/>
      <c r="M213" s="338"/>
      <c r="N213" s="338"/>
      <c r="O213" s="338"/>
      <c r="P213" s="339"/>
      <c r="Q213" s="339"/>
      <c r="R213" s="339"/>
      <c r="S213" s="372"/>
      <c r="T213" s="340"/>
      <c r="U213" s="340"/>
      <c r="V213" s="340"/>
      <c r="W213" s="340"/>
    </row>
    <row r="214" spans="1:23" s="123" customFormat="1">
      <c r="A214" s="418"/>
      <c r="B214" s="419" t="s">
        <v>279</v>
      </c>
      <c r="C214" s="418">
        <v>11</v>
      </c>
      <c r="D214" s="425" t="s">
        <v>343</v>
      </c>
      <c r="E214" s="427">
        <v>0</v>
      </c>
      <c r="F214" s="427">
        <v>0</v>
      </c>
      <c r="G214" s="427">
        <v>0</v>
      </c>
      <c r="H214" s="540" t="s">
        <v>741</v>
      </c>
      <c r="I214" s="540" t="s">
        <v>741</v>
      </c>
      <c r="J214" s="458"/>
      <c r="K214" s="458"/>
      <c r="L214" s="338"/>
      <c r="M214" s="338"/>
      <c r="N214" s="338"/>
      <c r="O214" s="338"/>
      <c r="P214" s="339"/>
      <c r="Q214" s="339"/>
      <c r="R214" s="339"/>
      <c r="S214" s="372"/>
      <c r="T214" s="340"/>
      <c r="U214" s="340"/>
      <c r="V214" s="340"/>
      <c r="W214" s="340"/>
    </row>
    <row r="215" spans="1:23" s="123" customFormat="1">
      <c r="A215" s="418"/>
      <c r="B215" s="419" t="s">
        <v>280</v>
      </c>
      <c r="C215" s="418">
        <v>11</v>
      </c>
      <c r="D215" s="425" t="s">
        <v>344</v>
      </c>
      <c r="E215" s="427">
        <v>0</v>
      </c>
      <c r="F215" s="427">
        <v>0</v>
      </c>
      <c r="G215" s="427">
        <v>0</v>
      </c>
      <c r="H215" s="540" t="s">
        <v>741</v>
      </c>
      <c r="I215" s="540" t="s">
        <v>741</v>
      </c>
      <c r="J215" s="458"/>
      <c r="K215" s="458"/>
      <c r="L215" s="338"/>
      <c r="M215" s="338"/>
      <c r="N215" s="338"/>
      <c r="O215" s="338"/>
      <c r="P215" s="339"/>
      <c r="Q215" s="339"/>
      <c r="R215" s="339"/>
      <c r="S215" s="372"/>
      <c r="T215" s="340"/>
      <c r="U215" s="340"/>
      <c r="V215" s="340"/>
      <c r="W215" s="340"/>
    </row>
    <row r="216" spans="1:23" s="184" customFormat="1">
      <c r="A216" s="336"/>
      <c r="B216" s="415" t="s">
        <v>281</v>
      </c>
      <c r="C216" s="336">
        <v>11</v>
      </c>
      <c r="D216" s="426" t="s">
        <v>110</v>
      </c>
      <c r="E216" s="417">
        <f>SUM(E217:E223)</f>
        <v>0</v>
      </c>
      <c r="F216" s="417">
        <f t="shared" ref="F216:G216" si="60">SUM(F217:F223)</f>
        <v>0</v>
      </c>
      <c r="G216" s="417">
        <f t="shared" si="60"/>
        <v>0</v>
      </c>
      <c r="H216" s="541" t="s">
        <v>741</v>
      </c>
      <c r="I216" s="541" t="s">
        <v>741</v>
      </c>
      <c r="J216" s="458"/>
      <c r="K216" s="458"/>
      <c r="L216" s="338"/>
      <c r="M216" s="338"/>
      <c r="N216" s="338"/>
      <c r="O216" s="349"/>
      <c r="P216" s="348"/>
      <c r="Q216" s="348"/>
      <c r="R216" s="348"/>
      <c r="S216" s="374"/>
      <c r="T216" s="350"/>
      <c r="U216" s="350"/>
      <c r="V216" s="350"/>
      <c r="W216" s="350"/>
    </row>
    <row r="217" spans="1:23" s="123" customFormat="1" ht="30">
      <c r="A217" s="418"/>
      <c r="B217" s="419" t="s">
        <v>282</v>
      </c>
      <c r="C217" s="418">
        <v>11</v>
      </c>
      <c r="D217" s="425" t="s">
        <v>345</v>
      </c>
      <c r="E217" s="427">
        <v>0</v>
      </c>
      <c r="F217" s="427">
        <v>0</v>
      </c>
      <c r="G217" s="427">
        <v>0</v>
      </c>
      <c r="H217" s="540" t="s">
        <v>741</v>
      </c>
      <c r="I217" s="540" t="s">
        <v>741</v>
      </c>
      <c r="J217" s="458"/>
      <c r="K217" s="458"/>
      <c r="L217" s="338"/>
      <c r="M217" s="338"/>
      <c r="N217" s="338"/>
      <c r="O217" s="338"/>
      <c r="P217" s="339"/>
      <c r="Q217" s="339"/>
      <c r="R217" s="339"/>
      <c r="S217" s="372"/>
      <c r="T217" s="340"/>
      <c r="U217" s="340"/>
      <c r="V217" s="340"/>
      <c r="W217" s="340"/>
    </row>
    <row r="218" spans="1:23" s="123" customFormat="1" ht="30">
      <c r="A218" s="418"/>
      <c r="B218" s="419" t="s">
        <v>283</v>
      </c>
      <c r="C218" s="418">
        <v>11</v>
      </c>
      <c r="D218" s="425" t="s">
        <v>346</v>
      </c>
      <c r="E218" s="427">
        <v>0</v>
      </c>
      <c r="F218" s="427">
        <v>0</v>
      </c>
      <c r="G218" s="427">
        <v>0</v>
      </c>
      <c r="H218" s="540" t="s">
        <v>741</v>
      </c>
      <c r="I218" s="540" t="s">
        <v>741</v>
      </c>
      <c r="J218" s="458"/>
      <c r="K218" s="458"/>
      <c r="L218" s="338"/>
      <c r="M218" s="338"/>
      <c r="N218" s="338"/>
      <c r="O218" s="338"/>
      <c r="P218" s="339"/>
      <c r="Q218" s="339"/>
      <c r="R218" s="339"/>
      <c r="S218" s="372"/>
      <c r="T218" s="340"/>
      <c r="U218" s="340"/>
      <c r="V218" s="340"/>
      <c r="W218" s="340"/>
    </row>
    <row r="219" spans="1:23" s="123" customFormat="1" ht="30">
      <c r="A219" s="418"/>
      <c r="B219" s="419" t="s">
        <v>284</v>
      </c>
      <c r="C219" s="418">
        <v>11</v>
      </c>
      <c r="D219" s="425" t="s">
        <v>347</v>
      </c>
      <c r="E219" s="427">
        <v>0</v>
      </c>
      <c r="F219" s="427">
        <v>0</v>
      </c>
      <c r="G219" s="427">
        <v>0</v>
      </c>
      <c r="H219" s="540" t="s">
        <v>741</v>
      </c>
      <c r="I219" s="540" t="s">
        <v>741</v>
      </c>
      <c r="J219" s="458"/>
      <c r="K219" s="458"/>
      <c r="L219" s="338"/>
      <c r="M219" s="338"/>
      <c r="N219" s="338"/>
      <c r="O219" s="338"/>
      <c r="P219" s="339"/>
      <c r="Q219" s="339"/>
      <c r="R219" s="339"/>
      <c r="S219" s="372"/>
      <c r="T219" s="340"/>
      <c r="U219" s="340"/>
      <c r="V219" s="340"/>
      <c r="W219" s="340"/>
    </row>
    <row r="220" spans="1:23" s="123" customFormat="1">
      <c r="A220" s="418"/>
      <c r="B220" s="419" t="s">
        <v>285</v>
      </c>
      <c r="C220" s="418">
        <v>11</v>
      </c>
      <c r="D220" s="425" t="s">
        <v>348</v>
      </c>
      <c r="E220" s="427">
        <v>0</v>
      </c>
      <c r="F220" s="427">
        <v>0</v>
      </c>
      <c r="G220" s="427">
        <v>0</v>
      </c>
      <c r="H220" s="540" t="s">
        <v>741</v>
      </c>
      <c r="I220" s="540" t="s">
        <v>741</v>
      </c>
      <c r="J220" s="458"/>
      <c r="K220" s="458"/>
      <c r="L220" s="338"/>
      <c r="M220" s="338"/>
      <c r="N220" s="338"/>
      <c r="O220" s="338"/>
      <c r="P220" s="339"/>
      <c r="Q220" s="339"/>
      <c r="R220" s="339"/>
      <c r="S220" s="372"/>
      <c r="T220" s="340"/>
      <c r="U220" s="340"/>
      <c r="V220" s="340"/>
      <c r="W220" s="340"/>
    </row>
    <row r="221" spans="1:23" s="123" customFormat="1" ht="30">
      <c r="A221" s="418"/>
      <c r="B221" s="419">
        <v>3426</v>
      </c>
      <c r="C221" s="418">
        <v>11</v>
      </c>
      <c r="D221" s="425" t="s">
        <v>349</v>
      </c>
      <c r="E221" s="427">
        <v>0</v>
      </c>
      <c r="F221" s="427">
        <v>0</v>
      </c>
      <c r="G221" s="427">
        <v>0</v>
      </c>
      <c r="H221" s="540" t="s">
        <v>741</v>
      </c>
      <c r="I221" s="540" t="s">
        <v>741</v>
      </c>
      <c r="J221" s="458"/>
      <c r="K221" s="458"/>
      <c r="L221" s="338"/>
      <c r="M221" s="338"/>
      <c r="N221" s="338"/>
      <c r="O221" s="338"/>
      <c r="P221" s="339"/>
      <c r="Q221" s="339"/>
      <c r="R221" s="339"/>
      <c r="S221" s="372"/>
      <c r="T221" s="340"/>
      <c r="U221" s="340"/>
      <c r="V221" s="340"/>
      <c r="W221" s="340"/>
    </row>
    <row r="222" spans="1:23" s="123" customFormat="1" ht="30">
      <c r="A222" s="418"/>
      <c r="B222" s="419">
        <v>3427</v>
      </c>
      <c r="C222" s="418">
        <v>11</v>
      </c>
      <c r="D222" s="425" t="s">
        <v>350</v>
      </c>
      <c r="E222" s="427">
        <v>0</v>
      </c>
      <c r="F222" s="427">
        <v>0</v>
      </c>
      <c r="G222" s="427">
        <v>0</v>
      </c>
      <c r="H222" s="540" t="s">
        <v>741</v>
      </c>
      <c r="I222" s="540" t="s">
        <v>741</v>
      </c>
      <c r="J222" s="458"/>
      <c r="K222" s="458"/>
      <c r="L222" s="338"/>
      <c r="M222" s="338"/>
      <c r="N222" s="338"/>
      <c r="O222" s="338"/>
      <c r="P222" s="339"/>
      <c r="Q222" s="339"/>
      <c r="R222" s="339"/>
      <c r="S222" s="372"/>
      <c r="T222" s="340"/>
      <c r="U222" s="340"/>
      <c r="V222" s="340"/>
      <c r="W222" s="340"/>
    </row>
    <row r="223" spans="1:23" s="123" customFormat="1">
      <c r="A223" s="418"/>
      <c r="B223" s="419">
        <v>3428</v>
      </c>
      <c r="C223" s="418">
        <v>11</v>
      </c>
      <c r="D223" s="425" t="s">
        <v>351</v>
      </c>
      <c r="E223" s="427">
        <v>0</v>
      </c>
      <c r="F223" s="427">
        <v>0</v>
      </c>
      <c r="G223" s="427">
        <v>0</v>
      </c>
      <c r="H223" s="540" t="s">
        <v>741</v>
      </c>
      <c r="I223" s="540" t="s">
        <v>741</v>
      </c>
      <c r="J223" s="458"/>
      <c r="K223" s="458"/>
      <c r="L223" s="338"/>
      <c r="M223" s="338"/>
      <c r="N223" s="338"/>
      <c r="O223" s="338"/>
      <c r="P223" s="339"/>
      <c r="Q223" s="339"/>
      <c r="R223" s="339"/>
      <c r="S223" s="372"/>
      <c r="T223" s="340"/>
      <c r="U223" s="340"/>
      <c r="V223" s="340"/>
      <c r="W223" s="340"/>
    </row>
    <row r="224" spans="1:23" s="184" customFormat="1">
      <c r="A224" s="336"/>
      <c r="B224" s="415" t="s">
        <v>286</v>
      </c>
      <c r="C224" s="336">
        <v>11</v>
      </c>
      <c r="D224" s="426" t="s">
        <v>111</v>
      </c>
      <c r="E224" s="417">
        <f>SUM(E225:E228)</f>
        <v>2881.49</v>
      </c>
      <c r="F224" s="417">
        <f t="shared" ref="F224:G224" si="61">SUM(F225:F228)</f>
        <v>8765</v>
      </c>
      <c r="G224" s="417">
        <f t="shared" si="61"/>
        <v>2348.87</v>
      </c>
      <c r="H224" s="541">
        <f t="shared" si="47"/>
        <v>81.515812999524556</v>
      </c>
      <c r="I224" s="541">
        <f t="shared" si="48"/>
        <v>26.798288648031942</v>
      </c>
      <c r="J224" s="458"/>
      <c r="K224" s="458"/>
      <c r="L224" s="338"/>
      <c r="M224" s="338"/>
      <c r="N224" s="338"/>
      <c r="O224" s="349"/>
      <c r="P224" s="348"/>
      <c r="Q224" s="348"/>
      <c r="R224" s="348"/>
      <c r="S224" s="374"/>
      <c r="T224" s="350"/>
      <c r="U224" s="350"/>
      <c r="V224" s="350"/>
      <c r="W224" s="350"/>
    </row>
    <row r="225" spans="1:23" s="123" customFormat="1">
      <c r="A225" s="418"/>
      <c r="B225" s="419" t="s">
        <v>197</v>
      </c>
      <c r="C225" s="418">
        <v>11</v>
      </c>
      <c r="D225" s="425" t="s">
        <v>198</v>
      </c>
      <c r="E225" s="421">
        <v>2881.49</v>
      </c>
      <c r="F225" s="422">
        <v>8765</v>
      </c>
      <c r="G225" s="422">
        <v>2348.87</v>
      </c>
      <c r="H225" s="543">
        <f t="shared" si="47"/>
        <v>81.515812999524556</v>
      </c>
      <c r="I225" s="543">
        <f t="shared" si="48"/>
        <v>26.798288648031942</v>
      </c>
      <c r="J225" s="458"/>
      <c r="K225" s="458"/>
      <c r="L225" s="338"/>
      <c r="M225" s="338"/>
      <c r="N225" s="338"/>
      <c r="O225" s="338"/>
      <c r="P225" s="339"/>
      <c r="Q225" s="339"/>
      <c r="R225" s="339"/>
      <c r="S225" s="372"/>
      <c r="T225" s="340"/>
      <c r="U225" s="340"/>
      <c r="V225" s="340"/>
      <c r="W225" s="340"/>
    </row>
    <row r="226" spans="1:23" s="123" customFormat="1" ht="30">
      <c r="A226" s="418"/>
      <c r="B226" s="419" t="s">
        <v>287</v>
      </c>
      <c r="C226" s="418">
        <v>11</v>
      </c>
      <c r="D226" s="425" t="s">
        <v>352</v>
      </c>
      <c r="E226" s="421">
        <v>0</v>
      </c>
      <c r="F226" s="422">
        <v>0</v>
      </c>
      <c r="G226" s="422">
        <v>0</v>
      </c>
      <c r="H226" s="540" t="s">
        <v>741</v>
      </c>
      <c r="I226" s="540" t="s">
        <v>741</v>
      </c>
      <c r="J226" s="458"/>
      <c r="K226" s="458"/>
      <c r="L226" s="338"/>
      <c r="M226" s="338"/>
      <c r="N226" s="338"/>
      <c r="O226" s="338"/>
      <c r="P226" s="339"/>
      <c r="Q226" s="339"/>
      <c r="R226" s="339"/>
      <c r="S226" s="372"/>
      <c r="T226" s="340"/>
      <c r="U226" s="340"/>
      <c r="V226" s="340"/>
      <c r="W226" s="340"/>
    </row>
    <row r="227" spans="1:23" s="123" customFormat="1">
      <c r="A227" s="418"/>
      <c r="B227" s="419" t="s">
        <v>288</v>
      </c>
      <c r="C227" s="418">
        <v>11</v>
      </c>
      <c r="D227" s="425" t="s">
        <v>353</v>
      </c>
      <c r="E227" s="421">
        <v>0</v>
      </c>
      <c r="F227" s="422">
        <v>0</v>
      </c>
      <c r="G227" s="422">
        <v>0</v>
      </c>
      <c r="H227" s="540" t="s">
        <v>741</v>
      </c>
      <c r="I227" s="540" t="s">
        <v>741</v>
      </c>
      <c r="J227" s="458"/>
      <c r="K227" s="458"/>
      <c r="L227" s="338"/>
      <c r="M227" s="338"/>
      <c r="N227" s="338"/>
      <c r="O227" s="338"/>
      <c r="P227" s="339"/>
      <c r="Q227" s="339"/>
      <c r="R227" s="339"/>
      <c r="S227" s="372"/>
      <c r="T227" s="340"/>
      <c r="U227" s="340"/>
      <c r="V227" s="340"/>
      <c r="W227" s="340"/>
    </row>
    <row r="228" spans="1:23" s="123" customFormat="1">
      <c r="A228" s="418"/>
      <c r="B228" s="419" t="s">
        <v>289</v>
      </c>
      <c r="C228" s="418">
        <v>11</v>
      </c>
      <c r="D228" s="425" t="s">
        <v>354</v>
      </c>
      <c r="E228" s="422">
        <v>0</v>
      </c>
      <c r="F228" s="422">
        <v>0</v>
      </c>
      <c r="G228" s="422">
        <v>0</v>
      </c>
      <c r="H228" s="540" t="s">
        <v>741</v>
      </c>
      <c r="I228" s="540" t="s">
        <v>741</v>
      </c>
      <c r="J228" s="458"/>
      <c r="K228" s="458"/>
      <c r="L228" s="338"/>
      <c r="M228" s="338"/>
      <c r="N228" s="338"/>
      <c r="O228" s="338"/>
      <c r="P228" s="339"/>
      <c r="Q228" s="339"/>
      <c r="R228" s="339"/>
      <c r="S228" s="372"/>
      <c r="T228" s="340"/>
      <c r="U228" s="340"/>
      <c r="V228" s="340"/>
      <c r="W228" s="340"/>
    </row>
    <row r="229" spans="1:23" s="184" customFormat="1">
      <c r="A229" s="336"/>
      <c r="B229" s="415">
        <v>35</v>
      </c>
      <c r="C229" s="336">
        <v>11</v>
      </c>
      <c r="D229" s="426" t="s">
        <v>355</v>
      </c>
      <c r="E229" s="417">
        <f>E230+E233+E237</f>
        <v>0</v>
      </c>
      <c r="F229" s="417">
        <f t="shared" ref="F229:G229" si="62">F230+F233+F237</f>
        <v>0</v>
      </c>
      <c r="G229" s="417">
        <f t="shared" si="62"/>
        <v>0</v>
      </c>
      <c r="H229" s="541" t="s">
        <v>741</v>
      </c>
      <c r="I229" s="541" t="s">
        <v>741</v>
      </c>
      <c r="J229" s="458"/>
      <c r="K229" s="458"/>
      <c r="L229" s="338"/>
      <c r="M229" s="338"/>
      <c r="N229" s="338"/>
      <c r="O229" s="349"/>
      <c r="P229" s="348"/>
      <c r="Q229" s="348"/>
      <c r="R229" s="348"/>
      <c r="S229" s="374"/>
      <c r="T229" s="350"/>
      <c r="U229" s="350"/>
      <c r="V229" s="350"/>
      <c r="W229" s="350"/>
    </row>
    <row r="230" spans="1:23" s="184" customFormat="1">
      <c r="A230" s="336"/>
      <c r="B230" s="415" t="s">
        <v>290</v>
      </c>
      <c r="C230" s="336">
        <v>11</v>
      </c>
      <c r="D230" s="426" t="s">
        <v>356</v>
      </c>
      <c r="E230" s="417">
        <f>SUM(E231:E232)</f>
        <v>0</v>
      </c>
      <c r="F230" s="417">
        <f t="shared" ref="F230:G230" si="63">SUM(F231:F232)</f>
        <v>0</v>
      </c>
      <c r="G230" s="417">
        <f t="shared" si="63"/>
        <v>0</v>
      </c>
      <c r="H230" s="541" t="s">
        <v>741</v>
      </c>
      <c r="I230" s="541" t="s">
        <v>741</v>
      </c>
      <c r="J230" s="458"/>
      <c r="K230" s="458"/>
      <c r="L230" s="338"/>
      <c r="M230" s="338"/>
      <c r="N230" s="338"/>
      <c r="O230" s="349"/>
      <c r="P230" s="348"/>
      <c r="Q230" s="348"/>
      <c r="R230" s="348"/>
      <c r="S230" s="374"/>
      <c r="T230" s="350"/>
      <c r="U230" s="350"/>
      <c r="V230" s="350"/>
      <c r="W230" s="350"/>
    </row>
    <row r="231" spans="1:23" s="123" customFormat="1" ht="30">
      <c r="A231" s="418"/>
      <c r="B231" s="419" t="s">
        <v>292</v>
      </c>
      <c r="C231" s="418">
        <v>11</v>
      </c>
      <c r="D231" s="425" t="s">
        <v>357</v>
      </c>
      <c r="E231" s="427">
        <v>0</v>
      </c>
      <c r="F231" s="427">
        <v>0</v>
      </c>
      <c r="G231" s="427">
        <v>0</v>
      </c>
      <c r="H231" s="540" t="s">
        <v>741</v>
      </c>
      <c r="I231" s="540" t="s">
        <v>741</v>
      </c>
      <c r="J231" s="458"/>
      <c r="K231" s="458"/>
      <c r="L231" s="338"/>
      <c r="M231" s="338"/>
      <c r="N231" s="338"/>
      <c r="O231" s="338"/>
      <c r="P231" s="339"/>
      <c r="Q231" s="339"/>
      <c r="R231" s="339"/>
      <c r="S231" s="372"/>
      <c r="T231" s="340"/>
      <c r="U231" s="340"/>
      <c r="V231" s="340"/>
      <c r="W231" s="340"/>
    </row>
    <row r="232" spans="1:23" s="123" customFormat="1">
      <c r="A232" s="418"/>
      <c r="B232" s="419" t="s">
        <v>293</v>
      </c>
      <c r="C232" s="418">
        <v>11</v>
      </c>
      <c r="D232" s="425" t="s">
        <v>356</v>
      </c>
      <c r="E232" s="427">
        <v>0</v>
      </c>
      <c r="F232" s="427">
        <v>0</v>
      </c>
      <c r="G232" s="427">
        <v>0</v>
      </c>
      <c r="H232" s="540" t="s">
        <v>741</v>
      </c>
      <c r="I232" s="540" t="s">
        <v>741</v>
      </c>
      <c r="J232" s="458"/>
      <c r="K232" s="458"/>
      <c r="L232" s="338"/>
      <c r="M232" s="338"/>
      <c r="N232" s="338"/>
      <c r="O232" s="338"/>
      <c r="P232" s="339"/>
      <c r="Q232" s="339"/>
      <c r="R232" s="339"/>
      <c r="S232" s="372"/>
      <c r="T232" s="340"/>
      <c r="U232" s="340"/>
      <c r="V232" s="340"/>
      <c r="W232" s="340"/>
    </row>
    <row r="233" spans="1:23" s="184" customFormat="1" ht="30">
      <c r="A233" s="336"/>
      <c r="B233" s="415" t="s">
        <v>291</v>
      </c>
      <c r="C233" s="336">
        <v>11</v>
      </c>
      <c r="D233" s="426" t="s">
        <v>358</v>
      </c>
      <c r="E233" s="417">
        <f>SUM(E234:E236)</f>
        <v>0</v>
      </c>
      <c r="F233" s="417">
        <f t="shared" ref="F233:G233" si="64">SUM(F234:F236)</f>
        <v>0</v>
      </c>
      <c r="G233" s="417">
        <f t="shared" si="64"/>
        <v>0</v>
      </c>
      <c r="H233" s="541" t="s">
        <v>741</v>
      </c>
      <c r="I233" s="541" t="s">
        <v>741</v>
      </c>
      <c r="J233" s="458"/>
      <c r="K233" s="458"/>
      <c r="L233" s="338"/>
      <c r="M233" s="338"/>
      <c r="N233" s="338"/>
      <c r="O233" s="349"/>
      <c r="P233" s="348"/>
      <c r="Q233" s="348"/>
      <c r="R233" s="348"/>
      <c r="S233" s="374"/>
      <c r="T233" s="350"/>
      <c r="U233" s="350"/>
      <c r="V233" s="350"/>
      <c r="W233" s="350"/>
    </row>
    <row r="234" spans="1:23" s="123" customFormat="1" ht="30">
      <c r="A234" s="418"/>
      <c r="B234" s="419" t="s">
        <v>294</v>
      </c>
      <c r="C234" s="418">
        <v>11</v>
      </c>
      <c r="D234" s="425" t="s">
        <v>359</v>
      </c>
      <c r="E234" s="427">
        <v>0</v>
      </c>
      <c r="F234" s="427">
        <v>0</v>
      </c>
      <c r="G234" s="427">
        <v>0</v>
      </c>
      <c r="H234" s="540" t="s">
        <v>741</v>
      </c>
      <c r="I234" s="540" t="s">
        <v>741</v>
      </c>
      <c r="J234" s="458"/>
      <c r="K234" s="458"/>
      <c r="L234" s="338"/>
      <c r="M234" s="338"/>
      <c r="N234" s="338"/>
      <c r="O234" s="338"/>
      <c r="P234" s="339"/>
      <c r="Q234" s="339"/>
      <c r="R234" s="339"/>
      <c r="S234" s="372"/>
      <c r="T234" s="340"/>
      <c r="U234" s="340"/>
      <c r="V234" s="340"/>
      <c r="W234" s="340"/>
    </row>
    <row r="235" spans="1:23" s="123" customFormat="1" ht="30">
      <c r="A235" s="418"/>
      <c r="B235" s="419" t="s">
        <v>295</v>
      </c>
      <c r="C235" s="418">
        <v>11</v>
      </c>
      <c r="D235" s="425" t="s">
        <v>360</v>
      </c>
      <c r="E235" s="427">
        <v>0</v>
      </c>
      <c r="F235" s="427">
        <v>0</v>
      </c>
      <c r="G235" s="427">
        <v>0</v>
      </c>
      <c r="H235" s="540" t="s">
        <v>741</v>
      </c>
      <c r="I235" s="540" t="s">
        <v>741</v>
      </c>
      <c r="J235" s="458"/>
      <c r="K235" s="458"/>
      <c r="L235" s="338"/>
      <c r="M235" s="338"/>
      <c r="N235" s="338"/>
      <c r="O235" s="338"/>
      <c r="P235" s="339"/>
      <c r="Q235" s="339"/>
      <c r="R235" s="339"/>
      <c r="S235" s="372"/>
      <c r="T235" s="340"/>
      <c r="U235" s="340"/>
      <c r="V235" s="340"/>
      <c r="W235" s="340"/>
    </row>
    <row r="236" spans="1:23" s="123" customFormat="1">
      <c r="A236" s="418"/>
      <c r="B236" s="419" t="s">
        <v>296</v>
      </c>
      <c r="C236" s="418">
        <v>11</v>
      </c>
      <c r="D236" s="425" t="s">
        <v>361</v>
      </c>
      <c r="E236" s="427">
        <v>0</v>
      </c>
      <c r="F236" s="427">
        <v>0</v>
      </c>
      <c r="G236" s="427">
        <v>0</v>
      </c>
      <c r="H236" s="540" t="s">
        <v>741</v>
      </c>
      <c r="I236" s="540" t="s">
        <v>741</v>
      </c>
      <c r="J236" s="458"/>
      <c r="K236" s="458"/>
      <c r="L236" s="338"/>
      <c r="M236" s="338"/>
      <c r="N236" s="338"/>
      <c r="O236" s="338"/>
      <c r="P236" s="339"/>
      <c r="Q236" s="339"/>
      <c r="R236" s="339"/>
      <c r="S236" s="372"/>
      <c r="T236" s="340"/>
      <c r="U236" s="340"/>
      <c r="V236" s="340"/>
      <c r="W236" s="340"/>
    </row>
    <row r="237" spans="1:23" s="184" customFormat="1" ht="30">
      <c r="A237" s="336"/>
      <c r="B237" s="415">
        <v>353</v>
      </c>
      <c r="C237" s="336">
        <v>11</v>
      </c>
      <c r="D237" s="426" t="s">
        <v>362</v>
      </c>
      <c r="E237" s="417">
        <f>SUM(E238)</f>
        <v>0</v>
      </c>
      <c r="F237" s="417">
        <f t="shared" ref="F237:G237" si="65">SUM(F238)</f>
        <v>0</v>
      </c>
      <c r="G237" s="417">
        <f t="shared" si="65"/>
        <v>0</v>
      </c>
      <c r="H237" s="541" t="s">
        <v>741</v>
      </c>
      <c r="I237" s="541" t="s">
        <v>741</v>
      </c>
      <c r="J237" s="458"/>
      <c r="K237" s="458"/>
      <c r="L237" s="338"/>
      <c r="M237" s="338"/>
      <c r="N237" s="338"/>
      <c r="O237" s="349"/>
      <c r="P237" s="348"/>
      <c r="Q237" s="348"/>
      <c r="R237" s="348"/>
      <c r="S237" s="374"/>
      <c r="T237" s="350"/>
      <c r="U237" s="350"/>
      <c r="V237" s="350"/>
      <c r="W237" s="350"/>
    </row>
    <row r="238" spans="1:23" s="123" customFormat="1" ht="30">
      <c r="A238" s="418"/>
      <c r="B238" s="419">
        <v>3531</v>
      </c>
      <c r="C238" s="418">
        <v>11</v>
      </c>
      <c r="D238" s="425" t="s">
        <v>362</v>
      </c>
      <c r="E238" s="427">
        <v>0</v>
      </c>
      <c r="F238" s="427">
        <v>0</v>
      </c>
      <c r="G238" s="427">
        <v>0</v>
      </c>
      <c r="H238" s="540" t="s">
        <v>741</v>
      </c>
      <c r="I238" s="540" t="s">
        <v>741</v>
      </c>
      <c r="J238" s="458"/>
      <c r="K238" s="458"/>
      <c r="L238" s="338"/>
      <c r="M238" s="338"/>
      <c r="N238" s="338"/>
      <c r="O238" s="338"/>
      <c r="P238" s="339"/>
      <c r="Q238" s="339"/>
      <c r="R238" s="339"/>
      <c r="S238" s="372"/>
      <c r="T238" s="340"/>
      <c r="U238" s="340"/>
      <c r="V238" s="340"/>
      <c r="W238" s="340"/>
    </row>
    <row r="239" spans="1:23" s="184" customFormat="1">
      <c r="A239" s="336"/>
      <c r="B239" s="415">
        <v>36</v>
      </c>
      <c r="C239" s="336">
        <v>11</v>
      </c>
      <c r="D239" s="426" t="s">
        <v>363</v>
      </c>
      <c r="E239" s="417">
        <f>E240+E243+E246+E251+E255+E259+E262</f>
        <v>0</v>
      </c>
      <c r="F239" s="417">
        <f t="shared" ref="F239:G239" si="66">F240+F243+F246+F251+F255+F259+F262</f>
        <v>0</v>
      </c>
      <c r="G239" s="417">
        <f t="shared" si="66"/>
        <v>0</v>
      </c>
      <c r="H239" s="541" t="s">
        <v>741</v>
      </c>
      <c r="I239" s="541" t="s">
        <v>741</v>
      </c>
      <c r="J239" s="458"/>
      <c r="K239" s="458"/>
      <c r="L239" s="338"/>
      <c r="M239" s="338"/>
      <c r="N239" s="338"/>
      <c r="O239" s="349"/>
      <c r="P239" s="348"/>
      <c r="Q239" s="348"/>
      <c r="R239" s="348"/>
      <c r="S239" s="374"/>
      <c r="T239" s="350"/>
      <c r="U239" s="350"/>
      <c r="V239" s="350"/>
      <c r="W239" s="350"/>
    </row>
    <row r="240" spans="1:23" s="184" customFormat="1">
      <c r="A240" s="336"/>
      <c r="B240" s="415" t="s">
        <v>297</v>
      </c>
      <c r="C240" s="336">
        <v>11</v>
      </c>
      <c r="D240" s="426" t="s">
        <v>364</v>
      </c>
      <c r="E240" s="417">
        <f>SUM(E241:E242)</f>
        <v>0</v>
      </c>
      <c r="F240" s="417">
        <f t="shared" ref="F240:G240" si="67">SUM(F241:F242)</f>
        <v>0</v>
      </c>
      <c r="G240" s="417">
        <f t="shared" si="67"/>
        <v>0</v>
      </c>
      <c r="H240" s="541" t="s">
        <v>741</v>
      </c>
      <c r="I240" s="541" t="s">
        <v>741</v>
      </c>
      <c r="J240" s="458"/>
      <c r="K240" s="458"/>
      <c r="L240" s="338"/>
      <c r="M240" s="338"/>
      <c r="N240" s="338"/>
      <c r="O240" s="349"/>
      <c r="P240" s="348"/>
      <c r="Q240" s="348"/>
      <c r="R240" s="348"/>
      <c r="S240" s="374"/>
      <c r="T240" s="350"/>
      <c r="U240" s="350"/>
      <c r="V240" s="350"/>
      <c r="W240" s="350"/>
    </row>
    <row r="241" spans="1:23" s="123" customFormat="1">
      <c r="A241" s="418"/>
      <c r="B241" s="419" t="s">
        <v>298</v>
      </c>
      <c r="C241" s="418">
        <v>11</v>
      </c>
      <c r="D241" s="425" t="s">
        <v>365</v>
      </c>
      <c r="E241" s="427">
        <v>0</v>
      </c>
      <c r="F241" s="427">
        <v>0</v>
      </c>
      <c r="G241" s="427">
        <v>0</v>
      </c>
      <c r="H241" s="540" t="s">
        <v>741</v>
      </c>
      <c r="I241" s="540" t="s">
        <v>741</v>
      </c>
      <c r="J241" s="458"/>
      <c r="K241" s="458"/>
      <c r="L241" s="338"/>
      <c r="M241" s="338"/>
      <c r="N241" s="338"/>
      <c r="O241" s="338"/>
      <c r="P241" s="339"/>
      <c r="Q241" s="339"/>
      <c r="R241" s="339"/>
      <c r="S241" s="372"/>
      <c r="T241" s="340"/>
      <c r="U241" s="340"/>
      <c r="V241" s="340"/>
      <c r="W241" s="340"/>
    </row>
    <row r="242" spans="1:23" s="123" customFormat="1">
      <c r="A242" s="418"/>
      <c r="B242" s="419" t="s">
        <v>299</v>
      </c>
      <c r="C242" s="418">
        <v>11</v>
      </c>
      <c r="D242" s="425" t="s">
        <v>366</v>
      </c>
      <c r="E242" s="427">
        <v>0</v>
      </c>
      <c r="F242" s="427">
        <v>0</v>
      </c>
      <c r="G242" s="427">
        <v>0</v>
      </c>
      <c r="H242" s="540" t="s">
        <v>741</v>
      </c>
      <c r="I242" s="540" t="s">
        <v>741</v>
      </c>
      <c r="J242" s="458"/>
      <c r="K242" s="458"/>
      <c r="L242" s="338"/>
      <c r="M242" s="338"/>
      <c r="N242" s="338"/>
      <c r="O242" s="338"/>
      <c r="P242" s="339"/>
      <c r="Q242" s="339"/>
      <c r="R242" s="339"/>
      <c r="S242" s="372"/>
      <c r="T242" s="340"/>
      <c r="U242" s="340"/>
      <c r="V242" s="340"/>
      <c r="W242" s="340"/>
    </row>
    <row r="243" spans="1:23" s="184" customFormat="1" ht="30">
      <c r="A243" s="336"/>
      <c r="B243" s="415">
        <v>362</v>
      </c>
      <c r="C243" s="336">
        <v>11</v>
      </c>
      <c r="D243" s="426" t="s">
        <v>367</v>
      </c>
      <c r="E243" s="417">
        <f>SUM(E244:E245)</f>
        <v>0</v>
      </c>
      <c r="F243" s="417">
        <f t="shared" ref="F243:G243" si="68">SUM(F244:F245)</f>
        <v>0</v>
      </c>
      <c r="G243" s="417">
        <f t="shared" si="68"/>
        <v>0</v>
      </c>
      <c r="H243" s="541" t="s">
        <v>741</v>
      </c>
      <c r="I243" s="541" t="s">
        <v>741</v>
      </c>
      <c r="J243" s="458"/>
      <c r="K243" s="458"/>
      <c r="L243" s="338"/>
      <c r="M243" s="338"/>
      <c r="N243" s="338"/>
      <c r="O243" s="349"/>
      <c r="P243" s="348"/>
      <c r="Q243" s="348"/>
      <c r="R243" s="348"/>
      <c r="S243" s="374"/>
      <c r="T243" s="350"/>
      <c r="U243" s="350"/>
      <c r="V243" s="350"/>
      <c r="W243" s="350"/>
    </row>
    <row r="244" spans="1:23" s="123" customFormat="1" ht="30">
      <c r="A244" s="418"/>
      <c r="B244" s="419">
        <v>3621</v>
      </c>
      <c r="C244" s="418">
        <v>11</v>
      </c>
      <c r="D244" s="425" t="s">
        <v>368</v>
      </c>
      <c r="E244" s="427">
        <v>0</v>
      </c>
      <c r="F244" s="427">
        <v>0</v>
      </c>
      <c r="G244" s="427">
        <v>0</v>
      </c>
      <c r="H244" s="540" t="s">
        <v>741</v>
      </c>
      <c r="I244" s="540" t="s">
        <v>741</v>
      </c>
      <c r="J244" s="458"/>
      <c r="K244" s="458"/>
      <c r="L244" s="338"/>
      <c r="M244" s="338"/>
      <c r="N244" s="338"/>
      <c r="O244" s="338"/>
      <c r="P244" s="339"/>
      <c r="Q244" s="339"/>
      <c r="R244" s="339"/>
      <c r="S244" s="372"/>
      <c r="T244" s="340"/>
      <c r="U244" s="340"/>
      <c r="V244" s="340"/>
      <c r="W244" s="340"/>
    </row>
    <row r="245" spans="1:23" s="123" customFormat="1" ht="30">
      <c r="A245" s="418"/>
      <c r="B245" s="419">
        <v>3622</v>
      </c>
      <c r="C245" s="418">
        <v>11</v>
      </c>
      <c r="D245" s="425" t="s">
        <v>369</v>
      </c>
      <c r="E245" s="427">
        <v>0</v>
      </c>
      <c r="F245" s="427">
        <v>0</v>
      </c>
      <c r="G245" s="427">
        <v>0</v>
      </c>
      <c r="H245" s="540" t="s">
        <v>741</v>
      </c>
      <c r="I245" s="540" t="s">
        <v>741</v>
      </c>
      <c r="J245" s="458"/>
      <c r="K245" s="458"/>
      <c r="L245" s="338"/>
      <c r="M245" s="338"/>
      <c r="N245" s="338"/>
      <c r="O245" s="338"/>
      <c r="P245" s="339"/>
      <c r="Q245" s="339"/>
      <c r="R245" s="339"/>
      <c r="S245" s="372"/>
      <c r="T245" s="340"/>
      <c r="U245" s="340"/>
      <c r="V245" s="340"/>
      <c r="W245" s="340"/>
    </row>
    <row r="246" spans="1:23" s="184" customFormat="1">
      <c r="A246" s="336"/>
      <c r="B246" s="415" t="s">
        <v>300</v>
      </c>
      <c r="C246" s="336">
        <v>11</v>
      </c>
      <c r="D246" s="426" t="s">
        <v>370</v>
      </c>
      <c r="E246" s="417">
        <f>SUM(E247:E250)</f>
        <v>0</v>
      </c>
      <c r="F246" s="417">
        <f t="shared" ref="F246:G246" si="69">SUM(F247:F250)</f>
        <v>0</v>
      </c>
      <c r="G246" s="417">
        <f t="shared" si="69"/>
        <v>0</v>
      </c>
      <c r="H246" s="541" t="s">
        <v>741</v>
      </c>
      <c r="I246" s="541" t="s">
        <v>741</v>
      </c>
      <c r="J246" s="458"/>
      <c r="K246" s="458"/>
      <c r="L246" s="338"/>
      <c r="M246" s="338"/>
      <c r="N246" s="338"/>
      <c r="O246" s="349"/>
      <c r="P246" s="348"/>
      <c r="Q246" s="348"/>
      <c r="R246" s="348"/>
      <c r="S246" s="374"/>
      <c r="T246" s="350"/>
      <c r="U246" s="350"/>
      <c r="V246" s="350"/>
      <c r="W246" s="350"/>
    </row>
    <row r="247" spans="1:23" s="123" customFormat="1">
      <c r="A247" s="418"/>
      <c r="B247" s="419" t="s">
        <v>301</v>
      </c>
      <c r="C247" s="418">
        <v>11</v>
      </c>
      <c r="D247" s="425" t="s">
        <v>371</v>
      </c>
      <c r="E247" s="427">
        <v>0</v>
      </c>
      <c r="F247" s="427">
        <v>0</v>
      </c>
      <c r="G247" s="427">
        <v>0</v>
      </c>
      <c r="H247" s="540" t="s">
        <v>741</v>
      </c>
      <c r="I247" s="540" t="s">
        <v>741</v>
      </c>
      <c r="J247" s="458"/>
      <c r="K247" s="458"/>
      <c r="L247" s="338"/>
      <c r="M247" s="338"/>
      <c r="N247" s="338"/>
      <c r="O247" s="338"/>
      <c r="P247" s="339"/>
      <c r="Q247" s="339"/>
      <c r="R247" s="339"/>
      <c r="S247" s="372"/>
      <c r="T247" s="340"/>
      <c r="U247" s="340"/>
      <c r="V247" s="340"/>
      <c r="W247" s="340"/>
    </row>
    <row r="248" spans="1:23" s="123" customFormat="1">
      <c r="A248" s="418"/>
      <c r="B248" s="419" t="s">
        <v>302</v>
      </c>
      <c r="C248" s="418">
        <v>11</v>
      </c>
      <c r="D248" s="425" t="s">
        <v>372</v>
      </c>
      <c r="E248" s="427">
        <v>0</v>
      </c>
      <c r="F248" s="427">
        <v>0</v>
      </c>
      <c r="G248" s="427">
        <v>0</v>
      </c>
      <c r="H248" s="540" t="s">
        <v>741</v>
      </c>
      <c r="I248" s="540" t="s">
        <v>741</v>
      </c>
      <c r="J248" s="458"/>
      <c r="K248" s="458"/>
      <c r="L248" s="338"/>
      <c r="M248" s="338"/>
      <c r="N248" s="338"/>
      <c r="O248" s="338"/>
      <c r="P248" s="339"/>
      <c r="Q248" s="339"/>
      <c r="R248" s="339"/>
      <c r="S248" s="372"/>
      <c r="T248" s="340"/>
      <c r="U248" s="340"/>
      <c r="V248" s="340"/>
      <c r="W248" s="340"/>
    </row>
    <row r="249" spans="1:23" s="123" customFormat="1" ht="30">
      <c r="A249" s="418"/>
      <c r="B249" s="419">
        <v>3635</v>
      </c>
      <c r="C249" s="418">
        <v>11</v>
      </c>
      <c r="D249" s="425" t="s">
        <v>373</v>
      </c>
      <c r="E249" s="427">
        <v>0</v>
      </c>
      <c r="F249" s="427">
        <v>0</v>
      </c>
      <c r="G249" s="427">
        <v>0</v>
      </c>
      <c r="H249" s="540" t="s">
        <v>741</v>
      </c>
      <c r="I249" s="540" t="s">
        <v>741</v>
      </c>
      <c r="J249" s="458"/>
      <c r="K249" s="458"/>
      <c r="L249" s="338"/>
      <c r="M249" s="338"/>
      <c r="N249" s="338"/>
      <c r="O249" s="338"/>
      <c r="P249" s="339"/>
      <c r="Q249" s="339"/>
      <c r="R249" s="339"/>
      <c r="S249" s="372"/>
      <c r="T249" s="340"/>
      <c r="U249" s="340"/>
      <c r="V249" s="340"/>
      <c r="W249" s="340"/>
    </row>
    <row r="250" spans="1:23" s="123" customFormat="1" ht="30">
      <c r="A250" s="418"/>
      <c r="B250" s="419" t="s">
        <v>303</v>
      </c>
      <c r="C250" s="418">
        <v>11</v>
      </c>
      <c r="D250" s="425" t="s">
        <v>374</v>
      </c>
      <c r="E250" s="427">
        <v>0</v>
      </c>
      <c r="F250" s="427">
        <v>0</v>
      </c>
      <c r="G250" s="427">
        <v>0</v>
      </c>
      <c r="H250" s="540" t="s">
        <v>741</v>
      </c>
      <c r="I250" s="540" t="s">
        <v>741</v>
      </c>
      <c r="J250" s="458"/>
      <c r="K250" s="458"/>
      <c r="L250" s="338"/>
      <c r="M250" s="338"/>
      <c r="N250" s="338"/>
      <c r="O250" s="338"/>
      <c r="P250" s="339"/>
      <c r="Q250" s="339"/>
      <c r="R250" s="339"/>
      <c r="S250" s="372"/>
      <c r="T250" s="340"/>
      <c r="U250" s="340"/>
      <c r="V250" s="340"/>
      <c r="W250" s="340"/>
    </row>
    <row r="251" spans="1:23" s="184" customFormat="1">
      <c r="A251" s="336"/>
      <c r="B251" s="415">
        <v>366</v>
      </c>
      <c r="C251" s="336">
        <v>11</v>
      </c>
      <c r="D251" s="426" t="s">
        <v>375</v>
      </c>
      <c r="E251" s="417">
        <f>SUM(E252:E254)</f>
        <v>0</v>
      </c>
      <c r="F251" s="417">
        <f t="shared" ref="F251:G251" si="70">SUM(F252:F254)</f>
        <v>0</v>
      </c>
      <c r="G251" s="417">
        <f t="shared" si="70"/>
        <v>0</v>
      </c>
      <c r="H251" s="541" t="s">
        <v>741</v>
      </c>
      <c r="I251" s="541" t="s">
        <v>741</v>
      </c>
      <c r="J251" s="458"/>
      <c r="K251" s="458"/>
      <c r="L251" s="338"/>
      <c r="M251" s="338"/>
      <c r="N251" s="338"/>
      <c r="O251" s="349"/>
      <c r="P251" s="348"/>
      <c r="Q251" s="348"/>
      <c r="R251" s="348"/>
      <c r="S251" s="374"/>
      <c r="T251" s="350"/>
      <c r="U251" s="350"/>
      <c r="V251" s="350"/>
      <c r="W251" s="350"/>
    </row>
    <row r="252" spans="1:23" s="123" customFormat="1">
      <c r="A252" s="418"/>
      <c r="B252" s="419">
        <v>3661</v>
      </c>
      <c r="C252" s="418">
        <v>11</v>
      </c>
      <c r="D252" s="425" t="s">
        <v>376</v>
      </c>
      <c r="E252" s="427">
        <v>0</v>
      </c>
      <c r="F252" s="427">
        <v>0</v>
      </c>
      <c r="G252" s="427">
        <v>0</v>
      </c>
      <c r="H252" s="540" t="s">
        <v>741</v>
      </c>
      <c r="I252" s="540" t="s">
        <v>741</v>
      </c>
      <c r="J252" s="458"/>
      <c r="K252" s="458"/>
      <c r="L252" s="338"/>
      <c r="M252" s="338"/>
      <c r="N252" s="338"/>
      <c r="O252" s="338"/>
      <c r="P252" s="339"/>
      <c r="Q252" s="339"/>
      <c r="R252" s="339"/>
      <c r="S252" s="372"/>
      <c r="T252" s="340"/>
      <c r="U252" s="340"/>
      <c r="V252" s="340"/>
      <c r="W252" s="340"/>
    </row>
    <row r="253" spans="1:23" s="123" customFormat="1" ht="30">
      <c r="A253" s="418"/>
      <c r="B253" s="419">
        <v>3662</v>
      </c>
      <c r="C253" s="418">
        <v>11</v>
      </c>
      <c r="D253" s="425" t="s">
        <v>377</v>
      </c>
      <c r="E253" s="427">
        <v>0</v>
      </c>
      <c r="F253" s="427">
        <v>0</v>
      </c>
      <c r="G253" s="427">
        <v>0</v>
      </c>
      <c r="H253" s="540" t="s">
        <v>741</v>
      </c>
      <c r="I253" s="540" t="s">
        <v>741</v>
      </c>
      <c r="J253" s="458"/>
      <c r="K253" s="458"/>
      <c r="L253" s="338"/>
      <c r="M253" s="338"/>
      <c r="N253" s="338"/>
      <c r="O253" s="338"/>
      <c r="P253" s="339"/>
      <c r="Q253" s="339"/>
      <c r="R253" s="339"/>
      <c r="S253" s="372"/>
      <c r="T253" s="340"/>
      <c r="U253" s="340"/>
      <c r="V253" s="340"/>
      <c r="W253" s="340"/>
    </row>
    <row r="254" spans="1:23" s="123" customFormat="1" ht="30">
      <c r="A254" s="418"/>
      <c r="B254" s="419">
        <v>3663</v>
      </c>
      <c r="C254" s="418">
        <v>11</v>
      </c>
      <c r="D254" s="425" t="s">
        <v>378</v>
      </c>
      <c r="E254" s="427">
        <v>0</v>
      </c>
      <c r="F254" s="427">
        <v>0</v>
      </c>
      <c r="G254" s="427">
        <v>0</v>
      </c>
      <c r="H254" s="540" t="s">
        <v>741</v>
      </c>
      <c r="I254" s="540" t="s">
        <v>741</v>
      </c>
      <c r="J254" s="458"/>
      <c r="K254" s="458"/>
      <c r="L254" s="338"/>
      <c r="M254" s="338"/>
      <c r="N254" s="338"/>
      <c r="O254" s="338"/>
      <c r="P254" s="339"/>
      <c r="Q254" s="339"/>
      <c r="R254" s="339"/>
      <c r="S254" s="372"/>
      <c r="T254" s="340"/>
      <c r="U254" s="340"/>
      <c r="V254" s="340"/>
      <c r="W254" s="340"/>
    </row>
    <row r="255" spans="1:23" s="184" customFormat="1" ht="30">
      <c r="A255" s="336"/>
      <c r="B255" s="415">
        <v>367</v>
      </c>
      <c r="C255" s="336">
        <v>11</v>
      </c>
      <c r="D255" s="426" t="s">
        <v>379</v>
      </c>
      <c r="E255" s="417">
        <f>SUM(E256:E258)</f>
        <v>0</v>
      </c>
      <c r="F255" s="417">
        <f t="shared" ref="F255:G255" si="71">SUM(F256:F258)</f>
        <v>0</v>
      </c>
      <c r="G255" s="417">
        <f t="shared" si="71"/>
        <v>0</v>
      </c>
      <c r="H255" s="541" t="s">
        <v>741</v>
      </c>
      <c r="I255" s="541" t="s">
        <v>741</v>
      </c>
      <c r="J255" s="458"/>
      <c r="K255" s="458"/>
      <c r="L255" s="338"/>
      <c r="M255" s="338"/>
      <c r="N255" s="338"/>
      <c r="O255" s="349"/>
      <c r="P255" s="348"/>
      <c r="Q255" s="348"/>
      <c r="R255" s="348"/>
      <c r="S255" s="374"/>
      <c r="T255" s="350"/>
      <c r="U255" s="350"/>
      <c r="V255" s="350"/>
      <c r="W255" s="350"/>
    </row>
    <row r="256" spans="1:23" s="123" customFormat="1" ht="30">
      <c r="A256" s="418"/>
      <c r="B256" s="419">
        <v>3672</v>
      </c>
      <c r="C256" s="418">
        <v>11</v>
      </c>
      <c r="D256" s="425" t="s">
        <v>380</v>
      </c>
      <c r="E256" s="427">
        <v>0</v>
      </c>
      <c r="F256" s="427">
        <v>0</v>
      </c>
      <c r="G256" s="427">
        <v>0</v>
      </c>
      <c r="H256" s="540" t="s">
        <v>741</v>
      </c>
      <c r="I256" s="540" t="s">
        <v>741</v>
      </c>
      <c r="J256" s="458"/>
      <c r="K256" s="458"/>
      <c r="L256" s="338"/>
      <c r="M256" s="338"/>
      <c r="N256" s="338"/>
      <c r="O256" s="338"/>
      <c r="P256" s="339"/>
      <c r="Q256" s="339"/>
      <c r="R256" s="339"/>
      <c r="S256" s="372"/>
      <c r="T256" s="340"/>
      <c r="U256" s="340"/>
      <c r="V256" s="340"/>
      <c r="W256" s="340"/>
    </row>
    <row r="257" spans="1:23" s="123" customFormat="1" ht="30">
      <c r="A257" s="418"/>
      <c r="B257" s="419">
        <v>3673</v>
      </c>
      <c r="C257" s="418">
        <v>11</v>
      </c>
      <c r="D257" s="425" t="s">
        <v>381</v>
      </c>
      <c r="E257" s="427">
        <v>0</v>
      </c>
      <c r="F257" s="427">
        <v>0</v>
      </c>
      <c r="G257" s="427">
        <v>0</v>
      </c>
      <c r="H257" s="540" t="s">
        <v>741</v>
      </c>
      <c r="I257" s="540" t="s">
        <v>741</v>
      </c>
      <c r="J257" s="458"/>
      <c r="K257" s="458"/>
      <c r="L257" s="338"/>
      <c r="M257" s="338"/>
      <c r="N257" s="338"/>
      <c r="O257" s="338"/>
      <c r="P257" s="339"/>
      <c r="Q257" s="339"/>
      <c r="R257" s="339"/>
      <c r="S257" s="372"/>
      <c r="T257" s="340"/>
      <c r="U257" s="340"/>
      <c r="V257" s="340"/>
      <c r="W257" s="340"/>
    </row>
    <row r="258" spans="1:23" s="123" customFormat="1" ht="30">
      <c r="A258" s="418"/>
      <c r="B258" s="419">
        <v>3674</v>
      </c>
      <c r="C258" s="418">
        <v>11</v>
      </c>
      <c r="D258" s="425" t="s">
        <v>382</v>
      </c>
      <c r="E258" s="427">
        <v>0</v>
      </c>
      <c r="F258" s="427">
        <v>0</v>
      </c>
      <c r="G258" s="427">
        <v>0</v>
      </c>
      <c r="H258" s="540" t="s">
        <v>741</v>
      </c>
      <c r="I258" s="540" t="s">
        <v>741</v>
      </c>
      <c r="J258" s="458"/>
      <c r="K258" s="458"/>
      <c r="L258" s="338"/>
      <c r="M258" s="338"/>
      <c r="N258" s="338"/>
      <c r="O258" s="338"/>
      <c r="P258" s="339"/>
      <c r="Q258" s="339"/>
      <c r="R258" s="339"/>
      <c r="S258" s="372"/>
      <c r="T258" s="340"/>
      <c r="U258" s="340"/>
      <c r="V258" s="340"/>
      <c r="W258" s="340"/>
    </row>
    <row r="259" spans="1:23" s="184" customFormat="1">
      <c r="A259" s="336"/>
      <c r="B259" s="415">
        <v>368</v>
      </c>
      <c r="C259" s="336">
        <v>11</v>
      </c>
      <c r="D259" s="426" t="s">
        <v>78</v>
      </c>
      <c r="E259" s="417">
        <f>SUM(E260:E261)</f>
        <v>0</v>
      </c>
      <c r="F259" s="417">
        <f t="shared" ref="F259:G259" si="72">SUM(F260:F261)</f>
        <v>0</v>
      </c>
      <c r="G259" s="417">
        <f t="shared" si="72"/>
        <v>0</v>
      </c>
      <c r="H259" s="541" t="s">
        <v>741</v>
      </c>
      <c r="I259" s="541" t="s">
        <v>741</v>
      </c>
      <c r="J259" s="458"/>
      <c r="K259" s="458"/>
      <c r="L259" s="338"/>
      <c r="M259" s="338"/>
      <c r="N259" s="338"/>
      <c r="O259" s="349"/>
      <c r="P259" s="348"/>
      <c r="Q259" s="348"/>
      <c r="R259" s="348"/>
      <c r="S259" s="374"/>
      <c r="T259" s="350"/>
      <c r="U259" s="350"/>
      <c r="V259" s="350"/>
      <c r="W259" s="350"/>
    </row>
    <row r="260" spans="1:23" s="123" customFormat="1">
      <c r="A260" s="418"/>
      <c r="B260" s="419">
        <v>3681</v>
      </c>
      <c r="C260" s="418">
        <v>11</v>
      </c>
      <c r="D260" s="425" t="s">
        <v>383</v>
      </c>
      <c r="E260" s="427">
        <v>0</v>
      </c>
      <c r="F260" s="427">
        <v>0</v>
      </c>
      <c r="G260" s="427">
        <v>0</v>
      </c>
      <c r="H260" s="540" t="s">
        <v>741</v>
      </c>
      <c r="I260" s="540" t="s">
        <v>741</v>
      </c>
      <c r="J260" s="458"/>
      <c r="K260" s="458"/>
      <c r="L260" s="338"/>
      <c r="M260" s="338"/>
      <c r="N260" s="338"/>
      <c r="O260" s="338"/>
      <c r="P260" s="339"/>
      <c r="Q260" s="339"/>
      <c r="R260" s="339"/>
      <c r="S260" s="372"/>
      <c r="T260" s="340"/>
      <c r="U260" s="340"/>
      <c r="V260" s="340"/>
      <c r="W260" s="340"/>
    </row>
    <row r="261" spans="1:23" s="123" customFormat="1">
      <c r="A261" s="418"/>
      <c r="B261" s="419">
        <v>3682</v>
      </c>
      <c r="C261" s="418">
        <v>11</v>
      </c>
      <c r="D261" s="425" t="s">
        <v>384</v>
      </c>
      <c r="E261" s="427">
        <v>0</v>
      </c>
      <c r="F261" s="427">
        <v>0</v>
      </c>
      <c r="G261" s="427">
        <v>0</v>
      </c>
      <c r="H261" s="540" t="s">
        <v>741</v>
      </c>
      <c r="I261" s="540" t="s">
        <v>741</v>
      </c>
      <c r="J261" s="458"/>
      <c r="K261" s="458"/>
      <c r="L261" s="338"/>
      <c r="M261" s="338"/>
      <c r="N261" s="338"/>
      <c r="O261" s="338"/>
      <c r="P261" s="339"/>
      <c r="Q261" s="339"/>
      <c r="R261" s="339"/>
      <c r="S261" s="372"/>
      <c r="T261" s="340"/>
      <c r="U261" s="340"/>
      <c r="V261" s="340"/>
      <c r="W261" s="340"/>
    </row>
    <row r="262" spans="1:23" s="184" customFormat="1">
      <c r="A262" s="336"/>
      <c r="B262" s="415">
        <v>369</v>
      </c>
      <c r="C262" s="336">
        <v>11</v>
      </c>
      <c r="D262" s="426" t="s">
        <v>385</v>
      </c>
      <c r="E262" s="417">
        <f>SUM(E263:E266)</f>
        <v>0</v>
      </c>
      <c r="F262" s="417">
        <f t="shared" ref="F262:G262" si="73">SUM(F263:F266)</f>
        <v>0</v>
      </c>
      <c r="G262" s="417">
        <f t="shared" si="73"/>
        <v>0</v>
      </c>
      <c r="H262" s="541" t="s">
        <v>741</v>
      </c>
      <c r="I262" s="541" t="s">
        <v>741</v>
      </c>
      <c r="J262" s="458"/>
      <c r="K262" s="458"/>
      <c r="L262" s="338"/>
      <c r="M262" s="338"/>
      <c r="N262" s="338"/>
      <c r="O262" s="349"/>
      <c r="P262" s="348"/>
      <c r="Q262" s="348"/>
      <c r="R262" s="348"/>
      <c r="S262" s="374"/>
      <c r="T262" s="350"/>
      <c r="U262" s="350"/>
      <c r="V262" s="350"/>
      <c r="W262" s="350"/>
    </row>
    <row r="263" spans="1:23" s="123" customFormat="1" ht="30">
      <c r="A263" s="418"/>
      <c r="B263" s="419">
        <v>3691</v>
      </c>
      <c r="C263" s="418">
        <v>11</v>
      </c>
      <c r="D263" s="425" t="s">
        <v>386</v>
      </c>
      <c r="E263" s="427">
        <v>0</v>
      </c>
      <c r="F263" s="427">
        <v>0</v>
      </c>
      <c r="G263" s="427">
        <v>0</v>
      </c>
      <c r="H263" s="540" t="s">
        <v>741</v>
      </c>
      <c r="I263" s="540" t="s">
        <v>741</v>
      </c>
      <c r="J263" s="458"/>
      <c r="K263" s="458"/>
      <c r="L263" s="338"/>
      <c r="M263" s="338"/>
      <c r="N263" s="338"/>
      <c r="O263" s="338"/>
      <c r="P263" s="339"/>
      <c r="Q263" s="339"/>
      <c r="R263" s="339"/>
      <c r="S263" s="372"/>
      <c r="T263" s="340"/>
      <c r="U263" s="340"/>
      <c r="V263" s="340"/>
      <c r="W263" s="340"/>
    </row>
    <row r="264" spans="1:23" s="123" customFormat="1" ht="30">
      <c r="A264" s="418"/>
      <c r="B264" s="419">
        <v>3692</v>
      </c>
      <c r="C264" s="418">
        <v>11</v>
      </c>
      <c r="D264" s="425" t="s">
        <v>387</v>
      </c>
      <c r="E264" s="427">
        <v>0</v>
      </c>
      <c r="F264" s="427">
        <v>0</v>
      </c>
      <c r="G264" s="427">
        <v>0</v>
      </c>
      <c r="H264" s="540" t="s">
        <v>741</v>
      </c>
      <c r="I264" s="540" t="s">
        <v>741</v>
      </c>
      <c r="J264" s="458"/>
      <c r="K264" s="458"/>
      <c r="L264" s="338"/>
      <c r="M264" s="338"/>
      <c r="N264" s="338"/>
      <c r="O264" s="338"/>
      <c r="P264" s="339"/>
      <c r="Q264" s="339"/>
      <c r="R264" s="339"/>
      <c r="S264" s="372"/>
      <c r="T264" s="340"/>
      <c r="U264" s="340"/>
      <c r="V264" s="340"/>
      <c r="W264" s="340"/>
    </row>
    <row r="265" spans="1:23" s="123" customFormat="1" ht="30">
      <c r="A265" s="418"/>
      <c r="B265" s="419">
        <v>3693</v>
      </c>
      <c r="C265" s="418">
        <v>11</v>
      </c>
      <c r="D265" s="425" t="s">
        <v>388</v>
      </c>
      <c r="E265" s="427">
        <v>0</v>
      </c>
      <c r="F265" s="427">
        <v>0</v>
      </c>
      <c r="G265" s="427">
        <v>0</v>
      </c>
      <c r="H265" s="540" t="s">
        <v>741</v>
      </c>
      <c r="I265" s="540" t="s">
        <v>741</v>
      </c>
      <c r="J265" s="458"/>
      <c r="K265" s="458"/>
      <c r="L265" s="338"/>
      <c r="M265" s="338"/>
      <c r="N265" s="338"/>
      <c r="O265" s="338"/>
      <c r="P265" s="339"/>
      <c r="Q265" s="339"/>
      <c r="R265" s="339"/>
      <c r="S265" s="372"/>
      <c r="T265" s="340"/>
      <c r="U265" s="340"/>
      <c r="V265" s="340"/>
      <c r="W265" s="340"/>
    </row>
    <row r="266" spans="1:23" s="123" customFormat="1" ht="30">
      <c r="A266" s="418"/>
      <c r="B266" s="419">
        <v>3694</v>
      </c>
      <c r="C266" s="418">
        <v>11</v>
      </c>
      <c r="D266" s="425" t="s">
        <v>389</v>
      </c>
      <c r="E266" s="427">
        <v>0</v>
      </c>
      <c r="F266" s="427">
        <v>0</v>
      </c>
      <c r="G266" s="427">
        <v>0</v>
      </c>
      <c r="H266" s="540" t="s">
        <v>741</v>
      </c>
      <c r="I266" s="540" t="s">
        <v>741</v>
      </c>
      <c r="J266" s="458"/>
      <c r="K266" s="458"/>
      <c r="L266" s="338"/>
      <c r="M266" s="338"/>
      <c r="N266" s="338"/>
      <c r="O266" s="338"/>
      <c r="P266" s="339"/>
      <c r="Q266" s="339"/>
      <c r="R266" s="339"/>
      <c r="S266" s="372"/>
      <c r="T266" s="340"/>
      <c r="U266" s="340"/>
      <c r="V266" s="340"/>
      <c r="W266" s="340"/>
    </row>
    <row r="267" spans="1:23" s="184" customFormat="1" ht="30">
      <c r="A267" s="336"/>
      <c r="B267" s="415">
        <v>37</v>
      </c>
      <c r="C267" s="336">
        <v>11</v>
      </c>
      <c r="D267" s="426" t="s">
        <v>112</v>
      </c>
      <c r="E267" s="417">
        <f>E268+E274</f>
        <v>2720.82</v>
      </c>
      <c r="F267" s="417">
        <f t="shared" ref="F267:G267" si="74">F268+F274</f>
        <v>0</v>
      </c>
      <c r="G267" s="417">
        <f t="shared" si="74"/>
        <v>0</v>
      </c>
      <c r="H267" s="541" t="s">
        <v>741</v>
      </c>
      <c r="I267" s="541" t="s">
        <v>741</v>
      </c>
      <c r="J267" s="458"/>
      <c r="K267" s="458"/>
      <c r="L267" s="338"/>
      <c r="M267" s="338"/>
      <c r="N267" s="338"/>
      <c r="O267" s="349"/>
      <c r="P267" s="348"/>
      <c r="Q267" s="348"/>
      <c r="R267" s="348"/>
      <c r="S267" s="374"/>
      <c r="T267" s="350"/>
      <c r="U267" s="350"/>
      <c r="V267" s="350"/>
      <c r="W267" s="350"/>
    </row>
    <row r="268" spans="1:23" s="184" customFormat="1">
      <c r="A268" s="336"/>
      <c r="B268" s="415" t="s">
        <v>304</v>
      </c>
      <c r="C268" s="336">
        <v>11</v>
      </c>
      <c r="D268" s="426" t="s">
        <v>390</v>
      </c>
      <c r="E268" s="417">
        <f>SUM(E269:E273)</f>
        <v>0</v>
      </c>
      <c r="F268" s="417">
        <f t="shared" ref="F268:G268" si="75">SUM(F269:F273)</f>
        <v>0</v>
      </c>
      <c r="G268" s="417">
        <f t="shared" si="75"/>
        <v>0</v>
      </c>
      <c r="H268" s="541" t="s">
        <v>741</v>
      </c>
      <c r="I268" s="541" t="s">
        <v>741</v>
      </c>
      <c r="J268" s="458"/>
      <c r="K268" s="458"/>
      <c r="L268" s="338"/>
      <c r="M268" s="338"/>
      <c r="N268" s="338"/>
      <c r="O268" s="349"/>
      <c r="P268" s="348"/>
      <c r="Q268" s="348"/>
      <c r="R268" s="348"/>
      <c r="S268" s="374"/>
      <c r="T268" s="350"/>
      <c r="U268" s="350"/>
      <c r="V268" s="350"/>
      <c r="W268" s="350"/>
    </row>
    <row r="269" spans="1:23" s="123" customFormat="1" ht="30">
      <c r="A269" s="418"/>
      <c r="B269" s="419" t="s">
        <v>305</v>
      </c>
      <c r="C269" s="418">
        <v>11</v>
      </c>
      <c r="D269" s="425" t="s">
        <v>391</v>
      </c>
      <c r="E269" s="427">
        <v>0</v>
      </c>
      <c r="F269" s="427">
        <v>0</v>
      </c>
      <c r="G269" s="427">
        <v>0</v>
      </c>
      <c r="H269" s="540" t="s">
        <v>741</v>
      </c>
      <c r="I269" s="540" t="s">
        <v>741</v>
      </c>
      <c r="J269" s="458"/>
      <c r="K269" s="458"/>
      <c r="L269" s="338"/>
      <c r="M269" s="338"/>
      <c r="N269" s="338"/>
      <c r="O269" s="338"/>
      <c r="P269" s="339"/>
      <c r="Q269" s="339"/>
      <c r="R269" s="339"/>
      <c r="S269" s="372"/>
      <c r="T269" s="340"/>
      <c r="U269" s="340"/>
      <c r="V269" s="340"/>
      <c r="W269" s="340"/>
    </row>
    <row r="270" spans="1:23" s="123" customFormat="1" ht="30">
      <c r="A270" s="418"/>
      <c r="B270" s="419" t="s">
        <v>306</v>
      </c>
      <c r="C270" s="418">
        <v>11</v>
      </c>
      <c r="D270" s="425" t="s">
        <v>392</v>
      </c>
      <c r="E270" s="427">
        <v>0</v>
      </c>
      <c r="F270" s="427">
        <v>0</v>
      </c>
      <c r="G270" s="427">
        <v>0</v>
      </c>
      <c r="H270" s="540" t="s">
        <v>741</v>
      </c>
      <c r="I270" s="540" t="s">
        <v>741</v>
      </c>
      <c r="J270" s="458"/>
      <c r="K270" s="458"/>
      <c r="L270" s="338"/>
      <c r="M270" s="338"/>
      <c r="N270" s="338"/>
      <c r="O270" s="338"/>
      <c r="P270" s="339"/>
      <c r="Q270" s="339"/>
      <c r="R270" s="339"/>
      <c r="S270" s="372"/>
      <c r="T270" s="340"/>
      <c r="U270" s="340"/>
      <c r="V270" s="340"/>
      <c r="W270" s="340"/>
    </row>
    <row r="271" spans="1:23" s="123" customFormat="1" ht="30">
      <c r="A271" s="418"/>
      <c r="B271" s="419">
        <v>3713</v>
      </c>
      <c r="C271" s="418">
        <v>11</v>
      </c>
      <c r="D271" s="425" t="s">
        <v>393</v>
      </c>
      <c r="E271" s="427">
        <v>0</v>
      </c>
      <c r="F271" s="427">
        <v>0</v>
      </c>
      <c r="G271" s="427">
        <v>0</v>
      </c>
      <c r="H271" s="540" t="s">
        <v>741</v>
      </c>
      <c r="I271" s="540" t="s">
        <v>741</v>
      </c>
      <c r="J271" s="458"/>
      <c r="K271" s="458"/>
      <c r="L271" s="338"/>
      <c r="M271" s="338"/>
      <c r="N271" s="338"/>
      <c r="O271" s="338"/>
      <c r="P271" s="339"/>
      <c r="Q271" s="339"/>
      <c r="R271" s="339"/>
      <c r="S271" s="372"/>
      <c r="T271" s="340"/>
      <c r="U271" s="340"/>
      <c r="V271" s="340"/>
      <c r="W271" s="340"/>
    </row>
    <row r="272" spans="1:23" s="123" customFormat="1" ht="30">
      <c r="A272" s="418"/>
      <c r="B272" s="419">
        <v>3714</v>
      </c>
      <c r="C272" s="418">
        <v>11</v>
      </c>
      <c r="D272" s="425" t="s">
        <v>394</v>
      </c>
      <c r="E272" s="427">
        <v>0</v>
      </c>
      <c r="F272" s="427">
        <v>0</v>
      </c>
      <c r="G272" s="427">
        <v>0</v>
      </c>
      <c r="H272" s="540" t="s">
        <v>741</v>
      </c>
      <c r="I272" s="540" t="s">
        <v>741</v>
      </c>
      <c r="J272" s="458"/>
      <c r="K272" s="458"/>
      <c r="L272" s="338"/>
      <c r="M272" s="338"/>
      <c r="N272" s="338"/>
      <c r="O272" s="338"/>
      <c r="P272" s="339"/>
      <c r="Q272" s="339"/>
      <c r="R272" s="339"/>
      <c r="S272" s="372"/>
      <c r="T272" s="340"/>
      <c r="U272" s="340"/>
      <c r="V272" s="340"/>
      <c r="W272" s="340"/>
    </row>
    <row r="273" spans="1:23" s="123" customFormat="1" ht="30">
      <c r="A273" s="418"/>
      <c r="B273" s="419">
        <v>3715</v>
      </c>
      <c r="C273" s="418">
        <v>11</v>
      </c>
      <c r="D273" s="425" t="s">
        <v>395</v>
      </c>
      <c r="E273" s="427">
        <v>0</v>
      </c>
      <c r="F273" s="427">
        <v>0</v>
      </c>
      <c r="G273" s="427">
        <v>0</v>
      </c>
      <c r="H273" s="540" t="s">
        <v>741</v>
      </c>
      <c r="I273" s="540" t="s">
        <v>741</v>
      </c>
      <c r="J273" s="458"/>
      <c r="K273" s="458"/>
      <c r="L273" s="338"/>
      <c r="M273" s="338"/>
      <c r="N273" s="338"/>
      <c r="O273" s="338"/>
      <c r="P273" s="339"/>
      <c r="Q273" s="339"/>
      <c r="R273" s="339"/>
      <c r="S273" s="372"/>
      <c r="T273" s="340"/>
      <c r="U273" s="340"/>
      <c r="V273" s="340"/>
      <c r="W273" s="340"/>
    </row>
    <row r="274" spans="1:23" s="184" customFormat="1">
      <c r="A274" s="336"/>
      <c r="B274" s="415" t="s">
        <v>307</v>
      </c>
      <c r="C274" s="336">
        <v>11</v>
      </c>
      <c r="D274" s="426" t="s">
        <v>113</v>
      </c>
      <c r="E274" s="417">
        <f>SUM(E275:E277)</f>
        <v>2720.82</v>
      </c>
      <c r="F274" s="417">
        <f t="shared" ref="F274:G274" si="76">SUM(F275:F277)</f>
        <v>0</v>
      </c>
      <c r="G274" s="417">
        <f t="shared" si="76"/>
        <v>0</v>
      </c>
      <c r="H274" s="541" t="s">
        <v>741</v>
      </c>
      <c r="I274" s="541" t="s">
        <v>741</v>
      </c>
      <c r="J274" s="458"/>
      <c r="K274" s="458"/>
      <c r="L274" s="338"/>
      <c r="M274" s="338"/>
      <c r="N274" s="338"/>
      <c r="O274" s="349"/>
      <c r="P274" s="348"/>
      <c r="Q274" s="348"/>
      <c r="R274" s="348"/>
      <c r="S274" s="374"/>
      <c r="T274" s="350"/>
      <c r="U274" s="350"/>
      <c r="V274" s="350"/>
      <c r="W274" s="350"/>
    </row>
    <row r="275" spans="1:23" s="123" customFormat="1">
      <c r="A275" s="418"/>
      <c r="B275" s="419" t="s">
        <v>308</v>
      </c>
      <c r="C275" s="418">
        <v>11</v>
      </c>
      <c r="D275" s="425" t="s">
        <v>396</v>
      </c>
      <c r="E275" s="421">
        <v>2720.82</v>
      </c>
      <c r="F275" s="427">
        <v>0</v>
      </c>
      <c r="G275" s="427">
        <v>0</v>
      </c>
      <c r="H275" s="540" t="s">
        <v>741</v>
      </c>
      <c r="I275" s="540" t="s">
        <v>741</v>
      </c>
      <c r="J275" s="458"/>
      <c r="K275" s="458"/>
      <c r="L275" s="338"/>
      <c r="M275" s="338"/>
      <c r="N275" s="338"/>
      <c r="O275" s="338"/>
      <c r="P275" s="339"/>
      <c r="Q275" s="339"/>
      <c r="R275" s="339"/>
      <c r="S275" s="372"/>
      <c r="T275" s="340"/>
      <c r="U275" s="340"/>
      <c r="V275" s="340"/>
      <c r="W275" s="340"/>
    </row>
    <row r="276" spans="1:23" s="123" customFormat="1">
      <c r="A276" s="418"/>
      <c r="B276" s="419" t="s">
        <v>309</v>
      </c>
      <c r="C276" s="418">
        <v>11</v>
      </c>
      <c r="D276" s="425" t="s">
        <v>397</v>
      </c>
      <c r="E276" s="427">
        <v>0</v>
      </c>
      <c r="F276" s="427">
        <v>0</v>
      </c>
      <c r="G276" s="427">
        <v>0</v>
      </c>
      <c r="H276" s="540" t="s">
        <v>741</v>
      </c>
      <c r="I276" s="540" t="s">
        <v>741</v>
      </c>
      <c r="J276" s="458"/>
      <c r="K276" s="458"/>
      <c r="L276" s="338"/>
      <c r="M276" s="338"/>
      <c r="N276" s="338"/>
      <c r="O276" s="338"/>
      <c r="P276" s="339"/>
      <c r="Q276" s="339"/>
      <c r="R276" s="339"/>
      <c r="S276" s="372"/>
      <c r="T276" s="340"/>
      <c r="U276" s="340"/>
      <c r="V276" s="340"/>
      <c r="W276" s="340"/>
    </row>
    <row r="277" spans="1:23" s="123" customFormat="1">
      <c r="A277" s="418"/>
      <c r="B277" s="419">
        <v>3723</v>
      </c>
      <c r="C277" s="418">
        <v>11</v>
      </c>
      <c r="D277" s="425" t="s">
        <v>398</v>
      </c>
      <c r="E277" s="427">
        <v>0</v>
      </c>
      <c r="F277" s="427">
        <v>0</v>
      </c>
      <c r="G277" s="427">
        <v>0</v>
      </c>
      <c r="H277" s="540" t="s">
        <v>741</v>
      </c>
      <c r="I277" s="540" t="s">
        <v>741</v>
      </c>
      <c r="J277" s="458"/>
      <c r="K277" s="458"/>
      <c r="L277" s="338"/>
      <c r="M277" s="338"/>
      <c r="N277" s="338"/>
      <c r="O277" s="338"/>
      <c r="P277" s="339"/>
      <c r="Q277" s="339"/>
      <c r="R277" s="339"/>
      <c r="S277" s="372"/>
      <c r="T277" s="340"/>
      <c r="U277" s="340"/>
      <c r="V277" s="340"/>
      <c r="W277" s="340"/>
    </row>
    <row r="278" spans="1:23" s="123" customFormat="1">
      <c r="A278" s="336"/>
      <c r="B278" s="415">
        <v>38</v>
      </c>
      <c r="C278" s="336">
        <v>11</v>
      </c>
      <c r="D278" s="426" t="s">
        <v>102</v>
      </c>
      <c r="E278" s="417">
        <f>E279+E283+E288+E294</f>
        <v>0</v>
      </c>
      <c r="F278" s="417">
        <f t="shared" ref="F278:G278" si="77">F279+F283+F288+F294</f>
        <v>0</v>
      </c>
      <c r="G278" s="417">
        <f t="shared" si="77"/>
        <v>0</v>
      </c>
      <c r="H278" s="541" t="s">
        <v>741</v>
      </c>
      <c r="I278" s="541" t="s">
        <v>741</v>
      </c>
      <c r="J278" s="458"/>
      <c r="K278" s="458"/>
      <c r="L278" s="338"/>
      <c r="M278" s="338"/>
      <c r="N278" s="338"/>
      <c r="O278" s="338"/>
      <c r="P278" s="339"/>
      <c r="Q278" s="339"/>
      <c r="R278" s="339"/>
      <c r="S278" s="372"/>
      <c r="T278" s="340"/>
      <c r="U278" s="340"/>
      <c r="V278" s="340"/>
      <c r="W278" s="340"/>
    </row>
    <row r="279" spans="1:23" s="184" customFormat="1">
      <c r="A279" s="336"/>
      <c r="B279" s="415" t="s">
        <v>310</v>
      </c>
      <c r="C279" s="336">
        <v>11</v>
      </c>
      <c r="D279" s="426" t="s">
        <v>103</v>
      </c>
      <c r="E279" s="417">
        <f>SUM(E280:E282)</f>
        <v>0</v>
      </c>
      <c r="F279" s="417">
        <f t="shared" ref="F279:G279" si="78">SUM(F280:F282)</f>
        <v>0</v>
      </c>
      <c r="G279" s="417">
        <f t="shared" si="78"/>
        <v>0</v>
      </c>
      <c r="H279" s="541" t="s">
        <v>741</v>
      </c>
      <c r="I279" s="541" t="s">
        <v>741</v>
      </c>
      <c r="J279" s="458"/>
      <c r="K279" s="458"/>
      <c r="L279" s="338"/>
      <c r="M279" s="338"/>
      <c r="N279" s="338"/>
      <c r="O279" s="349"/>
      <c r="P279" s="348"/>
      <c r="Q279" s="348"/>
      <c r="R279" s="348"/>
      <c r="S279" s="374"/>
      <c r="T279" s="350"/>
      <c r="U279" s="350"/>
      <c r="V279" s="350"/>
      <c r="W279" s="350"/>
    </row>
    <row r="280" spans="1:23" s="123" customFormat="1">
      <c r="A280" s="418"/>
      <c r="B280" s="419" t="s">
        <v>311</v>
      </c>
      <c r="C280" s="418">
        <v>11</v>
      </c>
      <c r="D280" s="425" t="s">
        <v>399</v>
      </c>
      <c r="E280" s="427">
        <v>0</v>
      </c>
      <c r="F280" s="427">
        <v>0</v>
      </c>
      <c r="G280" s="427">
        <v>0</v>
      </c>
      <c r="H280" s="540" t="s">
        <v>741</v>
      </c>
      <c r="I280" s="540" t="s">
        <v>741</v>
      </c>
      <c r="J280" s="458"/>
      <c r="K280" s="458"/>
      <c r="L280" s="338"/>
      <c r="M280" s="338"/>
      <c r="N280" s="338"/>
      <c r="O280" s="338"/>
      <c r="P280" s="339"/>
      <c r="Q280" s="339"/>
      <c r="R280" s="339"/>
      <c r="S280" s="372"/>
      <c r="T280" s="340"/>
      <c r="U280" s="340"/>
      <c r="V280" s="340"/>
      <c r="W280" s="340"/>
    </row>
    <row r="281" spans="1:23" s="123" customFormat="1">
      <c r="A281" s="418"/>
      <c r="B281" s="419" t="s">
        <v>312</v>
      </c>
      <c r="C281" s="418">
        <v>11</v>
      </c>
      <c r="D281" s="425" t="s">
        <v>400</v>
      </c>
      <c r="E281" s="427">
        <v>0</v>
      </c>
      <c r="F281" s="427">
        <v>0</v>
      </c>
      <c r="G281" s="427">
        <v>0</v>
      </c>
      <c r="H281" s="540" t="s">
        <v>741</v>
      </c>
      <c r="I281" s="540" t="s">
        <v>741</v>
      </c>
      <c r="J281" s="458"/>
      <c r="K281" s="458"/>
      <c r="L281" s="338"/>
      <c r="M281" s="338"/>
      <c r="N281" s="338"/>
      <c r="O281" s="338"/>
      <c r="P281" s="339"/>
      <c r="Q281" s="339"/>
      <c r="R281" s="339"/>
      <c r="S281" s="372"/>
      <c r="T281" s="340"/>
      <c r="U281" s="340"/>
      <c r="V281" s="340"/>
      <c r="W281" s="340"/>
    </row>
    <row r="282" spans="1:23" s="123" customFormat="1">
      <c r="A282" s="418"/>
      <c r="B282" s="419">
        <v>3813</v>
      </c>
      <c r="C282" s="418">
        <v>11</v>
      </c>
      <c r="D282" s="425" t="s">
        <v>401</v>
      </c>
      <c r="E282" s="427">
        <v>0</v>
      </c>
      <c r="F282" s="427">
        <v>0</v>
      </c>
      <c r="G282" s="427">
        <v>0</v>
      </c>
      <c r="H282" s="540" t="s">
        <v>741</v>
      </c>
      <c r="I282" s="540" t="s">
        <v>741</v>
      </c>
      <c r="J282" s="458"/>
      <c r="K282" s="458"/>
      <c r="L282" s="338"/>
      <c r="M282" s="338"/>
      <c r="N282" s="338"/>
      <c r="O282" s="338"/>
      <c r="P282" s="339"/>
      <c r="Q282" s="339"/>
      <c r="R282" s="339"/>
      <c r="S282" s="372"/>
      <c r="T282" s="340"/>
      <c r="U282" s="340"/>
      <c r="V282" s="340"/>
      <c r="W282" s="340"/>
    </row>
    <row r="283" spans="1:23" s="184" customFormat="1">
      <c r="A283" s="336"/>
      <c r="B283" s="415" t="s">
        <v>313</v>
      </c>
      <c r="C283" s="336">
        <v>11</v>
      </c>
      <c r="D283" s="426" t="s">
        <v>213</v>
      </c>
      <c r="E283" s="417">
        <f>SUM(E284:E287)</f>
        <v>0</v>
      </c>
      <c r="F283" s="417">
        <f t="shared" ref="F283:G283" si="79">SUM(F284:F287)</f>
        <v>0</v>
      </c>
      <c r="G283" s="417">
        <f t="shared" si="79"/>
        <v>0</v>
      </c>
      <c r="H283" s="541" t="s">
        <v>741</v>
      </c>
      <c r="I283" s="541" t="s">
        <v>741</v>
      </c>
      <c r="J283" s="458"/>
      <c r="K283" s="458"/>
      <c r="L283" s="338"/>
      <c r="M283" s="338"/>
      <c r="N283" s="338"/>
      <c r="O283" s="349"/>
      <c r="P283" s="348"/>
      <c r="Q283" s="348"/>
      <c r="R283" s="348"/>
      <c r="S283" s="374"/>
      <c r="T283" s="350"/>
      <c r="U283" s="350"/>
      <c r="V283" s="350"/>
      <c r="W283" s="350"/>
    </row>
    <row r="284" spans="1:23" s="123" customFormat="1">
      <c r="A284" s="418"/>
      <c r="B284" s="419">
        <v>3821</v>
      </c>
      <c r="C284" s="418">
        <v>11</v>
      </c>
      <c r="D284" s="425" t="s">
        <v>402</v>
      </c>
      <c r="E284" s="427">
        <v>0</v>
      </c>
      <c r="F284" s="427">
        <v>0</v>
      </c>
      <c r="G284" s="427">
        <v>0</v>
      </c>
      <c r="H284" s="540" t="s">
        <v>741</v>
      </c>
      <c r="I284" s="540" t="s">
        <v>741</v>
      </c>
      <c r="J284" s="458"/>
      <c r="K284" s="458"/>
      <c r="L284" s="338"/>
      <c r="M284" s="338"/>
      <c r="N284" s="338"/>
      <c r="O284" s="338"/>
      <c r="P284" s="339"/>
      <c r="Q284" s="339"/>
      <c r="R284" s="339"/>
      <c r="S284" s="372"/>
      <c r="T284" s="340"/>
      <c r="U284" s="340"/>
      <c r="V284" s="340"/>
      <c r="W284" s="340"/>
    </row>
    <row r="285" spans="1:23" s="123" customFormat="1">
      <c r="A285" s="418"/>
      <c r="B285" s="419">
        <v>3822</v>
      </c>
      <c r="C285" s="418">
        <v>11</v>
      </c>
      <c r="D285" s="425" t="s">
        <v>403</v>
      </c>
      <c r="E285" s="427">
        <v>0</v>
      </c>
      <c r="F285" s="427">
        <v>0</v>
      </c>
      <c r="G285" s="427">
        <v>0</v>
      </c>
      <c r="H285" s="540" t="s">
        <v>741</v>
      </c>
      <c r="I285" s="540" t="s">
        <v>741</v>
      </c>
      <c r="J285" s="458"/>
      <c r="K285" s="458"/>
      <c r="L285" s="338"/>
      <c r="M285" s="338"/>
      <c r="N285" s="338"/>
      <c r="O285" s="338"/>
      <c r="P285" s="339"/>
      <c r="Q285" s="339"/>
      <c r="R285" s="339"/>
      <c r="S285" s="372"/>
      <c r="T285" s="340"/>
      <c r="U285" s="340"/>
      <c r="V285" s="340"/>
      <c r="W285" s="340"/>
    </row>
    <row r="286" spans="1:23" s="123" customFormat="1">
      <c r="A286" s="418"/>
      <c r="B286" s="419">
        <v>3823</v>
      </c>
      <c r="C286" s="418">
        <v>11</v>
      </c>
      <c r="D286" s="425" t="s">
        <v>404</v>
      </c>
      <c r="E286" s="427">
        <v>0</v>
      </c>
      <c r="F286" s="427">
        <v>0</v>
      </c>
      <c r="G286" s="427">
        <v>0</v>
      </c>
      <c r="H286" s="540" t="s">
        <v>741</v>
      </c>
      <c r="I286" s="540" t="s">
        <v>741</v>
      </c>
      <c r="J286" s="458"/>
      <c r="K286" s="458"/>
      <c r="L286" s="338"/>
      <c r="M286" s="338"/>
      <c r="N286" s="338"/>
      <c r="O286" s="338"/>
      <c r="P286" s="339"/>
      <c r="Q286" s="339"/>
      <c r="R286" s="339"/>
      <c r="S286" s="372"/>
      <c r="T286" s="340"/>
      <c r="U286" s="340"/>
      <c r="V286" s="340"/>
      <c r="W286" s="340"/>
    </row>
    <row r="287" spans="1:23" s="123" customFormat="1" ht="30">
      <c r="A287" s="418"/>
      <c r="B287" s="419" t="s">
        <v>314</v>
      </c>
      <c r="C287" s="418">
        <v>11</v>
      </c>
      <c r="D287" s="425" t="s">
        <v>405</v>
      </c>
      <c r="E287" s="427">
        <v>0</v>
      </c>
      <c r="F287" s="427">
        <v>0</v>
      </c>
      <c r="G287" s="427">
        <v>0</v>
      </c>
      <c r="H287" s="540" t="s">
        <v>741</v>
      </c>
      <c r="I287" s="540" t="s">
        <v>741</v>
      </c>
      <c r="J287" s="458"/>
      <c r="K287" s="458"/>
      <c r="L287" s="338"/>
      <c r="M287" s="338"/>
      <c r="N287" s="338"/>
      <c r="O287" s="338"/>
      <c r="P287" s="339"/>
      <c r="Q287" s="339"/>
      <c r="R287" s="339"/>
      <c r="S287" s="372"/>
      <c r="T287" s="340"/>
      <c r="U287" s="340"/>
      <c r="V287" s="340"/>
      <c r="W287" s="340"/>
    </row>
    <row r="288" spans="1:23" s="184" customFormat="1">
      <c r="A288" s="336"/>
      <c r="B288" s="415" t="s">
        <v>315</v>
      </c>
      <c r="C288" s="336">
        <v>11</v>
      </c>
      <c r="D288" s="426" t="s">
        <v>406</v>
      </c>
      <c r="E288" s="417">
        <f>SUM(E289:E293)</f>
        <v>0</v>
      </c>
      <c r="F288" s="417">
        <f t="shared" ref="F288:G288" si="80">SUM(F289:F293)</f>
        <v>0</v>
      </c>
      <c r="G288" s="417">
        <f t="shared" si="80"/>
        <v>0</v>
      </c>
      <c r="H288" s="541" t="s">
        <v>741</v>
      </c>
      <c r="I288" s="541" t="s">
        <v>741</v>
      </c>
      <c r="J288" s="458"/>
      <c r="K288" s="458"/>
      <c r="L288" s="338"/>
      <c r="M288" s="338"/>
      <c r="N288" s="338"/>
      <c r="O288" s="349"/>
      <c r="P288" s="348"/>
      <c r="Q288" s="348"/>
      <c r="R288" s="348"/>
      <c r="S288" s="374"/>
      <c r="T288" s="350"/>
      <c r="U288" s="350"/>
      <c r="V288" s="350"/>
      <c r="W288" s="350"/>
    </row>
    <row r="289" spans="1:23" s="123" customFormat="1">
      <c r="A289" s="418"/>
      <c r="B289" s="419" t="s">
        <v>316</v>
      </c>
      <c r="C289" s="418">
        <v>11</v>
      </c>
      <c r="D289" s="425" t="s">
        <v>407</v>
      </c>
      <c r="E289" s="427">
        <v>0</v>
      </c>
      <c r="F289" s="427">
        <v>0</v>
      </c>
      <c r="G289" s="427">
        <v>0</v>
      </c>
      <c r="H289" s="540" t="s">
        <v>741</v>
      </c>
      <c r="I289" s="540" t="s">
        <v>741</v>
      </c>
      <c r="J289" s="458"/>
      <c r="K289" s="458"/>
      <c r="L289" s="338"/>
      <c r="M289" s="338"/>
      <c r="N289" s="338"/>
      <c r="O289" s="338"/>
      <c r="P289" s="339"/>
      <c r="Q289" s="339"/>
      <c r="R289" s="339"/>
      <c r="S289" s="372"/>
      <c r="T289" s="340"/>
      <c r="U289" s="340"/>
      <c r="V289" s="340"/>
      <c r="W289" s="340"/>
    </row>
    <row r="290" spans="1:23" s="123" customFormat="1">
      <c r="A290" s="418"/>
      <c r="B290" s="419" t="s">
        <v>317</v>
      </c>
      <c r="C290" s="418">
        <v>11</v>
      </c>
      <c r="D290" s="425" t="s">
        <v>408</v>
      </c>
      <c r="E290" s="427">
        <v>0</v>
      </c>
      <c r="F290" s="427">
        <v>0</v>
      </c>
      <c r="G290" s="427">
        <v>0</v>
      </c>
      <c r="H290" s="540" t="s">
        <v>741</v>
      </c>
      <c r="I290" s="540" t="s">
        <v>741</v>
      </c>
      <c r="J290" s="458"/>
      <c r="K290" s="458"/>
      <c r="L290" s="338"/>
      <c r="M290" s="338"/>
      <c r="N290" s="338"/>
      <c r="O290" s="338"/>
      <c r="P290" s="339"/>
      <c r="Q290" s="339"/>
      <c r="R290" s="339"/>
      <c r="S290" s="372"/>
      <c r="T290" s="340"/>
      <c r="U290" s="340"/>
      <c r="V290" s="340"/>
      <c r="W290" s="340"/>
    </row>
    <row r="291" spans="1:23" s="123" customFormat="1">
      <c r="A291" s="418"/>
      <c r="B291" s="419" t="s">
        <v>318</v>
      </c>
      <c r="C291" s="418">
        <v>11</v>
      </c>
      <c r="D291" s="425" t="s">
        <v>409</v>
      </c>
      <c r="E291" s="427">
        <v>0</v>
      </c>
      <c r="F291" s="427">
        <v>0</v>
      </c>
      <c r="G291" s="427">
        <v>0</v>
      </c>
      <c r="H291" s="540" t="s">
        <v>741</v>
      </c>
      <c r="I291" s="540" t="s">
        <v>741</v>
      </c>
      <c r="J291" s="458"/>
      <c r="K291" s="458"/>
      <c r="L291" s="338"/>
      <c r="M291" s="338"/>
      <c r="N291" s="338"/>
      <c r="O291" s="338"/>
      <c r="P291" s="339"/>
      <c r="Q291" s="339"/>
      <c r="R291" s="339"/>
      <c r="S291" s="372"/>
      <c r="T291" s="340"/>
      <c r="U291" s="340"/>
      <c r="V291" s="340"/>
      <c r="W291" s="340"/>
    </row>
    <row r="292" spans="1:23" s="123" customFormat="1">
      <c r="A292" s="418"/>
      <c r="B292" s="419" t="s">
        <v>319</v>
      </c>
      <c r="C292" s="418">
        <v>11</v>
      </c>
      <c r="D292" s="425" t="s">
        <v>410</v>
      </c>
      <c r="E292" s="427">
        <v>0</v>
      </c>
      <c r="F292" s="427">
        <v>0</v>
      </c>
      <c r="G292" s="427">
        <v>0</v>
      </c>
      <c r="H292" s="540" t="s">
        <v>741</v>
      </c>
      <c r="I292" s="540" t="s">
        <v>741</v>
      </c>
      <c r="J292" s="458"/>
      <c r="K292" s="458"/>
      <c r="L292" s="338"/>
      <c r="M292" s="338"/>
      <c r="N292" s="338"/>
      <c r="O292" s="338"/>
      <c r="P292" s="339"/>
      <c r="Q292" s="339"/>
      <c r="R292" s="339"/>
      <c r="S292" s="372"/>
      <c r="T292" s="340"/>
      <c r="U292" s="340"/>
      <c r="V292" s="340"/>
      <c r="W292" s="340"/>
    </row>
    <row r="293" spans="1:23" s="123" customFormat="1">
      <c r="A293" s="418"/>
      <c r="B293" s="419">
        <v>3835</v>
      </c>
      <c r="C293" s="418">
        <v>11</v>
      </c>
      <c r="D293" s="425" t="s">
        <v>411</v>
      </c>
      <c r="E293" s="427">
        <v>0</v>
      </c>
      <c r="F293" s="427">
        <v>0</v>
      </c>
      <c r="G293" s="427">
        <v>0</v>
      </c>
      <c r="H293" s="540" t="s">
        <v>741</v>
      </c>
      <c r="I293" s="540" t="s">
        <v>741</v>
      </c>
      <c r="J293" s="458"/>
      <c r="K293" s="458"/>
      <c r="L293" s="338"/>
      <c r="M293" s="338"/>
      <c r="N293" s="338"/>
      <c r="O293" s="338"/>
      <c r="P293" s="339"/>
      <c r="Q293" s="339"/>
      <c r="R293" s="339"/>
      <c r="S293" s="372"/>
      <c r="T293" s="340"/>
      <c r="U293" s="340"/>
      <c r="V293" s="340"/>
      <c r="W293" s="340"/>
    </row>
    <row r="294" spans="1:23" s="184" customFormat="1">
      <c r="A294" s="336"/>
      <c r="B294" s="415">
        <v>386</v>
      </c>
      <c r="C294" s="336">
        <v>11</v>
      </c>
      <c r="D294" s="426" t="s">
        <v>412</v>
      </c>
      <c r="E294" s="417">
        <f>SUM(E295:E299)</f>
        <v>0</v>
      </c>
      <c r="F294" s="417">
        <f t="shared" ref="F294:G294" si="81">SUM(F295:F299)</f>
        <v>0</v>
      </c>
      <c r="G294" s="417">
        <f t="shared" si="81"/>
        <v>0</v>
      </c>
      <c r="H294" s="541" t="s">
        <v>741</v>
      </c>
      <c r="I294" s="541" t="s">
        <v>741</v>
      </c>
      <c r="J294" s="458"/>
      <c r="K294" s="458"/>
      <c r="L294" s="338"/>
      <c r="M294" s="338"/>
      <c r="N294" s="338"/>
      <c r="O294" s="349"/>
      <c r="P294" s="348"/>
      <c r="Q294" s="348"/>
      <c r="R294" s="348"/>
      <c r="S294" s="374"/>
      <c r="T294" s="350"/>
      <c r="U294" s="350"/>
      <c r="V294" s="350"/>
      <c r="W294" s="350"/>
    </row>
    <row r="295" spans="1:23" s="123" customFormat="1" ht="30">
      <c r="A295" s="418"/>
      <c r="B295" s="419">
        <v>3861</v>
      </c>
      <c r="C295" s="418">
        <v>11</v>
      </c>
      <c r="D295" s="425" t="s">
        <v>413</v>
      </c>
      <c r="E295" s="427">
        <v>0</v>
      </c>
      <c r="F295" s="427">
        <v>0</v>
      </c>
      <c r="G295" s="427">
        <v>0</v>
      </c>
      <c r="H295" s="540" t="s">
        <v>741</v>
      </c>
      <c r="I295" s="540" t="s">
        <v>741</v>
      </c>
      <c r="J295" s="458"/>
      <c r="K295" s="458"/>
      <c r="L295" s="338"/>
      <c r="M295" s="338"/>
      <c r="N295" s="338"/>
      <c r="O295" s="338"/>
      <c r="P295" s="339"/>
      <c r="Q295" s="339"/>
      <c r="R295" s="339"/>
      <c r="S295" s="372"/>
      <c r="T295" s="340"/>
      <c r="U295" s="340"/>
      <c r="V295" s="340"/>
      <c r="W295" s="340"/>
    </row>
    <row r="296" spans="1:23" s="123" customFormat="1" ht="45">
      <c r="A296" s="418"/>
      <c r="B296" s="419">
        <v>3862</v>
      </c>
      <c r="C296" s="418">
        <v>11</v>
      </c>
      <c r="D296" s="425" t="s">
        <v>414</v>
      </c>
      <c r="E296" s="427">
        <v>0</v>
      </c>
      <c r="F296" s="427">
        <v>0</v>
      </c>
      <c r="G296" s="427">
        <v>0</v>
      </c>
      <c r="H296" s="540" t="s">
        <v>741</v>
      </c>
      <c r="I296" s="540" t="s">
        <v>741</v>
      </c>
      <c r="J296" s="458"/>
      <c r="K296" s="458"/>
      <c r="L296" s="338"/>
      <c r="M296" s="338"/>
      <c r="N296" s="338"/>
      <c r="O296" s="338"/>
      <c r="P296" s="339"/>
      <c r="Q296" s="339"/>
      <c r="R296" s="339"/>
      <c r="S296" s="372"/>
      <c r="T296" s="340"/>
      <c r="U296" s="340"/>
      <c r="V296" s="340"/>
      <c r="W296" s="340"/>
    </row>
    <row r="297" spans="1:23" s="123" customFormat="1">
      <c r="A297" s="418"/>
      <c r="B297" s="419">
        <v>3863</v>
      </c>
      <c r="C297" s="418">
        <v>11</v>
      </c>
      <c r="D297" s="425" t="s">
        <v>415</v>
      </c>
      <c r="E297" s="427">
        <v>0</v>
      </c>
      <c r="F297" s="427">
        <v>0</v>
      </c>
      <c r="G297" s="427">
        <v>0</v>
      </c>
      <c r="H297" s="540" t="s">
        <v>741</v>
      </c>
      <c r="I297" s="540" t="s">
        <v>741</v>
      </c>
      <c r="J297" s="458"/>
      <c r="K297" s="458"/>
      <c r="L297" s="338"/>
      <c r="M297" s="338"/>
      <c r="N297" s="338"/>
      <c r="O297" s="338"/>
      <c r="P297" s="339"/>
      <c r="Q297" s="339"/>
      <c r="R297" s="339"/>
      <c r="S297" s="372"/>
      <c r="T297" s="340"/>
      <c r="U297" s="340"/>
      <c r="V297" s="340"/>
      <c r="W297" s="340"/>
    </row>
    <row r="298" spans="1:23" s="123" customFormat="1">
      <c r="A298" s="418"/>
      <c r="B298" s="419">
        <v>3864</v>
      </c>
      <c r="C298" s="418">
        <v>11</v>
      </c>
      <c r="D298" s="425" t="s">
        <v>416</v>
      </c>
      <c r="E298" s="427">
        <v>0</v>
      </c>
      <c r="F298" s="427">
        <v>0</v>
      </c>
      <c r="G298" s="427">
        <v>0</v>
      </c>
      <c r="H298" s="540" t="s">
        <v>741</v>
      </c>
      <c r="I298" s="540" t="s">
        <v>741</v>
      </c>
      <c r="J298" s="458"/>
      <c r="K298" s="458"/>
      <c r="L298" s="338"/>
      <c r="M298" s="338"/>
      <c r="N298" s="338"/>
      <c r="O298" s="338"/>
      <c r="P298" s="339"/>
      <c r="Q298" s="339"/>
      <c r="R298" s="339"/>
      <c r="S298" s="372"/>
      <c r="T298" s="340"/>
      <c r="U298" s="340"/>
      <c r="V298" s="340"/>
      <c r="W298" s="340"/>
    </row>
    <row r="299" spans="1:23" s="123" customFormat="1" ht="30">
      <c r="A299" s="418"/>
      <c r="B299" s="419">
        <v>3865</v>
      </c>
      <c r="C299" s="418">
        <v>11</v>
      </c>
      <c r="D299" s="425" t="s">
        <v>417</v>
      </c>
      <c r="E299" s="427">
        <v>0</v>
      </c>
      <c r="F299" s="427">
        <v>0</v>
      </c>
      <c r="G299" s="427">
        <v>0</v>
      </c>
      <c r="H299" s="540" t="s">
        <v>741</v>
      </c>
      <c r="I299" s="540" t="s">
        <v>741</v>
      </c>
      <c r="J299" s="458"/>
      <c r="K299" s="458"/>
      <c r="L299" s="338"/>
      <c r="M299" s="338"/>
      <c r="N299" s="338"/>
      <c r="O299" s="338"/>
      <c r="P299" s="339"/>
      <c r="Q299" s="339"/>
      <c r="R299" s="339"/>
      <c r="S299" s="372"/>
      <c r="T299" s="340"/>
      <c r="U299" s="340"/>
      <c r="V299" s="340"/>
      <c r="W299" s="340"/>
    </row>
    <row r="300" spans="1:23" s="190" customFormat="1">
      <c r="A300" s="428" t="s">
        <v>418</v>
      </c>
      <c r="B300" s="429"/>
      <c r="C300" s="412">
        <v>11</v>
      </c>
      <c r="D300" s="430" t="s">
        <v>19</v>
      </c>
      <c r="E300" s="414">
        <f>E301+E313+E346+E350+E353</f>
        <v>163.65</v>
      </c>
      <c r="F300" s="414">
        <f t="shared" ref="F300:G300" si="82">F301+F313+F346+F350+F353</f>
        <v>45035</v>
      </c>
      <c r="G300" s="414">
        <f t="shared" si="82"/>
        <v>501.43</v>
      </c>
      <c r="H300" s="547">
        <f t="shared" ref="H300:H313" si="83">SUM(G300/E300*100)</f>
        <v>306.40391078521236</v>
      </c>
      <c r="I300" s="547">
        <f t="shared" ref="I300:I326" si="84">SUM(G300/F300*100)</f>
        <v>1.1134228933052071</v>
      </c>
      <c r="J300" s="458"/>
      <c r="K300" s="458"/>
      <c r="L300" s="338"/>
      <c r="M300" s="338"/>
      <c r="N300" s="338"/>
      <c r="O300" s="345"/>
      <c r="P300" s="344"/>
      <c r="Q300" s="344"/>
      <c r="R300" s="344"/>
      <c r="S300" s="345"/>
      <c r="T300" s="351"/>
      <c r="U300" s="351"/>
      <c r="V300" s="351"/>
      <c r="W300" s="351"/>
    </row>
    <row r="301" spans="1:23" s="123" customFormat="1">
      <c r="A301" s="431"/>
      <c r="B301" s="415">
        <v>41</v>
      </c>
      <c r="C301" s="336">
        <v>11</v>
      </c>
      <c r="D301" s="432" t="s">
        <v>419</v>
      </c>
      <c r="E301" s="433">
        <f>E302+E306</f>
        <v>0</v>
      </c>
      <c r="F301" s="433">
        <f t="shared" ref="F301:G301" si="85">F302+F306</f>
        <v>0</v>
      </c>
      <c r="G301" s="433">
        <f t="shared" si="85"/>
        <v>0</v>
      </c>
      <c r="H301" s="541" t="s">
        <v>741</v>
      </c>
      <c r="I301" s="541" t="s">
        <v>741</v>
      </c>
      <c r="J301" s="458"/>
      <c r="K301" s="458"/>
      <c r="L301" s="338"/>
      <c r="M301" s="338"/>
      <c r="N301" s="338"/>
      <c r="O301" s="338"/>
      <c r="P301" s="339"/>
      <c r="Q301" s="339"/>
      <c r="R301" s="339"/>
      <c r="S301" s="372"/>
      <c r="T301" s="340"/>
      <c r="U301" s="340"/>
      <c r="V301" s="340"/>
      <c r="W301" s="340"/>
    </row>
    <row r="302" spans="1:23" s="123" customFormat="1">
      <c r="A302" s="336"/>
      <c r="B302" s="434" t="s">
        <v>420</v>
      </c>
      <c r="C302" s="336">
        <v>11</v>
      </c>
      <c r="D302" s="432" t="s">
        <v>421</v>
      </c>
      <c r="E302" s="433">
        <f>SUM(E303:E305)</f>
        <v>0</v>
      </c>
      <c r="F302" s="433">
        <f t="shared" ref="F302:G302" si="86">SUM(F303:F305)</f>
        <v>0</v>
      </c>
      <c r="G302" s="433">
        <f t="shared" si="86"/>
        <v>0</v>
      </c>
      <c r="H302" s="541" t="s">
        <v>741</v>
      </c>
      <c r="I302" s="541" t="s">
        <v>741</v>
      </c>
      <c r="J302" s="458"/>
      <c r="K302" s="458"/>
      <c r="L302" s="338"/>
      <c r="M302" s="338"/>
      <c r="N302" s="338"/>
      <c r="O302" s="338"/>
      <c r="P302" s="339"/>
      <c r="Q302" s="339"/>
      <c r="R302" s="339"/>
      <c r="S302" s="372"/>
      <c r="T302" s="340"/>
      <c r="U302" s="340"/>
      <c r="V302" s="340"/>
      <c r="W302" s="340"/>
    </row>
    <row r="303" spans="1:23" s="123" customFormat="1">
      <c r="A303" s="418"/>
      <c r="B303" s="435" t="s">
        <v>422</v>
      </c>
      <c r="C303" s="418">
        <v>11</v>
      </c>
      <c r="D303" s="436" t="s">
        <v>423</v>
      </c>
      <c r="E303" s="422">
        <v>0</v>
      </c>
      <c r="F303" s="422">
        <v>0</v>
      </c>
      <c r="G303" s="422">
        <v>0</v>
      </c>
      <c r="H303" s="540" t="s">
        <v>741</v>
      </c>
      <c r="I303" s="540" t="s">
        <v>741</v>
      </c>
      <c r="J303" s="458"/>
      <c r="K303" s="458"/>
      <c r="L303" s="338"/>
      <c r="M303" s="338"/>
      <c r="N303" s="338"/>
      <c r="O303" s="338"/>
      <c r="P303" s="339"/>
      <c r="Q303" s="339"/>
      <c r="R303" s="339"/>
      <c r="S303" s="372"/>
      <c r="T303" s="340"/>
      <c r="U303" s="340"/>
      <c r="V303" s="340"/>
      <c r="W303" s="340"/>
    </row>
    <row r="304" spans="1:23" s="123" customFormat="1">
      <c r="A304" s="418"/>
      <c r="B304" s="419">
        <v>4112</v>
      </c>
      <c r="C304" s="437">
        <v>11</v>
      </c>
      <c r="D304" s="436" t="s">
        <v>424</v>
      </c>
      <c r="E304" s="422">
        <v>0</v>
      </c>
      <c r="F304" s="422">
        <v>0</v>
      </c>
      <c r="G304" s="422">
        <v>0</v>
      </c>
      <c r="H304" s="540" t="s">
        <v>741</v>
      </c>
      <c r="I304" s="540" t="s">
        <v>741</v>
      </c>
      <c r="J304" s="458"/>
      <c r="K304" s="458"/>
      <c r="L304" s="338"/>
      <c r="M304" s="338"/>
      <c r="N304" s="338"/>
      <c r="O304" s="338"/>
      <c r="P304" s="339"/>
      <c r="Q304" s="339"/>
      <c r="R304" s="339"/>
      <c r="S304" s="372"/>
      <c r="T304" s="340"/>
      <c r="U304" s="340"/>
      <c r="V304" s="340"/>
      <c r="W304" s="340"/>
    </row>
    <row r="305" spans="1:23" s="123" customFormat="1">
      <c r="A305" s="418"/>
      <c r="B305" s="435">
        <v>4113</v>
      </c>
      <c r="C305" s="418">
        <v>11</v>
      </c>
      <c r="D305" s="436" t="s">
        <v>425</v>
      </c>
      <c r="E305" s="422">
        <v>0</v>
      </c>
      <c r="F305" s="422">
        <v>0</v>
      </c>
      <c r="G305" s="422">
        <v>0</v>
      </c>
      <c r="H305" s="540" t="s">
        <v>741</v>
      </c>
      <c r="I305" s="540" t="s">
        <v>741</v>
      </c>
      <c r="J305" s="458"/>
      <c r="K305" s="458"/>
      <c r="L305" s="338"/>
      <c r="M305" s="338"/>
      <c r="N305" s="338"/>
      <c r="O305" s="338"/>
      <c r="P305" s="339"/>
      <c r="Q305" s="339"/>
      <c r="R305" s="339"/>
      <c r="S305" s="372"/>
      <c r="T305" s="340"/>
      <c r="U305" s="340"/>
      <c r="V305" s="340"/>
      <c r="W305" s="340"/>
    </row>
    <row r="306" spans="1:23" s="184" customFormat="1">
      <c r="A306" s="336"/>
      <c r="B306" s="434" t="s">
        <v>426</v>
      </c>
      <c r="C306" s="336">
        <v>11</v>
      </c>
      <c r="D306" s="432" t="s">
        <v>95</v>
      </c>
      <c r="E306" s="433">
        <f>SUM(E307:E312)</f>
        <v>0</v>
      </c>
      <c r="F306" s="433">
        <f t="shared" ref="F306:G306" si="87">SUM(F307:F312)</f>
        <v>0</v>
      </c>
      <c r="G306" s="433">
        <f t="shared" si="87"/>
        <v>0</v>
      </c>
      <c r="H306" s="541" t="s">
        <v>741</v>
      </c>
      <c r="I306" s="541" t="s">
        <v>741</v>
      </c>
      <c r="J306" s="458"/>
      <c r="K306" s="458"/>
      <c r="L306" s="338"/>
      <c r="M306" s="338"/>
      <c r="N306" s="338"/>
      <c r="O306" s="349"/>
      <c r="P306" s="348"/>
      <c r="Q306" s="348"/>
      <c r="R306" s="348"/>
      <c r="S306" s="374"/>
      <c r="T306" s="350"/>
      <c r="U306" s="350"/>
      <c r="V306" s="350"/>
      <c r="W306" s="350"/>
    </row>
    <row r="307" spans="1:23" s="123" customFormat="1">
      <c r="A307" s="418"/>
      <c r="B307" s="435" t="s">
        <v>427</v>
      </c>
      <c r="C307" s="418">
        <v>11</v>
      </c>
      <c r="D307" s="436" t="s">
        <v>428</v>
      </c>
      <c r="E307" s="422">
        <v>0</v>
      </c>
      <c r="F307" s="422">
        <v>0</v>
      </c>
      <c r="G307" s="422">
        <v>0</v>
      </c>
      <c r="H307" s="540" t="s">
        <v>741</v>
      </c>
      <c r="I307" s="540" t="s">
        <v>741</v>
      </c>
      <c r="J307" s="458"/>
      <c r="K307" s="458"/>
      <c r="L307" s="338"/>
      <c r="M307" s="338"/>
      <c r="N307" s="338"/>
      <c r="O307" s="338"/>
      <c r="P307" s="339"/>
      <c r="Q307" s="339"/>
      <c r="R307" s="339"/>
      <c r="S307" s="372"/>
      <c r="T307" s="340"/>
      <c r="U307" s="340"/>
      <c r="V307" s="340"/>
      <c r="W307" s="340"/>
    </row>
    <row r="308" spans="1:23" s="123" customFormat="1">
      <c r="A308" s="418"/>
      <c r="B308" s="435" t="s">
        <v>429</v>
      </c>
      <c r="C308" s="418">
        <v>11</v>
      </c>
      <c r="D308" s="436" t="s">
        <v>430</v>
      </c>
      <c r="E308" s="422">
        <v>0</v>
      </c>
      <c r="F308" s="422">
        <v>0</v>
      </c>
      <c r="G308" s="422">
        <v>0</v>
      </c>
      <c r="H308" s="540" t="s">
        <v>741</v>
      </c>
      <c r="I308" s="540" t="s">
        <v>741</v>
      </c>
      <c r="J308" s="458"/>
      <c r="K308" s="458"/>
      <c r="L308" s="338"/>
      <c r="M308" s="338"/>
      <c r="N308" s="338"/>
      <c r="O308" s="338"/>
      <c r="P308" s="339"/>
      <c r="Q308" s="339"/>
      <c r="R308" s="339"/>
      <c r="S308" s="372"/>
      <c r="T308" s="340"/>
      <c r="U308" s="340"/>
      <c r="V308" s="340"/>
      <c r="W308" s="340"/>
    </row>
    <row r="309" spans="1:23" s="123" customFormat="1">
      <c r="A309" s="418"/>
      <c r="B309" s="435" t="s">
        <v>431</v>
      </c>
      <c r="C309" s="418">
        <v>11</v>
      </c>
      <c r="D309" s="436" t="s">
        <v>432</v>
      </c>
      <c r="E309" s="422">
        <v>0</v>
      </c>
      <c r="F309" s="422">
        <v>0</v>
      </c>
      <c r="G309" s="422">
        <v>0</v>
      </c>
      <c r="H309" s="540" t="s">
        <v>741</v>
      </c>
      <c r="I309" s="540" t="s">
        <v>741</v>
      </c>
      <c r="J309" s="458"/>
      <c r="K309" s="458"/>
      <c r="L309" s="338"/>
      <c r="M309" s="338"/>
      <c r="N309" s="338"/>
      <c r="O309" s="338"/>
      <c r="P309" s="339"/>
      <c r="Q309" s="339"/>
      <c r="R309" s="339"/>
      <c r="S309" s="372"/>
      <c r="T309" s="340"/>
      <c r="U309" s="340"/>
      <c r="V309" s="340"/>
      <c r="W309" s="340"/>
    </row>
    <row r="310" spans="1:23" s="123" customFormat="1">
      <c r="A310" s="418"/>
      <c r="B310" s="435" t="s">
        <v>433</v>
      </c>
      <c r="C310" s="418">
        <v>11</v>
      </c>
      <c r="D310" s="436" t="s">
        <v>434</v>
      </c>
      <c r="E310" s="422">
        <v>0</v>
      </c>
      <c r="F310" s="422">
        <v>0</v>
      </c>
      <c r="G310" s="422">
        <v>0</v>
      </c>
      <c r="H310" s="540" t="s">
        <v>741</v>
      </c>
      <c r="I310" s="540" t="s">
        <v>741</v>
      </c>
      <c r="J310" s="458"/>
      <c r="K310" s="458"/>
      <c r="L310" s="338"/>
      <c r="M310" s="338"/>
      <c r="N310" s="338"/>
      <c r="O310" s="338"/>
      <c r="P310" s="339"/>
      <c r="Q310" s="339"/>
      <c r="R310" s="339"/>
      <c r="S310" s="372"/>
      <c r="T310" s="340"/>
      <c r="U310" s="340"/>
      <c r="V310" s="340"/>
      <c r="W310" s="340"/>
    </row>
    <row r="311" spans="1:23" s="123" customFormat="1">
      <c r="A311" s="418"/>
      <c r="B311" s="435" t="s">
        <v>435</v>
      </c>
      <c r="C311" s="418">
        <v>11</v>
      </c>
      <c r="D311" s="436" t="s">
        <v>436</v>
      </c>
      <c r="E311" s="422">
        <v>0</v>
      </c>
      <c r="F311" s="422">
        <v>0</v>
      </c>
      <c r="G311" s="422">
        <v>0</v>
      </c>
      <c r="H311" s="540" t="s">
        <v>741</v>
      </c>
      <c r="I311" s="540" t="s">
        <v>741</v>
      </c>
      <c r="J311" s="458"/>
      <c r="K311" s="458"/>
      <c r="L311" s="338"/>
      <c r="M311" s="338"/>
      <c r="N311" s="338"/>
      <c r="O311" s="338"/>
      <c r="P311" s="339"/>
      <c r="Q311" s="339"/>
      <c r="R311" s="339"/>
      <c r="S311" s="372"/>
      <c r="T311" s="340"/>
      <c r="U311" s="340"/>
      <c r="V311" s="340"/>
      <c r="W311" s="340"/>
    </row>
    <row r="312" spans="1:23" s="123" customFormat="1">
      <c r="A312" s="418"/>
      <c r="B312" s="435" t="s">
        <v>437</v>
      </c>
      <c r="C312" s="418">
        <v>11</v>
      </c>
      <c r="D312" s="436" t="s">
        <v>438</v>
      </c>
      <c r="E312" s="422">
        <v>0</v>
      </c>
      <c r="F312" s="422">
        <v>0</v>
      </c>
      <c r="G312" s="422">
        <v>0</v>
      </c>
      <c r="H312" s="540" t="s">
        <v>741</v>
      </c>
      <c r="I312" s="540" t="s">
        <v>741</v>
      </c>
      <c r="J312" s="458"/>
      <c r="K312" s="458"/>
      <c r="L312" s="338"/>
      <c r="M312" s="338"/>
      <c r="N312" s="338"/>
      <c r="O312" s="338"/>
      <c r="P312" s="339"/>
      <c r="Q312" s="339"/>
      <c r="R312" s="339"/>
      <c r="S312" s="372"/>
      <c r="T312" s="340"/>
      <c r="U312" s="340"/>
      <c r="V312" s="340"/>
      <c r="W312" s="340"/>
    </row>
    <row r="313" spans="1:23" s="123" customFormat="1">
      <c r="A313" s="431"/>
      <c r="B313" s="415">
        <v>42</v>
      </c>
      <c r="C313" s="336">
        <v>11</v>
      </c>
      <c r="D313" s="432" t="s">
        <v>20</v>
      </c>
      <c r="E313" s="433">
        <f>E314+E319+E328+E333+E338+E341</f>
        <v>163.65</v>
      </c>
      <c r="F313" s="433">
        <f t="shared" ref="F313:G313" si="88">F314+F319+F328+F333+F338+F341</f>
        <v>45035</v>
      </c>
      <c r="G313" s="433">
        <f t="shared" si="88"/>
        <v>501.43</v>
      </c>
      <c r="H313" s="541">
        <f t="shared" si="83"/>
        <v>306.40391078521236</v>
      </c>
      <c r="I313" s="541">
        <f t="shared" si="84"/>
        <v>1.1134228933052071</v>
      </c>
      <c r="J313" s="458"/>
      <c r="K313" s="458"/>
      <c r="L313" s="338"/>
      <c r="M313" s="338"/>
      <c r="N313" s="338"/>
      <c r="O313" s="338"/>
      <c r="P313" s="339"/>
      <c r="Q313" s="339"/>
      <c r="R313" s="339"/>
      <c r="S313" s="372"/>
      <c r="T313" s="340"/>
      <c r="U313" s="340"/>
      <c r="V313" s="340"/>
      <c r="W313" s="340"/>
    </row>
    <row r="314" spans="1:23" s="123" customFormat="1">
      <c r="A314" s="336"/>
      <c r="B314" s="434" t="s">
        <v>439</v>
      </c>
      <c r="C314" s="336">
        <v>11</v>
      </c>
      <c r="D314" s="432" t="s">
        <v>96</v>
      </c>
      <c r="E314" s="433">
        <f>SUM(E315:E318)</f>
        <v>0</v>
      </c>
      <c r="F314" s="433">
        <f t="shared" ref="F314:G314" si="89">SUM(F315:F318)</f>
        <v>0</v>
      </c>
      <c r="G314" s="433">
        <f t="shared" si="89"/>
        <v>0</v>
      </c>
      <c r="H314" s="541" t="s">
        <v>741</v>
      </c>
      <c r="I314" s="541" t="s">
        <v>741</v>
      </c>
      <c r="J314" s="458"/>
      <c r="K314" s="458"/>
      <c r="L314" s="338"/>
      <c r="M314" s="338"/>
      <c r="N314" s="338"/>
      <c r="O314" s="338"/>
      <c r="P314" s="339"/>
      <c r="Q314" s="339"/>
      <c r="R314" s="339"/>
      <c r="S314" s="372"/>
      <c r="T314" s="340"/>
      <c r="U314" s="340"/>
      <c r="V314" s="340"/>
      <c r="W314" s="340"/>
    </row>
    <row r="315" spans="1:23" s="123" customFormat="1">
      <c r="A315" s="418"/>
      <c r="B315" s="435" t="s">
        <v>440</v>
      </c>
      <c r="C315" s="418">
        <v>11</v>
      </c>
      <c r="D315" s="436" t="s">
        <v>441</v>
      </c>
      <c r="E315" s="422">
        <v>0</v>
      </c>
      <c r="F315" s="422">
        <v>0</v>
      </c>
      <c r="G315" s="422">
        <v>0</v>
      </c>
      <c r="H315" s="540" t="s">
        <v>741</v>
      </c>
      <c r="I315" s="540" t="s">
        <v>741</v>
      </c>
      <c r="J315" s="458"/>
      <c r="K315" s="458"/>
      <c r="L315" s="338"/>
      <c r="M315" s="338"/>
      <c r="N315" s="338"/>
      <c r="O315" s="338"/>
      <c r="P315" s="339"/>
      <c r="Q315" s="339"/>
      <c r="R315" s="339"/>
      <c r="S315" s="372"/>
      <c r="T315" s="340"/>
      <c r="U315" s="340"/>
      <c r="V315" s="340"/>
      <c r="W315" s="340"/>
    </row>
    <row r="316" spans="1:23" s="123" customFormat="1">
      <c r="A316" s="418"/>
      <c r="B316" s="435" t="s">
        <v>442</v>
      </c>
      <c r="C316" s="418">
        <v>11</v>
      </c>
      <c r="D316" s="436" t="s">
        <v>443</v>
      </c>
      <c r="E316" s="422">
        <v>0</v>
      </c>
      <c r="F316" s="422">
        <v>0</v>
      </c>
      <c r="G316" s="422">
        <v>0</v>
      </c>
      <c r="H316" s="540" t="s">
        <v>741</v>
      </c>
      <c r="I316" s="540" t="s">
        <v>741</v>
      </c>
      <c r="J316" s="458"/>
      <c r="K316" s="458"/>
      <c r="L316" s="338"/>
      <c r="M316" s="338"/>
      <c r="N316" s="338"/>
      <c r="O316" s="338"/>
      <c r="P316" s="339"/>
      <c r="Q316" s="339"/>
      <c r="R316" s="339"/>
      <c r="S316" s="372"/>
      <c r="T316" s="340"/>
      <c r="U316" s="340"/>
      <c r="V316" s="340"/>
      <c r="W316" s="340"/>
    </row>
    <row r="317" spans="1:23" s="123" customFormat="1">
      <c r="A317" s="418"/>
      <c r="B317" s="435" t="s">
        <v>444</v>
      </c>
      <c r="C317" s="418">
        <v>11</v>
      </c>
      <c r="D317" s="436" t="s">
        <v>445</v>
      </c>
      <c r="E317" s="422">
        <v>0</v>
      </c>
      <c r="F317" s="422">
        <v>0</v>
      </c>
      <c r="G317" s="422">
        <v>0</v>
      </c>
      <c r="H317" s="540" t="s">
        <v>741</v>
      </c>
      <c r="I317" s="540" t="s">
        <v>741</v>
      </c>
      <c r="J317" s="458"/>
      <c r="K317" s="458"/>
      <c r="L317" s="338"/>
      <c r="M317" s="338"/>
      <c r="N317" s="338"/>
      <c r="O317" s="338"/>
      <c r="P317" s="339"/>
      <c r="Q317" s="339"/>
      <c r="R317" s="339"/>
      <c r="S317" s="372"/>
      <c r="T317" s="340"/>
      <c r="U317" s="340"/>
      <c r="V317" s="340"/>
      <c r="W317" s="340"/>
    </row>
    <row r="318" spans="1:23" s="123" customFormat="1">
      <c r="A318" s="418"/>
      <c r="B318" s="435" t="s">
        <v>446</v>
      </c>
      <c r="C318" s="418">
        <v>11</v>
      </c>
      <c r="D318" s="436" t="s">
        <v>447</v>
      </c>
      <c r="E318" s="422">
        <v>0</v>
      </c>
      <c r="F318" s="422">
        <v>0</v>
      </c>
      <c r="G318" s="422">
        <v>0</v>
      </c>
      <c r="H318" s="540" t="s">
        <v>741</v>
      </c>
      <c r="I318" s="540" t="s">
        <v>741</v>
      </c>
      <c r="J318" s="458"/>
      <c r="K318" s="458"/>
      <c r="L318" s="338"/>
      <c r="M318" s="338"/>
      <c r="N318" s="338"/>
      <c r="O318" s="338"/>
      <c r="P318" s="339"/>
      <c r="Q318" s="339"/>
      <c r="R318" s="339"/>
      <c r="S318" s="372"/>
      <c r="T318" s="340"/>
      <c r="U318" s="340"/>
      <c r="V318" s="340"/>
      <c r="W318" s="340"/>
    </row>
    <row r="319" spans="1:23" s="123" customFormat="1">
      <c r="A319" s="336"/>
      <c r="B319" s="434" t="s">
        <v>448</v>
      </c>
      <c r="C319" s="336">
        <v>11</v>
      </c>
      <c r="D319" s="432" t="s">
        <v>97</v>
      </c>
      <c r="E319" s="433">
        <f>SUM(E320:E327)</f>
        <v>0</v>
      </c>
      <c r="F319" s="433">
        <f t="shared" ref="F319:G319" si="90">SUM(F320:F327)</f>
        <v>45035</v>
      </c>
      <c r="G319" s="433">
        <f t="shared" si="90"/>
        <v>501.43</v>
      </c>
      <c r="H319" s="541" t="s">
        <v>741</v>
      </c>
      <c r="I319" s="541">
        <f t="shared" si="84"/>
        <v>1.1134228933052071</v>
      </c>
      <c r="J319" s="458"/>
      <c r="K319" s="458"/>
      <c r="L319" s="338"/>
      <c r="M319" s="338"/>
      <c r="N319" s="338"/>
      <c r="O319" s="338"/>
      <c r="P319" s="339"/>
      <c r="Q319" s="339"/>
      <c r="R319" s="339"/>
      <c r="S319" s="372"/>
      <c r="T319" s="340"/>
      <c r="U319" s="340"/>
      <c r="V319" s="340"/>
      <c r="W319" s="340"/>
    </row>
    <row r="320" spans="1:23" s="123" customFormat="1">
      <c r="A320" s="418"/>
      <c r="B320" s="435" t="s">
        <v>201</v>
      </c>
      <c r="C320" s="418">
        <v>11</v>
      </c>
      <c r="D320" s="436" t="s">
        <v>202</v>
      </c>
      <c r="E320" s="421">
        <v>0</v>
      </c>
      <c r="F320" s="422">
        <v>0</v>
      </c>
      <c r="G320" s="422">
        <v>0</v>
      </c>
      <c r="H320" s="540" t="s">
        <v>741</v>
      </c>
      <c r="I320" s="540" t="s">
        <v>741</v>
      </c>
      <c r="J320" s="458"/>
      <c r="K320" s="458"/>
      <c r="L320" s="338"/>
      <c r="M320" s="338"/>
      <c r="N320" s="338"/>
      <c r="O320" s="338"/>
      <c r="P320" s="339"/>
      <c r="Q320" s="339"/>
      <c r="R320" s="339"/>
      <c r="S320" s="372"/>
      <c r="T320" s="340"/>
      <c r="U320" s="340"/>
      <c r="V320" s="340"/>
      <c r="W320" s="340"/>
    </row>
    <row r="321" spans="1:23" s="123" customFormat="1">
      <c r="A321" s="418"/>
      <c r="B321" s="435" t="s">
        <v>199</v>
      </c>
      <c r="C321" s="418">
        <v>11</v>
      </c>
      <c r="D321" s="436" t="s">
        <v>200</v>
      </c>
      <c r="E321" s="421">
        <v>0</v>
      </c>
      <c r="F321" s="422">
        <v>3287</v>
      </c>
      <c r="G321" s="422">
        <v>0</v>
      </c>
      <c r="H321" s="540" t="s">
        <v>741</v>
      </c>
      <c r="I321" s="540" t="s">
        <v>741</v>
      </c>
      <c r="J321" s="458"/>
      <c r="K321" s="458"/>
      <c r="L321" s="338"/>
      <c r="M321" s="338"/>
      <c r="N321" s="338"/>
      <c r="O321" s="338"/>
      <c r="P321" s="339"/>
      <c r="Q321" s="339"/>
      <c r="R321" s="339"/>
      <c r="S321" s="372"/>
      <c r="T321" s="340"/>
      <c r="U321" s="340"/>
      <c r="V321" s="340"/>
      <c r="W321" s="340"/>
    </row>
    <row r="322" spans="1:23" s="123" customFormat="1">
      <c r="A322" s="418"/>
      <c r="B322" s="435" t="s">
        <v>449</v>
      </c>
      <c r="C322" s="418">
        <v>11</v>
      </c>
      <c r="D322" s="436" t="s">
        <v>450</v>
      </c>
      <c r="E322" s="421">
        <v>0</v>
      </c>
      <c r="F322" s="422">
        <v>0</v>
      </c>
      <c r="G322" s="422">
        <v>0</v>
      </c>
      <c r="H322" s="540" t="s">
        <v>741</v>
      </c>
      <c r="I322" s="540" t="s">
        <v>741</v>
      </c>
      <c r="J322" s="458"/>
      <c r="K322" s="458"/>
      <c r="L322" s="338"/>
      <c r="M322" s="338"/>
      <c r="N322" s="338"/>
      <c r="O322" s="338"/>
      <c r="P322" s="339"/>
      <c r="Q322" s="339"/>
      <c r="R322" s="339"/>
      <c r="S322" s="372"/>
      <c r="T322" s="340"/>
      <c r="U322" s="340"/>
      <c r="V322" s="340"/>
      <c r="W322" s="340"/>
    </row>
    <row r="323" spans="1:23" s="123" customFormat="1">
      <c r="A323" s="418"/>
      <c r="B323" s="435" t="s">
        <v>451</v>
      </c>
      <c r="C323" s="418">
        <v>11</v>
      </c>
      <c r="D323" s="436" t="s">
        <v>452</v>
      </c>
      <c r="E323" s="421">
        <v>0</v>
      </c>
      <c r="F323" s="422">
        <v>15450</v>
      </c>
      <c r="G323" s="422">
        <v>0</v>
      </c>
      <c r="H323" s="540" t="s">
        <v>741</v>
      </c>
      <c r="I323" s="540" t="s">
        <v>741</v>
      </c>
      <c r="J323" s="458"/>
      <c r="K323" s="458"/>
      <c r="L323" s="338"/>
      <c r="M323" s="338"/>
      <c r="N323" s="338"/>
      <c r="O323" s="338"/>
      <c r="P323" s="339"/>
      <c r="Q323" s="339"/>
      <c r="R323" s="339"/>
      <c r="S323" s="372"/>
      <c r="T323" s="340"/>
      <c r="U323" s="340"/>
      <c r="V323" s="340"/>
      <c r="W323" s="340"/>
    </row>
    <row r="324" spans="1:23" s="123" customFormat="1">
      <c r="A324" s="418"/>
      <c r="B324" s="435" t="s">
        <v>453</v>
      </c>
      <c r="C324" s="418">
        <v>11</v>
      </c>
      <c r="D324" s="436" t="s">
        <v>454</v>
      </c>
      <c r="E324" s="421">
        <v>0</v>
      </c>
      <c r="F324" s="422">
        <v>13149</v>
      </c>
      <c r="G324" s="422">
        <v>0</v>
      </c>
      <c r="H324" s="540" t="s">
        <v>741</v>
      </c>
      <c r="I324" s="540" t="s">
        <v>741</v>
      </c>
      <c r="J324" s="458"/>
      <c r="K324" s="458"/>
      <c r="L324" s="338"/>
      <c r="M324" s="338"/>
      <c r="N324" s="338"/>
      <c r="O324" s="338"/>
      <c r="P324" s="339"/>
      <c r="Q324" s="339"/>
      <c r="R324" s="339"/>
      <c r="S324" s="372"/>
      <c r="T324" s="340"/>
      <c r="U324" s="340"/>
      <c r="V324" s="340"/>
      <c r="W324" s="340"/>
    </row>
    <row r="325" spans="1:23" s="123" customFormat="1">
      <c r="A325" s="418"/>
      <c r="B325" s="435" t="s">
        <v>455</v>
      </c>
      <c r="C325" s="418">
        <v>11</v>
      </c>
      <c r="D325" s="436" t="s">
        <v>456</v>
      </c>
      <c r="E325" s="421">
        <v>0</v>
      </c>
      <c r="F325" s="422">
        <v>0</v>
      </c>
      <c r="G325" s="422">
        <v>0</v>
      </c>
      <c r="H325" s="540" t="s">
        <v>741</v>
      </c>
      <c r="I325" s="540" t="s">
        <v>741</v>
      </c>
      <c r="J325" s="458"/>
      <c r="K325" s="458"/>
      <c r="L325" s="338"/>
      <c r="M325" s="338"/>
      <c r="N325" s="338"/>
      <c r="O325" s="338"/>
      <c r="P325" s="339"/>
      <c r="Q325" s="339"/>
      <c r="R325" s="339"/>
      <c r="S325" s="372"/>
      <c r="T325" s="340"/>
      <c r="U325" s="340"/>
      <c r="V325" s="340"/>
      <c r="W325" s="340"/>
    </row>
    <row r="326" spans="1:23" s="123" customFormat="1">
      <c r="A326" s="418"/>
      <c r="B326" s="435" t="s">
        <v>457</v>
      </c>
      <c r="C326" s="418">
        <v>11</v>
      </c>
      <c r="D326" s="436" t="s">
        <v>458</v>
      </c>
      <c r="E326" s="421">
        <v>0</v>
      </c>
      <c r="F326" s="422">
        <v>13149</v>
      </c>
      <c r="G326" s="422">
        <v>501.43</v>
      </c>
      <c r="H326" s="540" t="s">
        <v>741</v>
      </c>
      <c r="I326" s="543">
        <f t="shared" si="84"/>
        <v>3.8134458894212484</v>
      </c>
      <c r="J326" s="458"/>
      <c r="K326" s="458"/>
      <c r="L326" s="338"/>
      <c r="M326" s="338"/>
      <c r="N326" s="338"/>
      <c r="O326" s="338"/>
      <c r="P326" s="339"/>
      <c r="Q326" s="339"/>
      <c r="R326" s="339"/>
      <c r="S326" s="372"/>
      <c r="T326" s="340"/>
      <c r="U326" s="340"/>
      <c r="V326" s="340"/>
      <c r="W326" s="340"/>
    </row>
    <row r="327" spans="1:23" s="123" customFormat="1">
      <c r="A327" s="438"/>
      <c r="B327" s="439">
        <v>4228</v>
      </c>
      <c r="C327" s="437">
        <v>11</v>
      </c>
      <c r="D327" s="436" t="s">
        <v>459</v>
      </c>
      <c r="E327" s="421">
        <v>0</v>
      </c>
      <c r="F327" s="422">
        <v>0</v>
      </c>
      <c r="G327" s="422">
        <v>0</v>
      </c>
      <c r="H327" s="540" t="s">
        <v>741</v>
      </c>
      <c r="I327" s="540" t="s">
        <v>741</v>
      </c>
      <c r="J327" s="458"/>
      <c r="K327" s="458"/>
      <c r="L327" s="338"/>
      <c r="M327" s="338"/>
      <c r="N327" s="338"/>
      <c r="O327" s="338"/>
      <c r="P327" s="339"/>
      <c r="Q327" s="339"/>
      <c r="R327" s="339"/>
      <c r="S327" s="372"/>
      <c r="T327" s="340"/>
      <c r="U327" s="340"/>
      <c r="V327" s="340"/>
      <c r="W327" s="340"/>
    </row>
    <row r="328" spans="1:23" s="123" customFormat="1">
      <c r="A328" s="336"/>
      <c r="B328" s="434" t="s">
        <v>460</v>
      </c>
      <c r="C328" s="336">
        <v>11</v>
      </c>
      <c r="D328" s="432" t="s">
        <v>461</v>
      </c>
      <c r="E328" s="433">
        <f>SUM(E329:E332)</f>
        <v>0</v>
      </c>
      <c r="F328" s="433">
        <f t="shared" ref="F328:G328" si="91">SUM(F329:F332)</f>
        <v>0</v>
      </c>
      <c r="G328" s="433">
        <f t="shared" si="91"/>
        <v>0</v>
      </c>
      <c r="H328" s="541" t="s">
        <v>741</v>
      </c>
      <c r="I328" s="541" t="s">
        <v>741</v>
      </c>
      <c r="J328" s="458"/>
      <c r="K328" s="458"/>
      <c r="L328" s="338"/>
      <c r="M328" s="338"/>
      <c r="N328" s="338"/>
      <c r="O328" s="338"/>
      <c r="P328" s="339"/>
      <c r="Q328" s="339"/>
      <c r="R328" s="339"/>
      <c r="S328" s="372"/>
      <c r="T328" s="340"/>
      <c r="U328" s="340"/>
      <c r="V328" s="340"/>
      <c r="W328" s="340"/>
    </row>
    <row r="329" spans="1:23" s="123" customFormat="1">
      <c r="A329" s="418"/>
      <c r="B329" s="435" t="s">
        <v>462</v>
      </c>
      <c r="C329" s="418">
        <v>11</v>
      </c>
      <c r="D329" s="436" t="s">
        <v>463</v>
      </c>
      <c r="E329" s="422">
        <v>0</v>
      </c>
      <c r="F329" s="422">
        <v>0</v>
      </c>
      <c r="G329" s="422">
        <v>0</v>
      </c>
      <c r="H329" s="540" t="s">
        <v>741</v>
      </c>
      <c r="I329" s="540" t="s">
        <v>741</v>
      </c>
      <c r="J329" s="458"/>
      <c r="K329" s="458"/>
      <c r="L329" s="338"/>
      <c r="M329" s="338"/>
      <c r="N329" s="338"/>
      <c r="O329" s="338"/>
      <c r="P329" s="339"/>
      <c r="Q329" s="339"/>
      <c r="R329" s="339"/>
      <c r="S329" s="372"/>
      <c r="T329" s="340"/>
      <c r="U329" s="340"/>
      <c r="V329" s="340"/>
      <c r="W329" s="340"/>
    </row>
    <row r="330" spans="1:23" s="123" customFormat="1">
      <c r="A330" s="418"/>
      <c r="B330" s="435" t="s">
        <v>464</v>
      </c>
      <c r="C330" s="418">
        <v>11</v>
      </c>
      <c r="D330" s="436" t="s">
        <v>465</v>
      </c>
      <c r="E330" s="422">
        <v>0</v>
      </c>
      <c r="F330" s="422">
        <v>0</v>
      </c>
      <c r="G330" s="422">
        <v>0</v>
      </c>
      <c r="H330" s="540" t="s">
        <v>741</v>
      </c>
      <c r="I330" s="540" t="s">
        <v>741</v>
      </c>
      <c r="J330" s="458"/>
      <c r="K330" s="458"/>
      <c r="L330" s="338"/>
      <c r="M330" s="338"/>
      <c r="N330" s="338"/>
      <c r="O330" s="338"/>
      <c r="P330" s="339"/>
      <c r="Q330" s="339"/>
      <c r="R330" s="339"/>
      <c r="S330" s="372"/>
      <c r="T330" s="340"/>
      <c r="U330" s="340"/>
      <c r="V330" s="340"/>
      <c r="W330" s="340"/>
    </row>
    <row r="331" spans="1:23" s="123" customFormat="1">
      <c r="A331" s="418"/>
      <c r="B331" s="435" t="s">
        <v>466</v>
      </c>
      <c r="C331" s="418">
        <v>11</v>
      </c>
      <c r="D331" s="436" t="s">
        <v>467</v>
      </c>
      <c r="E331" s="422">
        <v>0</v>
      </c>
      <c r="F331" s="422">
        <v>0</v>
      </c>
      <c r="G331" s="422">
        <v>0</v>
      </c>
      <c r="H331" s="540" t="s">
        <v>741</v>
      </c>
      <c r="I331" s="540" t="s">
        <v>741</v>
      </c>
      <c r="J331" s="458"/>
      <c r="K331" s="458"/>
      <c r="L331" s="338"/>
      <c r="M331" s="338"/>
      <c r="N331" s="338"/>
      <c r="O331" s="338"/>
      <c r="P331" s="339"/>
      <c r="Q331" s="339"/>
      <c r="R331" s="339"/>
      <c r="S331" s="372"/>
      <c r="T331" s="340"/>
      <c r="U331" s="340"/>
      <c r="V331" s="340"/>
      <c r="W331" s="340"/>
    </row>
    <row r="332" spans="1:23" s="123" customFormat="1">
      <c r="A332" s="418"/>
      <c r="B332" s="435" t="s">
        <v>468</v>
      </c>
      <c r="C332" s="418">
        <v>11</v>
      </c>
      <c r="D332" s="436" t="s">
        <v>469</v>
      </c>
      <c r="E332" s="422">
        <v>0</v>
      </c>
      <c r="F332" s="422">
        <v>0</v>
      </c>
      <c r="G332" s="422">
        <v>0</v>
      </c>
      <c r="H332" s="540" t="s">
        <v>741</v>
      </c>
      <c r="I332" s="540" t="s">
        <v>741</v>
      </c>
      <c r="J332" s="458"/>
      <c r="K332" s="458"/>
      <c r="L332" s="338"/>
      <c r="M332" s="338"/>
      <c r="N332" s="338"/>
      <c r="O332" s="338"/>
      <c r="P332" s="339"/>
      <c r="Q332" s="339"/>
      <c r="R332" s="339"/>
      <c r="S332" s="372"/>
      <c r="T332" s="340"/>
      <c r="U332" s="340"/>
      <c r="V332" s="340"/>
      <c r="W332" s="340"/>
    </row>
    <row r="333" spans="1:23" s="123" customFormat="1">
      <c r="A333" s="336"/>
      <c r="B333" s="415">
        <v>424</v>
      </c>
      <c r="C333" s="431">
        <v>11</v>
      </c>
      <c r="D333" s="432" t="s">
        <v>104</v>
      </c>
      <c r="E333" s="433">
        <f>SUM(E334:E337)</f>
        <v>163.65</v>
      </c>
      <c r="F333" s="433">
        <f t="shared" ref="F333:G333" si="92">SUM(F334:F337)</f>
        <v>0</v>
      </c>
      <c r="G333" s="433">
        <f t="shared" si="92"/>
        <v>0</v>
      </c>
      <c r="H333" s="541" t="s">
        <v>741</v>
      </c>
      <c r="I333" s="541" t="s">
        <v>741</v>
      </c>
      <c r="J333" s="458"/>
      <c r="K333" s="458"/>
      <c r="L333" s="338"/>
      <c r="M333" s="338"/>
      <c r="N333" s="338"/>
      <c r="O333" s="338"/>
      <c r="P333" s="339"/>
      <c r="Q333" s="339"/>
      <c r="R333" s="339"/>
      <c r="S333" s="372"/>
      <c r="T333" s="340"/>
      <c r="U333" s="340"/>
      <c r="V333" s="340"/>
      <c r="W333" s="340"/>
    </row>
    <row r="334" spans="1:23" s="123" customFormat="1">
      <c r="A334" s="418"/>
      <c r="B334" s="440">
        <v>4241</v>
      </c>
      <c r="C334" s="418">
        <v>11</v>
      </c>
      <c r="D334" s="441" t="s">
        <v>470</v>
      </c>
      <c r="E334" s="421">
        <v>163.65</v>
      </c>
      <c r="F334" s="422">
        <v>0</v>
      </c>
      <c r="G334" s="422">
        <v>0</v>
      </c>
      <c r="H334" s="540" t="s">
        <v>741</v>
      </c>
      <c r="I334" s="540" t="s">
        <v>741</v>
      </c>
      <c r="J334" s="458"/>
      <c r="K334" s="458"/>
      <c r="L334" s="338"/>
      <c r="M334" s="338"/>
      <c r="N334" s="338"/>
      <c r="O334" s="338"/>
      <c r="P334" s="339"/>
      <c r="Q334" s="339"/>
      <c r="R334" s="339"/>
      <c r="S334" s="372"/>
      <c r="T334" s="340"/>
      <c r="U334" s="340"/>
      <c r="V334" s="340"/>
      <c r="W334" s="340"/>
    </row>
    <row r="335" spans="1:23" s="123" customFormat="1">
      <c r="A335" s="418"/>
      <c r="B335" s="440">
        <v>4242</v>
      </c>
      <c r="C335" s="418">
        <v>11</v>
      </c>
      <c r="D335" s="442" t="s">
        <v>471</v>
      </c>
      <c r="E335" s="422">
        <v>0</v>
      </c>
      <c r="F335" s="422">
        <v>0</v>
      </c>
      <c r="G335" s="422">
        <v>0</v>
      </c>
      <c r="H335" s="540" t="s">
        <v>741</v>
      </c>
      <c r="I335" s="540" t="s">
        <v>741</v>
      </c>
      <c r="J335" s="458"/>
      <c r="K335" s="458"/>
      <c r="L335" s="338"/>
      <c r="M335" s="338"/>
      <c r="N335" s="338"/>
      <c r="O335" s="338"/>
      <c r="P335" s="339"/>
      <c r="Q335" s="339"/>
      <c r="R335" s="339"/>
      <c r="S335" s="372"/>
      <c r="T335" s="340"/>
      <c r="U335" s="340"/>
      <c r="V335" s="340"/>
      <c r="W335" s="340"/>
    </row>
    <row r="336" spans="1:23" s="123" customFormat="1">
      <c r="A336" s="418"/>
      <c r="B336" s="440">
        <v>4243</v>
      </c>
      <c r="C336" s="418">
        <v>11</v>
      </c>
      <c r="D336" s="442" t="s">
        <v>472</v>
      </c>
      <c r="E336" s="422">
        <v>0</v>
      </c>
      <c r="F336" s="422">
        <v>0</v>
      </c>
      <c r="G336" s="422">
        <v>0</v>
      </c>
      <c r="H336" s="540" t="s">
        <v>741</v>
      </c>
      <c r="I336" s="540" t="s">
        <v>741</v>
      </c>
      <c r="J336" s="458"/>
      <c r="K336" s="458"/>
      <c r="L336" s="338"/>
      <c r="M336" s="338"/>
      <c r="N336" s="338"/>
      <c r="O336" s="338"/>
      <c r="P336" s="339"/>
      <c r="Q336" s="339"/>
      <c r="R336" s="339"/>
      <c r="S336" s="372"/>
      <c r="T336" s="340"/>
      <c r="U336" s="340"/>
      <c r="V336" s="340"/>
      <c r="W336" s="340"/>
    </row>
    <row r="337" spans="1:23" s="123" customFormat="1">
      <c r="A337" s="418"/>
      <c r="B337" s="440">
        <v>4244</v>
      </c>
      <c r="C337" s="418">
        <v>11</v>
      </c>
      <c r="D337" s="442" t="s">
        <v>473</v>
      </c>
      <c r="E337" s="422">
        <v>0</v>
      </c>
      <c r="F337" s="422">
        <v>0</v>
      </c>
      <c r="G337" s="422">
        <v>0</v>
      </c>
      <c r="H337" s="540" t="s">
        <v>741</v>
      </c>
      <c r="I337" s="540" t="s">
        <v>741</v>
      </c>
      <c r="J337" s="458"/>
      <c r="K337" s="458"/>
      <c r="L337" s="338"/>
      <c r="M337" s="338"/>
      <c r="N337" s="338"/>
      <c r="O337" s="338"/>
      <c r="P337" s="339"/>
      <c r="Q337" s="339"/>
      <c r="R337" s="339"/>
      <c r="S337" s="372"/>
      <c r="T337" s="340"/>
      <c r="U337" s="340"/>
      <c r="V337" s="340"/>
      <c r="W337" s="340"/>
    </row>
    <row r="338" spans="1:23" s="123" customFormat="1">
      <c r="A338" s="336"/>
      <c r="B338" s="434">
        <v>425</v>
      </c>
      <c r="C338" s="336">
        <v>11</v>
      </c>
      <c r="D338" s="432" t="s">
        <v>474</v>
      </c>
      <c r="E338" s="433">
        <f>SUM(E339:E340)</f>
        <v>0</v>
      </c>
      <c r="F338" s="433">
        <f t="shared" ref="F338:G338" si="93">SUM(F339:F340)</f>
        <v>0</v>
      </c>
      <c r="G338" s="433">
        <f t="shared" si="93"/>
        <v>0</v>
      </c>
      <c r="H338" s="541" t="s">
        <v>741</v>
      </c>
      <c r="I338" s="541" t="s">
        <v>741</v>
      </c>
      <c r="J338" s="458"/>
      <c r="K338" s="458"/>
      <c r="L338" s="338"/>
      <c r="M338" s="338"/>
      <c r="N338" s="338"/>
      <c r="O338" s="338"/>
      <c r="P338" s="339"/>
      <c r="Q338" s="339"/>
      <c r="R338" s="339"/>
      <c r="S338" s="372"/>
      <c r="T338" s="340"/>
      <c r="U338" s="340"/>
      <c r="V338" s="340"/>
      <c r="W338" s="340"/>
    </row>
    <row r="339" spans="1:23" s="123" customFormat="1">
      <c r="A339" s="418"/>
      <c r="B339" s="435">
        <v>4251</v>
      </c>
      <c r="C339" s="418">
        <v>11</v>
      </c>
      <c r="D339" s="436" t="s">
        <v>475</v>
      </c>
      <c r="E339" s="422">
        <v>0</v>
      </c>
      <c r="F339" s="422">
        <v>0</v>
      </c>
      <c r="G339" s="422">
        <v>0</v>
      </c>
      <c r="H339" s="540" t="s">
        <v>741</v>
      </c>
      <c r="I339" s="540" t="s">
        <v>741</v>
      </c>
      <c r="J339" s="458"/>
      <c r="K339" s="458"/>
      <c r="L339" s="338"/>
      <c r="M339" s="338"/>
      <c r="N339" s="338"/>
      <c r="O339" s="338"/>
      <c r="P339" s="339"/>
      <c r="Q339" s="339"/>
      <c r="R339" s="339"/>
      <c r="S339" s="372"/>
      <c r="T339" s="340"/>
      <c r="U339" s="340"/>
      <c r="V339" s="340"/>
      <c r="W339" s="340"/>
    </row>
    <row r="340" spans="1:23" s="123" customFormat="1">
      <c r="A340" s="418"/>
      <c r="B340" s="435">
        <v>4252</v>
      </c>
      <c r="C340" s="418">
        <v>11</v>
      </c>
      <c r="D340" s="436" t="s">
        <v>476</v>
      </c>
      <c r="E340" s="422">
        <v>0</v>
      </c>
      <c r="F340" s="422">
        <v>0</v>
      </c>
      <c r="G340" s="422">
        <v>0</v>
      </c>
      <c r="H340" s="540" t="s">
        <v>741</v>
      </c>
      <c r="I340" s="540" t="s">
        <v>741</v>
      </c>
      <c r="J340" s="458"/>
      <c r="K340" s="458"/>
      <c r="L340" s="338"/>
      <c r="M340" s="338"/>
      <c r="N340" s="338"/>
      <c r="O340" s="338"/>
      <c r="P340" s="339"/>
      <c r="Q340" s="339"/>
      <c r="R340" s="339"/>
      <c r="S340" s="372"/>
      <c r="T340" s="340"/>
      <c r="U340" s="340"/>
      <c r="V340" s="340"/>
      <c r="W340" s="340"/>
    </row>
    <row r="341" spans="1:23" s="123" customFormat="1">
      <c r="A341" s="336"/>
      <c r="B341" s="434">
        <v>426</v>
      </c>
      <c r="C341" s="336">
        <v>11</v>
      </c>
      <c r="D341" s="432" t="s">
        <v>105</v>
      </c>
      <c r="E341" s="433">
        <f>SUM(E342:E345)</f>
        <v>0</v>
      </c>
      <c r="F341" s="433">
        <f t="shared" ref="F341:G341" si="94">SUM(F342:F345)</f>
        <v>0</v>
      </c>
      <c r="G341" s="433">
        <f t="shared" si="94"/>
        <v>0</v>
      </c>
      <c r="H341" s="541" t="s">
        <v>741</v>
      </c>
      <c r="I341" s="541" t="s">
        <v>741</v>
      </c>
      <c r="J341" s="458"/>
      <c r="K341" s="458"/>
      <c r="L341" s="338"/>
      <c r="M341" s="338"/>
      <c r="N341" s="338"/>
      <c r="O341" s="338"/>
      <c r="P341" s="339"/>
      <c r="Q341" s="339"/>
      <c r="R341" s="339"/>
      <c r="S341" s="372"/>
      <c r="T341" s="340"/>
      <c r="U341" s="340"/>
      <c r="V341" s="340"/>
      <c r="W341" s="340"/>
    </row>
    <row r="342" spans="1:23" s="123" customFormat="1">
      <c r="A342" s="418"/>
      <c r="B342" s="435">
        <v>4261</v>
      </c>
      <c r="C342" s="418">
        <v>11</v>
      </c>
      <c r="D342" s="436" t="s">
        <v>477</v>
      </c>
      <c r="E342" s="422">
        <v>0</v>
      </c>
      <c r="F342" s="422">
        <v>0</v>
      </c>
      <c r="G342" s="422">
        <v>0</v>
      </c>
      <c r="H342" s="540" t="s">
        <v>741</v>
      </c>
      <c r="I342" s="540" t="s">
        <v>741</v>
      </c>
      <c r="J342" s="458"/>
      <c r="K342" s="458"/>
      <c r="L342" s="338"/>
      <c r="M342" s="338"/>
      <c r="N342" s="338"/>
      <c r="O342" s="338"/>
      <c r="P342" s="339"/>
      <c r="Q342" s="339"/>
      <c r="R342" s="339"/>
      <c r="S342" s="372"/>
      <c r="T342" s="340"/>
      <c r="U342" s="340"/>
      <c r="V342" s="340"/>
      <c r="W342" s="340"/>
    </row>
    <row r="343" spans="1:23" s="123" customFormat="1">
      <c r="A343" s="418"/>
      <c r="B343" s="435">
        <v>4262</v>
      </c>
      <c r="C343" s="418">
        <v>11</v>
      </c>
      <c r="D343" s="436" t="s">
        <v>478</v>
      </c>
      <c r="E343" s="422">
        <v>0</v>
      </c>
      <c r="F343" s="422">
        <v>0</v>
      </c>
      <c r="G343" s="422">
        <v>0</v>
      </c>
      <c r="H343" s="540" t="s">
        <v>741</v>
      </c>
      <c r="I343" s="540" t="s">
        <v>741</v>
      </c>
      <c r="J343" s="458"/>
      <c r="K343" s="458"/>
      <c r="L343" s="338"/>
      <c r="M343" s="338"/>
      <c r="N343" s="338"/>
      <c r="O343" s="338"/>
      <c r="P343" s="339"/>
      <c r="Q343" s="339"/>
      <c r="R343" s="339"/>
      <c r="S343" s="372"/>
      <c r="T343" s="340"/>
      <c r="U343" s="340"/>
      <c r="V343" s="340"/>
      <c r="W343" s="340"/>
    </row>
    <row r="344" spans="1:23" s="123" customFormat="1">
      <c r="A344" s="418"/>
      <c r="B344" s="435">
        <v>4263</v>
      </c>
      <c r="C344" s="418">
        <v>11</v>
      </c>
      <c r="D344" s="436" t="s">
        <v>479</v>
      </c>
      <c r="E344" s="422">
        <v>0</v>
      </c>
      <c r="F344" s="422">
        <v>0</v>
      </c>
      <c r="G344" s="422">
        <v>0</v>
      </c>
      <c r="H344" s="540" t="s">
        <v>741</v>
      </c>
      <c r="I344" s="540" t="s">
        <v>741</v>
      </c>
      <c r="J344" s="458"/>
      <c r="K344" s="458"/>
      <c r="L344" s="338"/>
      <c r="M344" s="338"/>
      <c r="N344" s="338"/>
      <c r="O344" s="338"/>
      <c r="P344" s="339"/>
      <c r="Q344" s="339"/>
      <c r="R344" s="339"/>
      <c r="S344" s="372"/>
      <c r="T344" s="340"/>
      <c r="U344" s="340"/>
      <c r="V344" s="340"/>
      <c r="W344" s="340"/>
    </row>
    <row r="345" spans="1:23" s="123" customFormat="1">
      <c r="A345" s="418"/>
      <c r="B345" s="435">
        <v>4264</v>
      </c>
      <c r="C345" s="418">
        <v>11</v>
      </c>
      <c r="D345" s="436" t="s">
        <v>480</v>
      </c>
      <c r="E345" s="422">
        <v>0</v>
      </c>
      <c r="F345" s="422">
        <v>0</v>
      </c>
      <c r="G345" s="422">
        <v>0</v>
      </c>
      <c r="H345" s="540" t="s">
        <v>741</v>
      </c>
      <c r="I345" s="540" t="s">
        <v>741</v>
      </c>
      <c r="J345" s="458"/>
      <c r="K345" s="458"/>
      <c r="L345" s="338"/>
      <c r="M345" s="338"/>
      <c r="N345" s="338"/>
      <c r="O345" s="338"/>
      <c r="P345" s="339"/>
      <c r="Q345" s="339"/>
      <c r="R345" s="339"/>
      <c r="S345" s="372"/>
      <c r="T345" s="340"/>
      <c r="U345" s="340"/>
      <c r="V345" s="340"/>
      <c r="W345" s="340"/>
    </row>
    <row r="346" spans="1:23" s="123" customFormat="1" ht="30">
      <c r="A346" s="443"/>
      <c r="B346" s="415">
        <v>43</v>
      </c>
      <c r="C346" s="336">
        <v>11</v>
      </c>
      <c r="D346" s="432" t="s">
        <v>481</v>
      </c>
      <c r="E346" s="433">
        <f>E347</f>
        <v>0</v>
      </c>
      <c r="F346" s="433">
        <f t="shared" ref="F346:G346" si="95">F347</f>
        <v>0</v>
      </c>
      <c r="G346" s="433">
        <f t="shared" si="95"/>
        <v>0</v>
      </c>
      <c r="H346" s="541" t="s">
        <v>741</v>
      </c>
      <c r="I346" s="541" t="s">
        <v>741</v>
      </c>
      <c r="J346" s="458"/>
      <c r="K346" s="458"/>
      <c r="L346" s="338"/>
      <c r="M346" s="338"/>
      <c r="N346" s="338"/>
      <c r="O346" s="338"/>
      <c r="P346" s="339"/>
      <c r="Q346" s="339"/>
      <c r="R346" s="339"/>
      <c r="S346" s="372"/>
      <c r="T346" s="340"/>
      <c r="U346" s="340"/>
      <c r="V346" s="340"/>
      <c r="W346" s="340"/>
    </row>
    <row r="347" spans="1:23" s="123" customFormat="1">
      <c r="A347" s="336"/>
      <c r="B347" s="434" t="s">
        <v>482</v>
      </c>
      <c r="C347" s="336">
        <v>11</v>
      </c>
      <c r="D347" s="432" t="s">
        <v>483</v>
      </c>
      <c r="E347" s="433">
        <f>SUM(E348:E349)</f>
        <v>0</v>
      </c>
      <c r="F347" s="433">
        <f t="shared" ref="F347:G347" si="96">SUM(F348:F349)</f>
        <v>0</v>
      </c>
      <c r="G347" s="433">
        <f t="shared" si="96"/>
        <v>0</v>
      </c>
      <c r="H347" s="541" t="s">
        <v>741</v>
      </c>
      <c r="I347" s="541" t="s">
        <v>741</v>
      </c>
      <c r="J347" s="458"/>
      <c r="K347" s="458"/>
      <c r="L347" s="338"/>
      <c r="M347" s="338"/>
      <c r="N347" s="338"/>
      <c r="O347" s="338"/>
      <c r="P347" s="339"/>
      <c r="Q347" s="339"/>
      <c r="R347" s="339"/>
      <c r="S347" s="372"/>
      <c r="T347" s="340"/>
      <c r="U347" s="340"/>
      <c r="V347" s="340"/>
      <c r="W347" s="340"/>
    </row>
    <row r="348" spans="1:23" s="123" customFormat="1">
      <c r="A348" s="418"/>
      <c r="B348" s="435" t="s">
        <v>484</v>
      </c>
      <c r="C348" s="418">
        <v>11</v>
      </c>
      <c r="D348" s="436" t="s">
        <v>485</v>
      </c>
      <c r="E348" s="422">
        <v>0</v>
      </c>
      <c r="F348" s="422">
        <v>0</v>
      </c>
      <c r="G348" s="422">
        <v>0</v>
      </c>
      <c r="H348" s="540" t="s">
        <v>741</v>
      </c>
      <c r="I348" s="540" t="s">
        <v>741</v>
      </c>
      <c r="J348" s="458"/>
      <c r="K348" s="458"/>
      <c r="L348" s="338"/>
      <c r="M348" s="338"/>
      <c r="N348" s="338"/>
      <c r="O348" s="338"/>
      <c r="P348" s="339"/>
      <c r="Q348" s="339"/>
      <c r="R348" s="339"/>
      <c r="S348" s="372"/>
      <c r="T348" s="340"/>
      <c r="U348" s="340"/>
      <c r="V348" s="340"/>
      <c r="W348" s="340"/>
    </row>
    <row r="349" spans="1:23" s="123" customFormat="1">
      <c r="A349" s="418"/>
      <c r="B349" s="440">
        <v>4312</v>
      </c>
      <c r="C349" s="418">
        <v>11</v>
      </c>
      <c r="D349" s="442" t="s">
        <v>486</v>
      </c>
      <c r="E349" s="422">
        <v>0</v>
      </c>
      <c r="F349" s="422">
        <v>0</v>
      </c>
      <c r="G349" s="422">
        <v>0</v>
      </c>
      <c r="H349" s="540" t="s">
        <v>741</v>
      </c>
      <c r="I349" s="540" t="s">
        <v>741</v>
      </c>
      <c r="J349" s="458"/>
      <c r="K349" s="458"/>
      <c r="L349" s="338"/>
      <c r="M349" s="338"/>
      <c r="N349" s="338"/>
      <c r="O349" s="338"/>
      <c r="P349" s="339"/>
      <c r="Q349" s="339"/>
      <c r="R349" s="339"/>
      <c r="S349" s="372"/>
      <c r="T349" s="340"/>
      <c r="U349" s="340"/>
      <c r="V349" s="340"/>
      <c r="W349" s="340"/>
    </row>
    <row r="350" spans="1:23" s="123" customFormat="1">
      <c r="A350" s="431"/>
      <c r="B350" s="415">
        <v>44</v>
      </c>
      <c r="C350" s="336">
        <v>11</v>
      </c>
      <c r="D350" s="432" t="s">
        <v>487</v>
      </c>
      <c r="E350" s="433">
        <f>E351</f>
        <v>0</v>
      </c>
      <c r="F350" s="433">
        <f t="shared" ref="F350:G350" si="97">F351</f>
        <v>0</v>
      </c>
      <c r="G350" s="433">
        <f t="shared" si="97"/>
        <v>0</v>
      </c>
      <c r="H350" s="541" t="s">
        <v>741</v>
      </c>
      <c r="I350" s="541" t="s">
        <v>741</v>
      </c>
      <c r="J350" s="458"/>
      <c r="K350" s="458"/>
      <c r="L350" s="338"/>
      <c r="M350" s="338"/>
      <c r="N350" s="338"/>
      <c r="O350" s="338"/>
      <c r="P350" s="339"/>
      <c r="Q350" s="339"/>
      <c r="R350" s="339"/>
      <c r="S350" s="372"/>
      <c r="T350" s="340"/>
      <c r="U350" s="340"/>
      <c r="V350" s="340"/>
      <c r="W350" s="340"/>
    </row>
    <row r="351" spans="1:23" s="123" customFormat="1">
      <c r="A351" s="336"/>
      <c r="B351" s="434" t="s">
        <v>488</v>
      </c>
      <c r="C351" s="336">
        <v>11</v>
      </c>
      <c r="D351" s="432" t="s">
        <v>489</v>
      </c>
      <c r="E351" s="433">
        <f>SUM(E352)</f>
        <v>0</v>
      </c>
      <c r="F351" s="433">
        <f t="shared" ref="F351:G351" si="98">SUM(F352)</f>
        <v>0</v>
      </c>
      <c r="G351" s="433">
        <f t="shared" si="98"/>
        <v>0</v>
      </c>
      <c r="H351" s="541" t="s">
        <v>741</v>
      </c>
      <c r="I351" s="541" t="s">
        <v>741</v>
      </c>
      <c r="J351" s="458"/>
      <c r="K351" s="458"/>
      <c r="L351" s="338"/>
      <c r="M351" s="338"/>
      <c r="N351" s="338"/>
      <c r="O351" s="338"/>
      <c r="P351" s="339"/>
      <c r="Q351" s="339"/>
      <c r="R351" s="339"/>
      <c r="S351" s="372"/>
      <c r="T351" s="340"/>
      <c r="U351" s="340"/>
      <c r="V351" s="340"/>
      <c r="W351" s="340"/>
    </row>
    <row r="352" spans="1:23" s="123" customFormat="1">
      <c r="A352" s="418"/>
      <c r="B352" s="435" t="s">
        <v>490</v>
      </c>
      <c r="C352" s="418">
        <v>11</v>
      </c>
      <c r="D352" s="436" t="s">
        <v>491</v>
      </c>
      <c r="E352" s="422">
        <v>0</v>
      </c>
      <c r="F352" s="422">
        <v>0</v>
      </c>
      <c r="G352" s="422">
        <v>0</v>
      </c>
      <c r="H352" s="540" t="s">
        <v>741</v>
      </c>
      <c r="I352" s="540" t="s">
        <v>741</v>
      </c>
      <c r="J352" s="458"/>
      <c r="K352" s="458"/>
      <c r="L352" s="338"/>
      <c r="M352" s="338"/>
      <c r="N352" s="338"/>
      <c r="O352" s="338"/>
      <c r="P352" s="339"/>
      <c r="Q352" s="339"/>
      <c r="R352" s="339"/>
      <c r="S352" s="372"/>
      <c r="T352" s="340"/>
      <c r="U352" s="340"/>
      <c r="V352" s="340"/>
      <c r="W352" s="340"/>
    </row>
    <row r="353" spans="1:23" s="123" customFormat="1">
      <c r="A353" s="431"/>
      <c r="B353" s="415">
        <v>45</v>
      </c>
      <c r="C353" s="336">
        <v>11</v>
      </c>
      <c r="D353" s="432" t="s">
        <v>140</v>
      </c>
      <c r="E353" s="433">
        <f>E354+E356+E358+E360</f>
        <v>0</v>
      </c>
      <c r="F353" s="433">
        <f t="shared" ref="F353:G353" si="99">F354+F356+F358+F360</f>
        <v>0</v>
      </c>
      <c r="G353" s="433">
        <f t="shared" si="99"/>
        <v>0</v>
      </c>
      <c r="H353" s="541" t="s">
        <v>741</v>
      </c>
      <c r="I353" s="541" t="s">
        <v>741</v>
      </c>
      <c r="J353" s="458"/>
      <c r="K353" s="458"/>
      <c r="L353" s="338"/>
      <c r="M353" s="338"/>
      <c r="N353" s="338"/>
      <c r="O353" s="338"/>
      <c r="P353" s="339"/>
      <c r="Q353" s="339"/>
      <c r="R353" s="339"/>
      <c r="S353" s="372"/>
      <c r="T353" s="340"/>
      <c r="U353" s="340"/>
      <c r="V353" s="340"/>
      <c r="W353" s="340"/>
    </row>
    <row r="354" spans="1:23" s="123" customFormat="1">
      <c r="A354" s="336"/>
      <c r="B354" s="434" t="s">
        <v>492</v>
      </c>
      <c r="C354" s="336">
        <v>11</v>
      </c>
      <c r="D354" s="432" t="s">
        <v>138</v>
      </c>
      <c r="E354" s="433">
        <f>SUM(E355)</f>
        <v>0</v>
      </c>
      <c r="F354" s="433">
        <f t="shared" ref="F354:G354" si="100">SUM(F355)</f>
        <v>0</v>
      </c>
      <c r="G354" s="433">
        <f t="shared" si="100"/>
        <v>0</v>
      </c>
      <c r="H354" s="541" t="s">
        <v>741</v>
      </c>
      <c r="I354" s="541" t="s">
        <v>741</v>
      </c>
      <c r="J354" s="458"/>
      <c r="K354" s="458"/>
      <c r="L354" s="338"/>
      <c r="M354" s="338"/>
      <c r="N354" s="338"/>
      <c r="O354" s="338"/>
      <c r="P354" s="339"/>
      <c r="Q354" s="339"/>
      <c r="R354" s="339"/>
      <c r="S354" s="372"/>
      <c r="T354" s="340"/>
      <c r="U354" s="340"/>
      <c r="V354" s="340"/>
      <c r="W354" s="340"/>
    </row>
    <row r="355" spans="1:23" s="123" customFormat="1">
      <c r="A355" s="418"/>
      <c r="B355" s="435" t="s">
        <v>493</v>
      </c>
      <c r="C355" s="418">
        <v>11</v>
      </c>
      <c r="D355" s="436" t="s">
        <v>138</v>
      </c>
      <c r="E355" s="422">
        <v>0</v>
      </c>
      <c r="F355" s="422">
        <v>0</v>
      </c>
      <c r="G355" s="422">
        <v>0</v>
      </c>
      <c r="H355" s="540" t="s">
        <v>741</v>
      </c>
      <c r="I355" s="540" t="s">
        <v>741</v>
      </c>
      <c r="J355" s="458"/>
      <c r="K355" s="458"/>
      <c r="L355" s="338"/>
      <c r="M355" s="338"/>
      <c r="N355" s="338"/>
      <c r="O355" s="338"/>
      <c r="P355" s="339"/>
      <c r="Q355" s="339"/>
      <c r="R355" s="339"/>
      <c r="S355" s="372"/>
      <c r="T355" s="340"/>
      <c r="U355" s="340"/>
      <c r="V355" s="340"/>
      <c r="W355" s="340"/>
    </row>
    <row r="356" spans="1:23" s="123" customFormat="1">
      <c r="A356" s="336"/>
      <c r="B356" s="434" t="s">
        <v>494</v>
      </c>
      <c r="C356" s="336">
        <v>11</v>
      </c>
      <c r="D356" s="432" t="s">
        <v>495</v>
      </c>
      <c r="E356" s="433">
        <f>E357</f>
        <v>0</v>
      </c>
      <c r="F356" s="433">
        <f t="shared" ref="F356:G356" si="101">F357</f>
        <v>0</v>
      </c>
      <c r="G356" s="433">
        <f t="shared" si="101"/>
        <v>0</v>
      </c>
      <c r="H356" s="541" t="s">
        <v>741</v>
      </c>
      <c r="I356" s="541" t="s">
        <v>741</v>
      </c>
      <c r="J356" s="458"/>
      <c r="K356" s="458"/>
      <c r="L356" s="338"/>
      <c r="M356" s="338"/>
      <c r="N356" s="338"/>
      <c r="O356" s="338"/>
      <c r="P356" s="339"/>
      <c r="Q356" s="339"/>
      <c r="R356" s="339"/>
      <c r="S356" s="372"/>
      <c r="T356" s="340"/>
      <c r="U356" s="340"/>
      <c r="V356" s="340"/>
      <c r="W356" s="340"/>
    </row>
    <row r="357" spans="1:23" s="123" customFormat="1">
      <c r="A357" s="418"/>
      <c r="B357" s="435" t="s">
        <v>496</v>
      </c>
      <c r="C357" s="418">
        <v>11</v>
      </c>
      <c r="D357" s="436" t="s">
        <v>495</v>
      </c>
      <c r="E357" s="422">
        <v>0</v>
      </c>
      <c r="F357" s="422">
        <v>0</v>
      </c>
      <c r="G357" s="422">
        <v>0</v>
      </c>
      <c r="H357" s="540" t="s">
        <v>741</v>
      </c>
      <c r="I357" s="540" t="s">
        <v>741</v>
      </c>
      <c r="J357" s="458"/>
      <c r="K357" s="458"/>
      <c r="L357" s="338"/>
      <c r="M357" s="338"/>
      <c r="N357" s="338"/>
      <c r="O357" s="338"/>
      <c r="P357" s="339"/>
      <c r="Q357" s="339"/>
      <c r="R357" s="339"/>
      <c r="S357" s="372"/>
      <c r="T357" s="340"/>
      <c r="U357" s="340"/>
      <c r="V357" s="340"/>
      <c r="W357" s="340"/>
    </row>
    <row r="358" spans="1:23" s="123" customFormat="1">
      <c r="A358" s="336"/>
      <c r="B358" s="434" t="s">
        <v>497</v>
      </c>
      <c r="C358" s="336">
        <v>11</v>
      </c>
      <c r="D358" s="432" t="s">
        <v>498</v>
      </c>
      <c r="E358" s="433">
        <f>E359</f>
        <v>0</v>
      </c>
      <c r="F358" s="433">
        <f t="shared" ref="F358:G358" si="102">F359</f>
        <v>0</v>
      </c>
      <c r="G358" s="433">
        <f t="shared" si="102"/>
        <v>0</v>
      </c>
      <c r="H358" s="541" t="s">
        <v>741</v>
      </c>
      <c r="I358" s="541" t="s">
        <v>741</v>
      </c>
      <c r="J358" s="458"/>
      <c r="K358" s="458"/>
      <c r="L358" s="338"/>
      <c r="M358" s="338"/>
      <c r="N358" s="338"/>
      <c r="O358" s="338"/>
      <c r="P358" s="339"/>
      <c r="Q358" s="339"/>
      <c r="R358" s="339"/>
      <c r="S358" s="372"/>
      <c r="T358" s="340"/>
      <c r="U358" s="340"/>
      <c r="V358" s="340"/>
      <c r="W358" s="340"/>
    </row>
    <row r="359" spans="1:23" s="123" customFormat="1">
      <c r="A359" s="418"/>
      <c r="B359" s="435" t="s">
        <v>499</v>
      </c>
      <c r="C359" s="418">
        <v>11</v>
      </c>
      <c r="D359" s="436" t="s">
        <v>498</v>
      </c>
      <c r="E359" s="422">
        <v>0</v>
      </c>
      <c r="F359" s="422">
        <v>0</v>
      </c>
      <c r="G359" s="422">
        <v>0</v>
      </c>
      <c r="H359" s="540" t="s">
        <v>741</v>
      </c>
      <c r="I359" s="540" t="s">
        <v>741</v>
      </c>
      <c r="J359" s="458"/>
      <c r="K359" s="458"/>
      <c r="L359" s="338"/>
      <c r="M359" s="338"/>
      <c r="N359" s="338"/>
      <c r="O359" s="338"/>
      <c r="P359" s="339"/>
      <c r="Q359" s="339"/>
      <c r="R359" s="339"/>
      <c r="S359" s="372"/>
      <c r="T359" s="340"/>
      <c r="U359" s="340"/>
      <c r="V359" s="340"/>
      <c r="W359" s="340"/>
    </row>
    <row r="360" spans="1:23" s="123" customFormat="1">
      <c r="A360" s="336"/>
      <c r="B360" s="434" t="s">
        <v>500</v>
      </c>
      <c r="C360" s="336">
        <v>11</v>
      </c>
      <c r="D360" s="432" t="s">
        <v>501</v>
      </c>
      <c r="E360" s="433">
        <f>E361</f>
        <v>0</v>
      </c>
      <c r="F360" s="433">
        <f t="shared" ref="F360:G360" si="103">F361</f>
        <v>0</v>
      </c>
      <c r="G360" s="433">
        <f t="shared" si="103"/>
        <v>0</v>
      </c>
      <c r="H360" s="541" t="s">
        <v>741</v>
      </c>
      <c r="I360" s="541" t="s">
        <v>741</v>
      </c>
      <c r="J360" s="458"/>
      <c r="K360" s="458"/>
      <c r="L360" s="338"/>
      <c r="M360" s="338"/>
      <c r="N360" s="338"/>
      <c r="O360" s="338"/>
      <c r="P360" s="339"/>
      <c r="Q360" s="339"/>
      <c r="R360" s="339"/>
      <c r="S360" s="372"/>
      <c r="T360" s="340"/>
      <c r="U360" s="340"/>
      <c r="V360" s="340"/>
      <c r="W360" s="340"/>
    </row>
    <row r="361" spans="1:23" s="123" customFormat="1">
      <c r="A361" s="418"/>
      <c r="B361" s="435" t="s">
        <v>502</v>
      </c>
      <c r="C361" s="418">
        <v>11</v>
      </c>
      <c r="D361" s="436" t="s">
        <v>501</v>
      </c>
      <c r="E361" s="422">
        <v>0</v>
      </c>
      <c r="F361" s="422">
        <v>0</v>
      </c>
      <c r="G361" s="422">
        <v>0</v>
      </c>
      <c r="H361" s="540" t="s">
        <v>741</v>
      </c>
      <c r="I361" s="540" t="s">
        <v>741</v>
      </c>
      <c r="J361" s="458"/>
      <c r="K361" s="458"/>
      <c r="L361" s="338"/>
      <c r="M361" s="338"/>
      <c r="N361" s="338"/>
      <c r="O361" s="338"/>
      <c r="P361" s="339"/>
      <c r="Q361" s="339"/>
      <c r="R361" s="339"/>
      <c r="S361" s="372"/>
      <c r="T361" s="340"/>
      <c r="U361" s="340"/>
      <c r="V361" s="340"/>
      <c r="W361" s="340"/>
    </row>
    <row r="362" spans="1:23" s="489" customFormat="1" ht="24.95" customHeight="1">
      <c r="A362" s="481"/>
      <c r="B362" s="482"/>
      <c r="C362" s="483" t="s">
        <v>35</v>
      </c>
      <c r="D362" s="484" t="s">
        <v>691</v>
      </c>
      <c r="E362" s="485">
        <f>E163+E300</f>
        <v>1345091.58</v>
      </c>
      <c r="F362" s="485">
        <f t="shared" ref="F362:G362" si="104">F163+F300</f>
        <v>3231048</v>
      </c>
      <c r="G362" s="485">
        <f t="shared" si="104"/>
        <v>1507221.0500000003</v>
      </c>
      <c r="H362" s="549">
        <f t="shared" si="44"/>
        <v>112.05341498011609</v>
      </c>
      <c r="I362" s="549">
        <f t="shared" si="45"/>
        <v>46.648055058296883</v>
      </c>
      <c r="J362" s="458"/>
      <c r="K362" s="458"/>
      <c r="L362" s="338"/>
      <c r="M362" s="338"/>
      <c r="N362" s="486"/>
      <c r="O362" s="487"/>
      <c r="P362" s="488"/>
      <c r="Q362" s="488"/>
      <c r="R362" s="488"/>
      <c r="S362" s="487"/>
    </row>
    <row r="363" spans="1:23" s="193" customFormat="1">
      <c r="A363" s="410" t="s">
        <v>154</v>
      </c>
      <c r="B363" s="411"/>
      <c r="C363" s="412">
        <v>12</v>
      </c>
      <c r="D363" s="413" t="s">
        <v>38</v>
      </c>
      <c r="E363" s="414">
        <f>E364+E376+E410+E429+E439+E467+E478</f>
        <v>4204.3829285287675</v>
      </c>
      <c r="F363" s="414">
        <f t="shared" ref="F363" si="105">F364+F376+F410+F429+F439+F467+F478</f>
        <v>7826</v>
      </c>
      <c r="G363" s="414">
        <f t="shared" ref="G363" si="106">G364+G376+G410+G429+G439+G467+G478</f>
        <v>1321.83</v>
      </c>
      <c r="H363" s="547">
        <f t="shared" ref="H363:H563" si="107">SUM(G363/E363*100)</f>
        <v>31.439334201239028</v>
      </c>
      <c r="I363" s="547">
        <f t="shared" ref="I363:I563" si="108">SUM(G363/F363*100)</f>
        <v>16.890237669307435</v>
      </c>
      <c r="J363" s="458"/>
      <c r="K363" s="458"/>
      <c r="L363" s="338"/>
      <c r="M363" s="338"/>
      <c r="N363" s="338"/>
      <c r="O363" s="360"/>
      <c r="P363" s="358"/>
      <c r="Q363" s="358"/>
      <c r="R363" s="358"/>
      <c r="S363" s="360"/>
      <c r="T363" s="359"/>
      <c r="U363" s="359"/>
      <c r="V363" s="359"/>
      <c r="W363" s="359"/>
    </row>
    <row r="364" spans="1:23" s="193" customFormat="1">
      <c r="A364" s="336"/>
      <c r="B364" s="335">
        <v>31</v>
      </c>
      <c r="C364" s="336">
        <v>12</v>
      </c>
      <c r="D364" s="337" t="s">
        <v>15</v>
      </c>
      <c r="E364" s="334">
        <f>E365+E370+E372</f>
        <v>588.61</v>
      </c>
      <c r="F364" s="334">
        <f t="shared" ref="F364" si="109">F365+F370+F372</f>
        <v>381</v>
      </c>
      <c r="G364" s="334">
        <f t="shared" ref="G364" si="110">G365+G370+G372</f>
        <v>157.9</v>
      </c>
      <c r="H364" s="541">
        <f t="shared" si="107"/>
        <v>26.825911894123443</v>
      </c>
      <c r="I364" s="541">
        <f t="shared" si="108"/>
        <v>41.443569553805773</v>
      </c>
      <c r="J364" s="458"/>
      <c r="K364" s="458"/>
      <c r="L364" s="338"/>
      <c r="M364" s="338"/>
      <c r="N364" s="338"/>
      <c r="O364" s="360"/>
      <c r="P364" s="358"/>
      <c r="Q364" s="358"/>
      <c r="R364" s="358"/>
      <c r="S364" s="360"/>
      <c r="T364" s="359"/>
      <c r="U364" s="359"/>
      <c r="V364" s="359"/>
      <c r="W364" s="359"/>
    </row>
    <row r="365" spans="1:23" s="193" customFormat="1">
      <c r="A365" s="336"/>
      <c r="B365" s="415" t="s">
        <v>320</v>
      </c>
      <c r="C365" s="336">
        <v>12</v>
      </c>
      <c r="D365" s="416" t="s">
        <v>321</v>
      </c>
      <c r="E365" s="417">
        <f>SUM(E366:E369)</f>
        <v>505.24</v>
      </c>
      <c r="F365" s="417">
        <f t="shared" ref="F365" si="111">SUM(F366:F369)</f>
        <v>328</v>
      </c>
      <c r="G365" s="417">
        <f t="shared" ref="G365" si="112">SUM(G366:G369)</f>
        <v>135.53</v>
      </c>
      <c r="H365" s="541">
        <f t="shared" si="107"/>
        <v>26.824875306784897</v>
      </c>
      <c r="I365" s="541">
        <f t="shared" si="108"/>
        <v>41.320121951219512</v>
      </c>
      <c r="J365" s="458"/>
      <c r="K365" s="458"/>
      <c r="L365" s="338"/>
      <c r="M365" s="338"/>
      <c r="N365" s="338"/>
      <c r="O365" s="360"/>
      <c r="P365" s="358"/>
      <c r="Q365" s="358"/>
      <c r="R365" s="358"/>
      <c r="S365" s="360"/>
      <c r="T365" s="359"/>
      <c r="U365" s="359"/>
      <c r="V365" s="359"/>
      <c r="W365" s="359"/>
    </row>
    <row r="366" spans="1:23" s="193" customFormat="1">
      <c r="A366" s="418"/>
      <c r="B366" s="419" t="s">
        <v>322</v>
      </c>
      <c r="C366" s="418">
        <v>12</v>
      </c>
      <c r="D366" s="420" t="s">
        <v>169</v>
      </c>
      <c r="E366" s="421">
        <v>505.24</v>
      </c>
      <c r="F366" s="427">
        <v>328</v>
      </c>
      <c r="G366" s="427">
        <v>135.53</v>
      </c>
      <c r="H366" s="543">
        <f t="shared" si="107"/>
        <v>26.824875306784897</v>
      </c>
      <c r="I366" s="543">
        <f t="shared" si="108"/>
        <v>41.320121951219512</v>
      </c>
      <c r="J366" s="458"/>
      <c r="K366" s="458"/>
      <c r="L366" s="338"/>
      <c r="M366" s="338"/>
      <c r="N366" s="338"/>
      <c r="O366" s="360"/>
      <c r="P366" s="358"/>
      <c r="Q366" s="358"/>
      <c r="R366" s="358"/>
      <c r="S366" s="360"/>
      <c r="T366" s="359"/>
      <c r="U366" s="359"/>
      <c r="V366" s="359"/>
      <c r="W366" s="359"/>
    </row>
    <row r="367" spans="1:23" s="193" customFormat="1">
      <c r="A367" s="418"/>
      <c r="B367" s="419" t="s">
        <v>267</v>
      </c>
      <c r="C367" s="418">
        <v>12</v>
      </c>
      <c r="D367" s="420" t="s">
        <v>323</v>
      </c>
      <c r="E367" s="427">
        <v>0</v>
      </c>
      <c r="F367" s="427">
        <v>0</v>
      </c>
      <c r="G367" s="427">
        <v>0</v>
      </c>
      <c r="H367" s="548" t="s">
        <v>741</v>
      </c>
      <c r="I367" s="548" t="s">
        <v>741</v>
      </c>
      <c r="J367" s="458"/>
      <c r="K367" s="458"/>
      <c r="L367" s="338"/>
      <c r="M367" s="338"/>
      <c r="N367" s="338"/>
      <c r="O367" s="360"/>
      <c r="P367" s="358"/>
      <c r="Q367" s="358"/>
      <c r="R367" s="358"/>
      <c r="S367" s="360"/>
      <c r="T367" s="359"/>
      <c r="U367" s="359"/>
      <c r="V367" s="359"/>
      <c r="W367" s="359"/>
    </row>
    <row r="368" spans="1:23" s="193" customFormat="1">
      <c r="A368" s="418"/>
      <c r="B368" s="419" t="s">
        <v>268</v>
      </c>
      <c r="C368" s="418">
        <v>12</v>
      </c>
      <c r="D368" s="420" t="s">
        <v>324</v>
      </c>
      <c r="E368" s="427">
        <v>0</v>
      </c>
      <c r="F368" s="427">
        <v>0</v>
      </c>
      <c r="G368" s="427">
        <v>0</v>
      </c>
      <c r="H368" s="548" t="s">
        <v>741</v>
      </c>
      <c r="I368" s="548" t="s">
        <v>741</v>
      </c>
      <c r="J368" s="458"/>
      <c r="K368" s="458"/>
      <c r="L368" s="338"/>
      <c r="M368" s="338"/>
      <c r="N368" s="338"/>
      <c r="O368" s="360"/>
      <c r="P368" s="358"/>
      <c r="Q368" s="358"/>
      <c r="R368" s="358"/>
      <c r="S368" s="360"/>
      <c r="T368" s="359"/>
      <c r="U368" s="359"/>
      <c r="V368" s="359"/>
      <c r="W368" s="359"/>
    </row>
    <row r="369" spans="1:23" s="193" customFormat="1">
      <c r="A369" s="418"/>
      <c r="B369" s="419" t="s">
        <v>269</v>
      </c>
      <c r="C369" s="418">
        <v>12</v>
      </c>
      <c r="D369" s="420" t="s">
        <v>325</v>
      </c>
      <c r="E369" s="427">
        <v>0</v>
      </c>
      <c r="F369" s="427">
        <v>0</v>
      </c>
      <c r="G369" s="427">
        <v>0</v>
      </c>
      <c r="H369" s="540" t="s">
        <v>741</v>
      </c>
      <c r="I369" s="540" t="s">
        <v>741</v>
      </c>
      <c r="J369" s="458"/>
      <c r="K369" s="458"/>
      <c r="L369" s="338"/>
      <c r="M369" s="338"/>
      <c r="N369" s="338"/>
      <c r="O369" s="360"/>
      <c r="P369" s="358"/>
      <c r="Q369" s="358"/>
      <c r="R369" s="358"/>
      <c r="S369" s="360"/>
      <c r="T369" s="359"/>
      <c r="U369" s="359"/>
      <c r="V369" s="359"/>
      <c r="W369" s="359"/>
    </row>
    <row r="370" spans="1:23" s="193" customFormat="1">
      <c r="A370" s="336"/>
      <c r="B370" s="415" t="s">
        <v>256</v>
      </c>
      <c r="C370" s="336">
        <v>12</v>
      </c>
      <c r="D370" s="416" t="s">
        <v>326</v>
      </c>
      <c r="E370" s="417">
        <f>SUM(E371)</f>
        <v>0</v>
      </c>
      <c r="F370" s="417">
        <f t="shared" ref="F370" si="113">SUM(F371)</f>
        <v>0</v>
      </c>
      <c r="G370" s="417">
        <f t="shared" ref="G370" si="114">SUM(G371)</f>
        <v>0</v>
      </c>
      <c r="H370" s="541" t="s">
        <v>741</v>
      </c>
      <c r="I370" s="541" t="s">
        <v>741</v>
      </c>
      <c r="J370" s="458"/>
      <c r="K370" s="458"/>
      <c r="L370" s="338"/>
      <c r="M370" s="338"/>
      <c r="N370" s="338"/>
      <c r="O370" s="360"/>
      <c r="P370" s="358"/>
      <c r="Q370" s="358"/>
      <c r="R370" s="358"/>
      <c r="S370" s="360"/>
      <c r="T370" s="359"/>
      <c r="U370" s="359"/>
      <c r="V370" s="359"/>
      <c r="W370" s="359"/>
    </row>
    <row r="371" spans="1:23" s="193" customFormat="1">
      <c r="A371" s="418"/>
      <c r="B371" s="419" t="s">
        <v>181</v>
      </c>
      <c r="C371" s="418">
        <v>12</v>
      </c>
      <c r="D371" s="420" t="s">
        <v>326</v>
      </c>
      <c r="E371" s="427">
        <v>0</v>
      </c>
      <c r="F371" s="427">
        <v>0</v>
      </c>
      <c r="G371" s="427">
        <v>0</v>
      </c>
      <c r="H371" s="540" t="s">
        <v>741</v>
      </c>
      <c r="I371" s="540" t="s">
        <v>741</v>
      </c>
      <c r="J371" s="458"/>
      <c r="K371" s="458"/>
      <c r="L371" s="338"/>
      <c r="M371" s="338"/>
      <c r="N371" s="338"/>
      <c r="O371" s="360"/>
      <c r="P371" s="358"/>
      <c r="Q371" s="358"/>
      <c r="R371" s="358"/>
      <c r="S371" s="360"/>
      <c r="T371" s="359"/>
      <c r="U371" s="359"/>
      <c r="V371" s="359"/>
      <c r="W371" s="359"/>
    </row>
    <row r="372" spans="1:23" s="193" customFormat="1">
      <c r="A372" s="336"/>
      <c r="B372" s="335" t="s">
        <v>327</v>
      </c>
      <c r="C372" s="336">
        <v>12</v>
      </c>
      <c r="D372" s="416" t="s">
        <v>101</v>
      </c>
      <c r="E372" s="423">
        <f>SUM(E373:E375)</f>
        <v>83.37</v>
      </c>
      <c r="F372" s="423">
        <f t="shared" ref="F372" si="115">SUM(F373:F375)</f>
        <v>53</v>
      </c>
      <c r="G372" s="423">
        <f t="shared" ref="G372" si="116">SUM(G373:G375)</f>
        <v>22.37</v>
      </c>
      <c r="H372" s="541">
        <f t="shared" si="107"/>
        <v>26.832193834712726</v>
      </c>
      <c r="I372" s="541">
        <f t="shared" si="108"/>
        <v>42.20754716981132</v>
      </c>
      <c r="J372" s="458"/>
      <c r="K372" s="458"/>
      <c r="L372" s="338"/>
      <c r="M372" s="338"/>
      <c r="N372" s="338"/>
      <c r="O372" s="360"/>
      <c r="P372" s="358"/>
      <c r="Q372" s="358"/>
      <c r="R372" s="358"/>
      <c r="S372" s="360"/>
      <c r="T372" s="359"/>
      <c r="U372" s="359"/>
      <c r="V372" s="359"/>
      <c r="W372" s="359"/>
    </row>
    <row r="373" spans="1:23" s="193" customFormat="1">
      <c r="A373" s="418"/>
      <c r="B373" s="424" t="s">
        <v>270</v>
      </c>
      <c r="C373" s="418">
        <v>12</v>
      </c>
      <c r="D373" s="420" t="s">
        <v>328</v>
      </c>
      <c r="E373" s="449">
        <v>0</v>
      </c>
      <c r="F373" s="449">
        <v>0</v>
      </c>
      <c r="G373" s="449">
        <v>0</v>
      </c>
      <c r="H373" s="548" t="s">
        <v>741</v>
      </c>
      <c r="I373" s="548" t="s">
        <v>741</v>
      </c>
      <c r="J373" s="458"/>
      <c r="K373" s="458"/>
      <c r="L373" s="338"/>
      <c r="M373" s="338"/>
      <c r="N373" s="338"/>
      <c r="O373" s="360"/>
      <c r="P373" s="358"/>
      <c r="Q373" s="358"/>
      <c r="R373" s="358"/>
      <c r="S373" s="360"/>
      <c r="T373" s="359"/>
      <c r="U373" s="359"/>
      <c r="V373" s="359"/>
      <c r="W373" s="359"/>
    </row>
    <row r="374" spans="1:23" s="193" customFormat="1">
      <c r="A374" s="418"/>
      <c r="B374" s="424" t="s">
        <v>329</v>
      </c>
      <c r="C374" s="418">
        <v>12</v>
      </c>
      <c r="D374" s="420" t="s">
        <v>170</v>
      </c>
      <c r="E374" s="421">
        <v>83.37</v>
      </c>
      <c r="F374" s="449">
        <v>53</v>
      </c>
      <c r="G374" s="449">
        <v>22.37</v>
      </c>
      <c r="H374" s="543">
        <f t="shared" si="107"/>
        <v>26.832193834712726</v>
      </c>
      <c r="I374" s="543">
        <f t="shared" si="108"/>
        <v>42.20754716981132</v>
      </c>
      <c r="J374" s="458"/>
      <c r="K374" s="458"/>
      <c r="L374" s="338"/>
      <c r="M374" s="338"/>
      <c r="N374" s="338"/>
      <c r="O374" s="360"/>
      <c r="P374" s="358"/>
      <c r="Q374" s="358"/>
      <c r="R374" s="358"/>
      <c r="S374" s="360"/>
      <c r="T374" s="359"/>
      <c r="U374" s="359"/>
      <c r="V374" s="359"/>
      <c r="W374" s="359"/>
    </row>
    <row r="375" spans="1:23" s="193" customFormat="1">
      <c r="A375" s="418"/>
      <c r="B375" s="424" t="s">
        <v>330</v>
      </c>
      <c r="C375" s="418">
        <v>12</v>
      </c>
      <c r="D375" s="425" t="s">
        <v>171</v>
      </c>
      <c r="E375" s="449">
        <v>0</v>
      </c>
      <c r="F375" s="449">
        <v>0</v>
      </c>
      <c r="G375" s="449">
        <v>0</v>
      </c>
      <c r="H375" s="548" t="s">
        <v>741</v>
      </c>
      <c r="I375" s="548" t="s">
        <v>741</v>
      </c>
      <c r="J375" s="458"/>
      <c r="K375" s="458"/>
      <c r="L375" s="338"/>
      <c r="M375" s="338"/>
      <c r="N375" s="338"/>
      <c r="O375" s="360"/>
      <c r="P375" s="358"/>
      <c r="Q375" s="358"/>
      <c r="R375" s="358"/>
      <c r="S375" s="360"/>
      <c r="T375" s="359"/>
      <c r="U375" s="359"/>
      <c r="V375" s="359"/>
      <c r="W375" s="359"/>
    </row>
    <row r="376" spans="1:23" s="193" customFormat="1">
      <c r="A376" s="336"/>
      <c r="B376" s="335">
        <v>32</v>
      </c>
      <c r="C376" s="336">
        <v>12</v>
      </c>
      <c r="D376" s="337" t="s">
        <v>16</v>
      </c>
      <c r="E376" s="334">
        <f>E377+E382+E390+E400+E402</f>
        <v>3615.7729285287678</v>
      </c>
      <c r="F376" s="334">
        <f t="shared" ref="F376" si="117">F377+F382+F390+F400+F402</f>
        <v>7445</v>
      </c>
      <c r="G376" s="334">
        <f t="shared" ref="G376" si="118">G377+G382+G390+G400+G402</f>
        <v>1163.9299999999998</v>
      </c>
      <c r="H376" s="541">
        <f t="shared" si="107"/>
        <v>32.19035108141027</v>
      </c>
      <c r="I376" s="541">
        <f t="shared" si="108"/>
        <v>15.633713901947614</v>
      </c>
      <c r="J376" s="458"/>
      <c r="K376" s="458"/>
      <c r="L376" s="338"/>
      <c r="M376" s="338"/>
      <c r="N376" s="338"/>
      <c r="O376" s="360"/>
      <c r="P376" s="358"/>
      <c r="Q376" s="358"/>
      <c r="R376" s="358"/>
      <c r="S376" s="360"/>
      <c r="T376" s="359"/>
      <c r="U376" s="359"/>
      <c r="V376" s="359"/>
      <c r="W376" s="359"/>
    </row>
    <row r="377" spans="1:23" s="193" customFormat="1">
      <c r="A377" s="336"/>
      <c r="B377" s="415" t="s">
        <v>331</v>
      </c>
      <c r="C377" s="336">
        <v>12</v>
      </c>
      <c r="D377" s="416" t="s">
        <v>107</v>
      </c>
      <c r="E377" s="417">
        <f>SUM(E378:E381)</f>
        <v>210.23292852876767</v>
      </c>
      <c r="F377" s="417">
        <f t="shared" ref="F377" si="119">SUM(F378:F381)</f>
        <v>5416</v>
      </c>
      <c r="G377" s="417">
        <f t="shared" ref="G377" si="120">SUM(G378:G381)</f>
        <v>0</v>
      </c>
      <c r="H377" s="541" t="s">
        <v>741</v>
      </c>
      <c r="I377" s="541" t="s">
        <v>741</v>
      </c>
      <c r="J377" s="458"/>
      <c r="K377" s="458"/>
      <c r="L377" s="338"/>
      <c r="M377" s="338"/>
      <c r="N377" s="338"/>
      <c r="O377" s="360"/>
      <c r="P377" s="358"/>
      <c r="Q377" s="358"/>
      <c r="R377" s="358"/>
      <c r="S377" s="360"/>
      <c r="T377" s="359"/>
      <c r="U377" s="359"/>
      <c r="V377" s="359"/>
      <c r="W377" s="359"/>
    </row>
    <row r="378" spans="1:23" s="193" customFormat="1">
      <c r="A378" s="418"/>
      <c r="B378" s="419" t="s">
        <v>172</v>
      </c>
      <c r="C378" s="418">
        <v>12</v>
      </c>
      <c r="D378" s="420" t="s">
        <v>173</v>
      </c>
      <c r="E378" s="421">
        <v>150.50766474218594</v>
      </c>
      <c r="F378" s="427">
        <v>5416</v>
      </c>
      <c r="G378" s="427">
        <v>0</v>
      </c>
      <c r="H378" s="540" t="s">
        <v>741</v>
      </c>
      <c r="I378" s="540" t="s">
        <v>741</v>
      </c>
      <c r="J378" s="458"/>
      <c r="K378" s="458"/>
      <c r="L378" s="338"/>
      <c r="M378" s="338"/>
      <c r="N378" s="338"/>
      <c r="O378" s="360"/>
      <c r="P378" s="358"/>
      <c r="Q378" s="358"/>
      <c r="R378" s="358"/>
      <c r="S378" s="360"/>
      <c r="T378" s="359"/>
      <c r="U378" s="359"/>
      <c r="V378" s="359"/>
      <c r="W378" s="359"/>
    </row>
    <row r="379" spans="1:23" s="193" customFormat="1">
      <c r="A379" s="418"/>
      <c r="B379" s="419" t="s">
        <v>174</v>
      </c>
      <c r="C379" s="418">
        <v>12</v>
      </c>
      <c r="D379" s="425" t="s">
        <v>115</v>
      </c>
      <c r="E379" s="421">
        <v>0</v>
      </c>
      <c r="F379" s="427">
        <v>0</v>
      </c>
      <c r="G379" s="427">
        <v>0</v>
      </c>
      <c r="H379" s="540" t="s">
        <v>741</v>
      </c>
      <c r="I379" s="540" t="s">
        <v>741</v>
      </c>
      <c r="J379" s="458"/>
      <c r="K379" s="458"/>
      <c r="L379" s="338"/>
      <c r="M379" s="338"/>
      <c r="N379" s="338"/>
      <c r="O379" s="360"/>
      <c r="P379" s="358"/>
      <c r="Q379" s="358"/>
      <c r="R379" s="358"/>
      <c r="S379" s="360"/>
      <c r="T379" s="359"/>
      <c r="U379" s="359"/>
      <c r="V379" s="359"/>
      <c r="W379" s="359"/>
    </row>
    <row r="380" spans="1:23" s="193" customFormat="1">
      <c r="A380" s="418"/>
      <c r="B380" s="419" t="s">
        <v>261</v>
      </c>
      <c r="C380" s="418">
        <v>12</v>
      </c>
      <c r="D380" s="425" t="s">
        <v>116</v>
      </c>
      <c r="E380" s="421">
        <v>59.725263786581721</v>
      </c>
      <c r="F380" s="427">
        <v>0</v>
      </c>
      <c r="G380" s="427">
        <v>0</v>
      </c>
      <c r="H380" s="540" t="s">
        <v>741</v>
      </c>
      <c r="I380" s="540" t="s">
        <v>741</v>
      </c>
      <c r="J380" s="458"/>
      <c r="K380" s="458"/>
      <c r="L380" s="338"/>
      <c r="M380" s="338"/>
      <c r="N380" s="338"/>
      <c r="O380" s="360"/>
      <c r="P380" s="358"/>
      <c r="Q380" s="358"/>
      <c r="R380" s="358"/>
      <c r="S380" s="360"/>
      <c r="T380" s="359"/>
      <c r="U380" s="359"/>
      <c r="V380" s="359"/>
      <c r="W380" s="359"/>
    </row>
    <row r="381" spans="1:23" s="193" customFormat="1">
      <c r="A381" s="418"/>
      <c r="B381" s="419">
        <v>3214</v>
      </c>
      <c r="C381" s="418">
        <v>12</v>
      </c>
      <c r="D381" s="425" t="s">
        <v>332</v>
      </c>
      <c r="E381" s="421">
        <v>0</v>
      </c>
      <c r="F381" s="427">
        <v>0</v>
      </c>
      <c r="G381" s="427">
        <v>0</v>
      </c>
      <c r="H381" s="540" t="s">
        <v>741</v>
      </c>
      <c r="I381" s="540" t="s">
        <v>741</v>
      </c>
      <c r="J381" s="458"/>
      <c r="K381" s="458"/>
      <c r="L381" s="338"/>
      <c r="M381" s="338"/>
      <c r="N381" s="338"/>
      <c r="O381" s="360"/>
      <c r="P381" s="358"/>
      <c r="Q381" s="358"/>
      <c r="R381" s="358"/>
      <c r="S381" s="360"/>
      <c r="T381" s="359"/>
      <c r="U381" s="359"/>
      <c r="V381" s="359"/>
      <c r="W381" s="359"/>
    </row>
    <row r="382" spans="1:23" s="193" customFormat="1">
      <c r="A382" s="336"/>
      <c r="B382" s="415" t="s">
        <v>262</v>
      </c>
      <c r="C382" s="336">
        <v>12</v>
      </c>
      <c r="D382" s="426" t="s">
        <v>108</v>
      </c>
      <c r="E382" s="417">
        <f>SUM(E383:E389)</f>
        <v>0</v>
      </c>
      <c r="F382" s="417">
        <f t="shared" ref="F382" si="121">SUM(F383:F389)</f>
        <v>0</v>
      </c>
      <c r="G382" s="417">
        <f t="shared" ref="G382" si="122">SUM(G383:G389)</f>
        <v>0</v>
      </c>
      <c r="H382" s="541" t="s">
        <v>741</v>
      </c>
      <c r="I382" s="541" t="s">
        <v>741</v>
      </c>
      <c r="J382" s="458"/>
      <c r="K382" s="458"/>
      <c r="L382" s="338"/>
      <c r="M382" s="338"/>
      <c r="N382" s="338"/>
      <c r="O382" s="360"/>
      <c r="P382" s="358"/>
      <c r="Q382" s="358"/>
      <c r="R382" s="358"/>
      <c r="S382" s="360"/>
      <c r="T382" s="359"/>
      <c r="U382" s="359"/>
      <c r="V382" s="359"/>
      <c r="W382" s="359"/>
    </row>
    <row r="383" spans="1:23" s="193" customFormat="1">
      <c r="A383" s="418"/>
      <c r="B383" s="419" t="s">
        <v>175</v>
      </c>
      <c r="C383" s="418">
        <v>12</v>
      </c>
      <c r="D383" s="425" t="s">
        <v>125</v>
      </c>
      <c r="E383" s="427">
        <v>0</v>
      </c>
      <c r="F383" s="427">
        <v>0</v>
      </c>
      <c r="G383" s="427">
        <v>0</v>
      </c>
      <c r="H383" s="540" t="s">
        <v>741</v>
      </c>
      <c r="I383" s="540" t="s">
        <v>741</v>
      </c>
      <c r="J383" s="458"/>
      <c r="K383" s="458"/>
      <c r="L383" s="338"/>
      <c r="M383" s="338"/>
      <c r="N383" s="338"/>
      <c r="O383" s="360"/>
      <c r="P383" s="358"/>
      <c r="Q383" s="358"/>
      <c r="R383" s="358"/>
      <c r="S383" s="360"/>
      <c r="T383" s="359"/>
      <c r="U383" s="359"/>
      <c r="V383" s="359"/>
      <c r="W383" s="359"/>
    </row>
    <row r="384" spans="1:23" s="193" customFormat="1">
      <c r="A384" s="418"/>
      <c r="B384" s="419" t="s">
        <v>263</v>
      </c>
      <c r="C384" s="418">
        <v>12</v>
      </c>
      <c r="D384" s="425" t="s">
        <v>126</v>
      </c>
      <c r="E384" s="427">
        <v>0</v>
      </c>
      <c r="F384" s="427">
        <v>0</v>
      </c>
      <c r="G384" s="427">
        <v>0</v>
      </c>
      <c r="H384" s="540" t="s">
        <v>741</v>
      </c>
      <c r="I384" s="540" t="s">
        <v>741</v>
      </c>
      <c r="J384" s="458"/>
      <c r="K384" s="458"/>
      <c r="L384" s="338"/>
      <c r="M384" s="338"/>
      <c r="N384" s="338"/>
      <c r="O384" s="360"/>
      <c r="P384" s="358"/>
      <c r="Q384" s="358"/>
      <c r="R384" s="358"/>
      <c r="S384" s="360"/>
      <c r="T384" s="359"/>
      <c r="U384" s="359"/>
      <c r="V384" s="359"/>
      <c r="W384" s="359"/>
    </row>
    <row r="385" spans="1:23" s="193" customFormat="1">
      <c r="A385" s="418"/>
      <c r="B385" s="419" t="s">
        <v>176</v>
      </c>
      <c r="C385" s="418">
        <v>12</v>
      </c>
      <c r="D385" s="425" t="s">
        <v>177</v>
      </c>
      <c r="E385" s="427">
        <v>0</v>
      </c>
      <c r="F385" s="427">
        <v>0</v>
      </c>
      <c r="G385" s="427">
        <v>0</v>
      </c>
      <c r="H385" s="540" t="s">
        <v>741</v>
      </c>
      <c r="I385" s="540" t="s">
        <v>741</v>
      </c>
      <c r="J385" s="458"/>
      <c r="K385" s="458"/>
      <c r="L385" s="338"/>
      <c r="M385" s="338"/>
      <c r="N385" s="338"/>
      <c r="O385" s="360"/>
      <c r="P385" s="358"/>
      <c r="Q385" s="358"/>
      <c r="R385" s="358"/>
      <c r="S385" s="360"/>
      <c r="T385" s="359"/>
      <c r="U385" s="359"/>
      <c r="V385" s="359"/>
      <c r="W385" s="359"/>
    </row>
    <row r="386" spans="1:23" s="193" customFormat="1">
      <c r="A386" s="418"/>
      <c r="B386" s="419" t="s">
        <v>178</v>
      </c>
      <c r="C386" s="418">
        <v>12</v>
      </c>
      <c r="D386" s="425" t="s">
        <v>179</v>
      </c>
      <c r="E386" s="427">
        <v>0</v>
      </c>
      <c r="F386" s="427">
        <v>0</v>
      </c>
      <c r="G386" s="427">
        <v>0</v>
      </c>
      <c r="H386" s="540" t="s">
        <v>741</v>
      </c>
      <c r="I386" s="540" t="s">
        <v>741</v>
      </c>
      <c r="J386" s="458"/>
      <c r="K386" s="458"/>
      <c r="L386" s="338"/>
      <c r="M386" s="338"/>
      <c r="N386" s="338"/>
      <c r="O386" s="360"/>
      <c r="P386" s="358"/>
      <c r="Q386" s="358"/>
      <c r="R386" s="358"/>
      <c r="S386" s="360"/>
      <c r="T386" s="359"/>
      <c r="U386" s="359"/>
      <c r="V386" s="359"/>
      <c r="W386" s="359"/>
    </row>
    <row r="387" spans="1:23" s="193" customFormat="1">
      <c r="A387" s="418"/>
      <c r="B387" s="419" t="s">
        <v>271</v>
      </c>
      <c r="C387" s="418">
        <v>12</v>
      </c>
      <c r="D387" s="425" t="s">
        <v>117</v>
      </c>
      <c r="E387" s="427">
        <v>0</v>
      </c>
      <c r="F387" s="427">
        <v>0</v>
      </c>
      <c r="G387" s="427">
        <v>0</v>
      </c>
      <c r="H387" s="540" t="s">
        <v>741</v>
      </c>
      <c r="I387" s="540" t="s">
        <v>741</v>
      </c>
      <c r="J387" s="458"/>
      <c r="K387" s="458"/>
      <c r="L387" s="338"/>
      <c r="M387" s="338"/>
      <c r="N387" s="338"/>
      <c r="O387" s="360"/>
      <c r="P387" s="358"/>
      <c r="Q387" s="358"/>
      <c r="R387" s="358"/>
      <c r="S387" s="360"/>
      <c r="T387" s="359"/>
      <c r="U387" s="359"/>
      <c r="V387" s="359"/>
      <c r="W387" s="359"/>
    </row>
    <row r="388" spans="1:23" s="193" customFormat="1">
      <c r="A388" s="418"/>
      <c r="B388" s="419" t="s">
        <v>272</v>
      </c>
      <c r="C388" s="418">
        <v>12</v>
      </c>
      <c r="D388" s="425" t="s">
        <v>333</v>
      </c>
      <c r="E388" s="427">
        <v>0</v>
      </c>
      <c r="F388" s="427">
        <v>0</v>
      </c>
      <c r="G388" s="427">
        <v>0</v>
      </c>
      <c r="H388" s="540" t="s">
        <v>741</v>
      </c>
      <c r="I388" s="540" t="s">
        <v>741</v>
      </c>
      <c r="J388" s="458"/>
      <c r="K388" s="458"/>
      <c r="L388" s="338"/>
      <c r="M388" s="338"/>
      <c r="N388" s="338"/>
      <c r="O388" s="360"/>
      <c r="P388" s="358"/>
      <c r="Q388" s="358"/>
      <c r="R388" s="358"/>
      <c r="S388" s="360"/>
      <c r="T388" s="359"/>
      <c r="U388" s="359"/>
      <c r="V388" s="359"/>
      <c r="W388" s="359"/>
    </row>
    <row r="389" spans="1:23" s="193" customFormat="1">
      <c r="A389" s="418"/>
      <c r="B389" s="419" t="s">
        <v>273</v>
      </c>
      <c r="C389" s="418">
        <v>12</v>
      </c>
      <c r="D389" s="425" t="s">
        <v>334</v>
      </c>
      <c r="E389" s="427">
        <v>0</v>
      </c>
      <c r="F389" s="427">
        <v>0</v>
      </c>
      <c r="G389" s="427">
        <v>0</v>
      </c>
      <c r="H389" s="540" t="s">
        <v>741</v>
      </c>
      <c r="I389" s="540" t="s">
        <v>741</v>
      </c>
      <c r="J389" s="458"/>
      <c r="K389" s="458"/>
      <c r="L389" s="338"/>
      <c r="M389" s="338"/>
      <c r="N389" s="338"/>
      <c r="O389" s="360"/>
      <c r="P389" s="358"/>
      <c r="Q389" s="358"/>
      <c r="R389" s="358"/>
      <c r="S389" s="360"/>
      <c r="T389" s="359"/>
      <c r="U389" s="359"/>
      <c r="V389" s="359"/>
      <c r="W389" s="359"/>
    </row>
    <row r="390" spans="1:23" s="193" customFormat="1">
      <c r="A390" s="336"/>
      <c r="B390" s="415" t="s">
        <v>257</v>
      </c>
      <c r="C390" s="336">
        <v>12</v>
      </c>
      <c r="D390" s="426" t="s">
        <v>94</v>
      </c>
      <c r="E390" s="417">
        <f>SUM(E391:E399)</f>
        <v>1895.49</v>
      </c>
      <c r="F390" s="417">
        <f t="shared" ref="F390" si="123">SUM(F391:F399)</f>
        <v>2029</v>
      </c>
      <c r="G390" s="417">
        <f t="shared" ref="G390" si="124">SUM(G391:G399)</f>
        <v>1059.3799999999999</v>
      </c>
      <c r="H390" s="541">
        <f t="shared" si="107"/>
        <v>55.889506143530163</v>
      </c>
      <c r="I390" s="541">
        <f t="shared" si="108"/>
        <v>52.211927057663864</v>
      </c>
      <c r="J390" s="458"/>
      <c r="K390" s="458"/>
      <c r="L390" s="338"/>
      <c r="M390" s="338"/>
      <c r="N390" s="338"/>
      <c r="O390" s="360"/>
      <c r="P390" s="358"/>
      <c r="Q390" s="358"/>
      <c r="R390" s="358"/>
      <c r="S390" s="360"/>
      <c r="T390" s="359"/>
      <c r="U390" s="359"/>
      <c r="V390" s="359"/>
      <c r="W390" s="359"/>
    </row>
    <row r="391" spans="1:23" s="193" customFormat="1">
      <c r="A391" s="418"/>
      <c r="B391" s="419" t="s">
        <v>182</v>
      </c>
      <c r="C391" s="418">
        <v>12</v>
      </c>
      <c r="D391" s="425" t="s">
        <v>183</v>
      </c>
      <c r="E391" s="427">
        <v>0</v>
      </c>
      <c r="F391" s="427">
        <v>0</v>
      </c>
      <c r="G391" s="427">
        <v>0</v>
      </c>
      <c r="H391" s="548" t="s">
        <v>741</v>
      </c>
      <c r="I391" s="548" t="s">
        <v>741</v>
      </c>
      <c r="J391" s="458"/>
      <c r="K391" s="458"/>
      <c r="L391" s="338"/>
      <c r="M391" s="338"/>
      <c r="N391" s="338"/>
      <c r="O391" s="360"/>
      <c r="P391" s="358"/>
      <c r="Q391" s="358"/>
      <c r="R391" s="358"/>
      <c r="S391" s="360"/>
      <c r="T391" s="359"/>
      <c r="U391" s="359"/>
      <c r="V391" s="359"/>
      <c r="W391" s="359"/>
    </row>
    <row r="392" spans="1:23" s="193" customFormat="1">
      <c r="A392" s="418"/>
      <c r="B392" s="419" t="s">
        <v>184</v>
      </c>
      <c r="C392" s="418">
        <v>12</v>
      </c>
      <c r="D392" s="425" t="s">
        <v>185</v>
      </c>
      <c r="E392" s="427">
        <v>0</v>
      </c>
      <c r="F392" s="427">
        <v>0</v>
      </c>
      <c r="G392" s="427">
        <v>0</v>
      </c>
      <c r="H392" s="548" t="s">
        <v>741</v>
      </c>
      <c r="I392" s="548" t="s">
        <v>741</v>
      </c>
      <c r="J392" s="458"/>
      <c r="K392" s="458"/>
      <c r="L392" s="338"/>
      <c r="M392" s="338"/>
      <c r="N392" s="338"/>
      <c r="O392" s="360"/>
      <c r="P392" s="358"/>
      <c r="Q392" s="358"/>
      <c r="R392" s="358"/>
      <c r="S392" s="360"/>
      <c r="T392" s="359"/>
      <c r="U392" s="359"/>
      <c r="V392" s="359"/>
      <c r="W392" s="359"/>
    </row>
    <row r="393" spans="1:23" s="193" customFormat="1">
      <c r="A393" s="418"/>
      <c r="B393" s="419" t="s">
        <v>264</v>
      </c>
      <c r="C393" s="418">
        <v>12</v>
      </c>
      <c r="D393" s="425" t="s">
        <v>335</v>
      </c>
      <c r="E393" s="421">
        <v>0</v>
      </c>
      <c r="F393" s="427">
        <v>1061</v>
      </c>
      <c r="G393" s="427">
        <v>262.20999999999998</v>
      </c>
      <c r="H393" s="548" t="s">
        <v>741</v>
      </c>
      <c r="I393" s="543">
        <f t="shared" si="108"/>
        <v>24.71347785108388</v>
      </c>
      <c r="J393" s="458"/>
      <c r="K393" s="458"/>
      <c r="L393" s="338"/>
      <c r="M393" s="338"/>
      <c r="N393" s="338"/>
      <c r="O393" s="360"/>
      <c r="P393" s="358"/>
      <c r="Q393" s="358"/>
      <c r="R393" s="358"/>
      <c r="S393" s="360"/>
      <c r="T393" s="359"/>
      <c r="U393" s="359"/>
      <c r="V393" s="359"/>
      <c r="W393" s="359"/>
    </row>
    <row r="394" spans="1:23" s="193" customFormat="1">
      <c r="A394" s="418"/>
      <c r="B394" s="419" t="s">
        <v>186</v>
      </c>
      <c r="C394" s="418">
        <v>12</v>
      </c>
      <c r="D394" s="425" t="s">
        <v>187</v>
      </c>
      <c r="E394" s="421">
        <v>0</v>
      </c>
      <c r="F394" s="427">
        <v>0</v>
      </c>
      <c r="G394" s="427">
        <v>0</v>
      </c>
      <c r="H394" s="548" t="s">
        <v>741</v>
      </c>
      <c r="I394" s="548" t="s">
        <v>741</v>
      </c>
      <c r="J394" s="458"/>
      <c r="K394" s="458"/>
      <c r="L394" s="338"/>
      <c r="M394" s="338"/>
      <c r="N394" s="338"/>
      <c r="O394" s="360"/>
      <c r="P394" s="358"/>
      <c r="Q394" s="358"/>
      <c r="R394" s="358"/>
      <c r="S394" s="360"/>
      <c r="T394" s="359"/>
      <c r="U394" s="359"/>
      <c r="V394" s="359"/>
      <c r="W394" s="359"/>
    </row>
    <row r="395" spans="1:23" s="193" customFormat="1">
      <c r="A395" s="418"/>
      <c r="B395" s="419" t="s">
        <v>265</v>
      </c>
      <c r="C395" s="418">
        <v>12</v>
      </c>
      <c r="D395" s="425" t="s">
        <v>131</v>
      </c>
      <c r="E395" s="421">
        <v>0</v>
      </c>
      <c r="F395" s="427">
        <v>0</v>
      </c>
      <c r="G395" s="427">
        <v>0</v>
      </c>
      <c r="H395" s="548" t="s">
        <v>741</v>
      </c>
      <c r="I395" s="548" t="s">
        <v>741</v>
      </c>
      <c r="J395" s="458"/>
      <c r="K395" s="458"/>
      <c r="L395" s="338"/>
      <c r="M395" s="338"/>
      <c r="N395" s="338"/>
      <c r="O395" s="360"/>
      <c r="P395" s="358"/>
      <c r="Q395" s="358"/>
      <c r="R395" s="358"/>
      <c r="S395" s="360"/>
      <c r="T395" s="359"/>
      <c r="U395" s="359"/>
      <c r="V395" s="359"/>
      <c r="W395" s="359"/>
    </row>
    <row r="396" spans="1:23" s="193" customFormat="1">
      <c r="A396" s="418"/>
      <c r="B396" s="419" t="s">
        <v>258</v>
      </c>
      <c r="C396" s="418">
        <v>12</v>
      </c>
      <c r="D396" s="425" t="s">
        <v>127</v>
      </c>
      <c r="E396" s="421">
        <v>0</v>
      </c>
      <c r="F396" s="427">
        <v>0</v>
      </c>
      <c r="G396" s="427">
        <v>0</v>
      </c>
      <c r="H396" s="548" t="s">
        <v>741</v>
      </c>
      <c r="I396" s="548" t="s">
        <v>741</v>
      </c>
      <c r="J396" s="458"/>
      <c r="K396" s="458"/>
      <c r="L396" s="338"/>
      <c r="M396" s="338"/>
      <c r="N396" s="338"/>
      <c r="O396" s="360"/>
      <c r="P396" s="358"/>
      <c r="Q396" s="358"/>
      <c r="R396" s="358"/>
      <c r="S396" s="360"/>
      <c r="T396" s="359"/>
      <c r="U396" s="359"/>
      <c r="V396" s="359"/>
      <c r="W396" s="359"/>
    </row>
    <row r="397" spans="1:23" s="193" customFormat="1">
      <c r="A397" s="418"/>
      <c r="B397" s="419" t="s">
        <v>260</v>
      </c>
      <c r="C397" s="418">
        <v>12</v>
      </c>
      <c r="D397" s="425" t="s">
        <v>128</v>
      </c>
      <c r="E397" s="421">
        <v>1895.49</v>
      </c>
      <c r="F397" s="427">
        <v>0</v>
      </c>
      <c r="G397" s="427">
        <v>752.17</v>
      </c>
      <c r="H397" s="543">
        <f t="shared" si="107"/>
        <v>39.682087481337277</v>
      </c>
      <c r="I397" s="548" t="s">
        <v>741</v>
      </c>
      <c r="J397" s="458"/>
      <c r="K397" s="458"/>
      <c r="L397" s="338"/>
      <c r="M397" s="338"/>
      <c r="N397" s="338"/>
      <c r="O397" s="360"/>
      <c r="P397" s="358"/>
      <c r="Q397" s="358"/>
      <c r="R397" s="358"/>
      <c r="S397" s="360"/>
      <c r="T397" s="359"/>
      <c r="U397" s="359"/>
      <c r="V397" s="359"/>
      <c r="W397" s="359"/>
    </row>
    <row r="398" spans="1:23" s="193" customFormat="1">
      <c r="A398" s="418"/>
      <c r="B398" s="419" t="s">
        <v>188</v>
      </c>
      <c r="C398" s="418">
        <v>12</v>
      </c>
      <c r="D398" s="425" t="s">
        <v>189</v>
      </c>
      <c r="E398" s="421">
        <v>0</v>
      </c>
      <c r="F398" s="427">
        <v>0</v>
      </c>
      <c r="G398" s="427">
        <v>0</v>
      </c>
      <c r="H398" s="548" t="s">
        <v>741</v>
      </c>
      <c r="I398" s="548" t="s">
        <v>741</v>
      </c>
      <c r="J398" s="458"/>
      <c r="K398" s="458"/>
      <c r="L398" s="338"/>
      <c r="M398" s="338"/>
      <c r="N398" s="338"/>
      <c r="O398" s="360"/>
      <c r="P398" s="358"/>
      <c r="Q398" s="358"/>
      <c r="R398" s="358"/>
      <c r="S398" s="360"/>
      <c r="T398" s="359"/>
      <c r="U398" s="359"/>
      <c r="V398" s="359"/>
      <c r="W398" s="359"/>
    </row>
    <row r="399" spans="1:23" s="193" customFormat="1">
      <c r="A399" s="418"/>
      <c r="B399" s="419" t="s">
        <v>190</v>
      </c>
      <c r="C399" s="418">
        <v>12</v>
      </c>
      <c r="D399" s="425" t="s">
        <v>129</v>
      </c>
      <c r="E399" s="421">
        <v>0</v>
      </c>
      <c r="F399" s="427">
        <v>968</v>
      </c>
      <c r="G399" s="427">
        <v>45</v>
      </c>
      <c r="H399" s="548" t="s">
        <v>741</v>
      </c>
      <c r="I399" s="543">
        <f t="shared" si="108"/>
        <v>4.6487603305785123</v>
      </c>
      <c r="J399" s="458"/>
      <c r="K399" s="458"/>
      <c r="L399" s="338"/>
      <c r="M399" s="338"/>
      <c r="N399" s="338"/>
      <c r="O399" s="360"/>
      <c r="P399" s="358"/>
      <c r="Q399" s="358"/>
      <c r="R399" s="358"/>
      <c r="S399" s="360"/>
      <c r="T399" s="359"/>
      <c r="U399" s="359"/>
      <c r="V399" s="359"/>
      <c r="W399" s="359"/>
    </row>
    <row r="400" spans="1:23" s="193" customFormat="1">
      <c r="A400" s="336"/>
      <c r="B400" s="415">
        <v>324</v>
      </c>
      <c r="C400" s="336">
        <v>12</v>
      </c>
      <c r="D400" s="426" t="s">
        <v>336</v>
      </c>
      <c r="E400" s="417">
        <f>SUM(E401)</f>
        <v>0</v>
      </c>
      <c r="F400" s="417">
        <f t="shared" ref="F400" si="125">SUM(F401)</f>
        <v>0</v>
      </c>
      <c r="G400" s="417">
        <f t="shared" ref="G400" si="126">SUM(G401)</f>
        <v>0</v>
      </c>
      <c r="H400" s="541" t="s">
        <v>741</v>
      </c>
      <c r="I400" s="541" t="s">
        <v>741</v>
      </c>
      <c r="J400" s="458"/>
      <c r="K400" s="458"/>
      <c r="L400" s="338"/>
      <c r="M400" s="338"/>
      <c r="N400" s="338"/>
      <c r="O400" s="360"/>
      <c r="P400" s="358"/>
      <c r="Q400" s="358"/>
      <c r="R400" s="358"/>
      <c r="S400" s="360"/>
      <c r="T400" s="359"/>
      <c r="U400" s="359"/>
      <c r="V400" s="359"/>
      <c r="W400" s="359"/>
    </row>
    <row r="401" spans="1:23" s="193" customFormat="1">
      <c r="A401" s="418"/>
      <c r="B401" s="419" t="s">
        <v>266</v>
      </c>
      <c r="C401" s="418">
        <v>12</v>
      </c>
      <c r="D401" s="425" t="s">
        <v>336</v>
      </c>
      <c r="E401" s="427">
        <v>0</v>
      </c>
      <c r="F401" s="427">
        <v>0</v>
      </c>
      <c r="G401" s="427">
        <v>0</v>
      </c>
      <c r="H401" s="540" t="s">
        <v>741</v>
      </c>
      <c r="I401" s="540" t="s">
        <v>741</v>
      </c>
      <c r="J401" s="458"/>
      <c r="K401" s="458"/>
      <c r="L401" s="338"/>
      <c r="M401" s="338"/>
      <c r="N401" s="338"/>
      <c r="O401" s="360"/>
      <c r="P401" s="358"/>
      <c r="Q401" s="358"/>
      <c r="R401" s="358"/>
      <c r="S401" s="360"/>
      <c r="T401" s="359"/>
      <c r="U401" s="359"/>
      <c r="V401" s="359"/>
      <c r="W401" s="359"/>
    </row>
    <row r="402" spans="1:23" s="193" customFormat="1">
      <c r="A402" s="336"/>
      <c r="B402" s="415" t="s">
        <v>259</v>
      </c>
      <c r="C402" s="336">
        <v>12</v>
      </c>
      <c r="D402" s="426" t="s">
        <v>109</v>
      </c>
      <c r="E402" s="417">
        <f>SUM(E403:E409)</f>
        <v>1510.05</v>
      </c>
      <c r="F402" s="417">
        <f t="shared" ref="F402" si="127">SUM(F403:F409)</f>
        <v>0</v>
      </c>
      <c r="G402" s="417">
        <f t="shared" ref="G402" si="128">SUM(G403:G409)</f>
        <v>104.55</v>
      </c>
      <c r="H402" s="541">
        <f t="shared" si="107"/>
        <v>6.9236118009337435</v>
      </c>
      <c r="I402" s="541" t="s">
        <v>741</v>
      </c>
      <c r="J402" s="458"/>
      <c r="K402" s="458"/>
      <c r="L402" s="338"/>
      <c r="M402" s="338"/>
      <c r="N402" s="338"/>
      <c r="O402" s="360"/>
      <c r="P402" s="358"/>
      <c r="Q402" s="358"/>
      <c r="R402" s="358"/>
      <c r="S402" s="360"/>
      <c r="T402" s="359"/>
      <c r="U402" s="359"/>
      <c r="V402" s="359"/>
      <c r="W402" s="359"/>
    </row>
    <row r="403" spans="1:23" s="193" customFormat="1" ht="30">
      <c r="A403" s="418"/>
      <c r="B403" s="419" t="s">
        <v>191</v>
      </c>
      <c r="C403" s="418">
        <v>12</v>
      </c>
      <c r="D403" s="425" t="s">
        <v>192</v>
      </c>
      <c r="E403" s="427">
        <v>0</v>
      </c>
      <c r="F403" s="427">
        <v>0</v>
      </c>
      <c r="G403" s="427">
        <v>0</v>
      </c>
      <c r="H403" s="540" t="s">
        <v>741</v>
      </c>
      <c r="I403" s="540" t="s">
        <v>741</v>
      </c>
      <c r="J403" s="458"/>
      <c r="K403" s="458"/>
      <c r="L403" s="338"/>
      <c r="M403" s="338"/>
      <c r="N403" s="338"/>
      <c r="O403" s="360"/>
      <c r="P403" s="358"/>
      <c r="Q403" s="358"/>
      <c r="R403" s="358"/>
      <c r="S403" s="360"/>
      <c r="T403" s="359"/>
      <c r="U403" s="359"/>
      <c r="V403" s="359"/>
      <c r="W403" s="359"/>
    </row>
    <row r="404" spans="1:23" s="193" customFormat="1">
      <c r="A404" s="418"/>
      <c r="B404" s="419" t="s">
        <v>274</v>
      </c>
      <c r="C404" s="418">
        <v>12</v>
      </c>
      <c r="D404" s="425" t="s">
        <v>337</v>
      </c>
      <c r="E404" s="427">
        <v>0</v>
      </c>
      <c r="F404" s="427">
        <v>0</v>
      </c>
      <c r="G404" s="427">
        <v>0</v>
      </c>
      <c r="H404" s="540" t="s">
        <v>741</v>
      </c>
      <c r="I404" s="540" t="s">
        <v>741</v>
      </c>
      <c r="J404" s="458"/>
      <c r="K404" s="458"/>
      <c r="L404" s="338"/>
      <c r="M404" s="338"/>
      <c r="N404" s="338"/>
      <c r="O404" s="360"/>
      <c r="P404" s="358"/>
      <c r="Q404" s="358"/>
      <c r="R404" s="358"/>
      <c r="S404" s="360"/>
      <c r="T404" s="359"/>
      <c r="U404" s="359"/>
      <c r="V404" s="359"/>
      <c r="W404" s="359"/>
    </row>
    <row r="405" spans="1:23" s="193" customFormat="1">
      <c r="A405" s="418"/>
      <c r="B405" s="419" t="s">
        <v>193</v>
      </c>
      <c r="C405" s="418">
        <v>12</v>
      </c>
      <c r="D405" s="425" t="s">
        <v>194</v>
      </c>
      <c r="E405" s="427">
        <v>0</v>
      </c>
      <c r="F405" s="427">
        <v>0</v>
      </c>
      <c r="G405" s="427">
        <v>104.55</v>
      </c>
      <c r="H405" s="540" t="s">
        <v>741</v>
      </c>
      <c r="I405" s="540" t="s">
        <v>741</v>
      </c>
      <c r="J405" s="458"/>
      <c r="K405" s="458"/>
      <c r="L405" s="338"/>
      <c r="M405" s="338"/>
      <c r="N405" s="338"/>
      <c r="O405" s="360"/>
      <c r="P405" s="358"/>
      <c r="Q405" s="358"/>
      <c r="R405" s="358"/>
      <c r="S405" s="360"/>
      <c r="T405" s="359"/>
      <c r="U405" s="359"/>
      <c r="V405" s="359"/>
      <c r="W405" s="359"/>
    </row>
    <row r="406" spans="1:23" s="193" customFormat="1">
      <c r="A406" s="418"/>
      <c r="B406" s="419" t="s">
        <v>275</v>
      </c>
      <c r="C406" s="418">
        <v>12</v>
      </c>
      <c r="D406" s="425" t="s">
        <v>338</v>
      </c>
      <c r="E406" s="427">
        <v>0</v>
      </c>
      <c r="F406" s="427">
        <v>0</v>
      </c>
      <c r="G406" s="427">
        <v>0</v>
      </c>
      <c r="H406" s="540" t="s">
        <v>741</v>
      </c>
      <c r="I406" s="540" t="s">
        <v>741</v>
      </c>
      <c r="J406" s="458"/>
      <c r="K406" s="458"/>
      <c r="L406" s="338"/>
      <c r="M406" s="338"/>
      <c r="N406" s="338"/>
      <c r="O406" s="360"/>
      <c r="P406" s="358"/>
      <c r="Q406" s="358"/>
      <c r="R406" s="358"/>
      <c r="S406" s="360"/>
      <c r="T406" s="359"/>
      <c r="U406" s="359"/>
      <c r="V406" s="359"/>
      <c r="W406" s="359"/>
    </row>
    <row r="407" spans="1:23" s="193" customFormat="1">
      <c r="A407" s="418"/>
      <c r="B407" s="419">
        <v>3295</v>
      </c>
      <c r="C407" s="418">
        <v>12</v>
      </c>
      <c r="D407" s="425" t="s">
        <v>195</v>
      </c>
      <c r="E407" s="427">
        <v>0</v>
      </c>
      <c r="F407" s="427">
        <v>0</v>
      </c>
      <c r="G407" s="427">
        <v>0</v>
      </c>
      <c r="H407" s="540" t="s">
        <v>741</v>
      </c>
      <c r="I407" s="540" t="s">
        <v>741</v>
      </c>
      <c r="J407" s="458"/>
      <c r="K407" s="458"/>
      <c r="L407" s="338"/>
      <c r="M407" s="338"/>
      <c r="N407" s="338"/>
      <c r="O407" s="360"/>
      <c r="P407" s="358"/>
      <c r="Q407" s="358"/>
      <c r="R407" s="358"/>
      <c r="S407" s="360"/>
      <c r="T407" s="359"/>
      <c r="U407" s="359"/>
      <c r="V407" s="359"/>
      <c r="W407" s="359"/>
    </row>
    <row r="408" spans="1:23" s="193" customFormat="1">
      <c r="A408" s="418"/>
      <c r="B408" s="419">
        <v>3296</v>
      </c>
      <c r="C408" s="418">
        <v>12</v>
      </c>
      <c r="D408" s="425" t="s">
        <v>339</v>
      </c>
      <c r="E408" s="427">
        <v>0</v>
      </c>
      <c r="F408" s="427">
        <v>0</v>
      </c>
      <c r="G408" s="427">
        <v>0</v>
      </c>
      <c r="H408" s="540" t="s">
        <v>741</v>
      </c>
      <c r="I408" s="540" t="s">
        <v>741</v>
      </c>
      <c r="J408" s="458"/>
      <c r="K408" s="458"/>
      <c r="L408" s="338"/>
      <c r="M408" s="338"/>
      <c r="N408" s="338"/>
      <c r="O408" s="360"/>
      <c r="P408" s="358"/>
      <c r="Q408" s="358"/>
      <c r="R408" s="358"/>
      <c r="S408" s="360"/>
      <c r="T408" s="359"/>
      <c r="U408" s="359"/>
      <c r="V408" s="359"/>
      <c r="W408" s="359"/>
    </row>
    <row r="409" spans="1:23" s="193" customFormat="1">
      <c r="A409" s="418"/>
      <c r="B409" s="419" t="s">
        <v>196</v>
      </c>
      <c r="C409" s="418">
        <v>12</v>
      </c>
      <c r="D409" s="425" t="s">
        <v>109</v>
      </c>
      <c r="E409" s="421">
        <v>1510.05</v>
      </c>
      <c r="F409" s="427">
        <v>0</v>
      </c>
      <c r="G409" s="427">
        <v>0</v>
      </c>
      <c r="H409" s="540" t="s">
        <v>741</v>
      </c>
      <c r="I409" s="540" t="s">
        <v>741</v>
      </c>
      <c r="J409" s="458"/>
      <c r="K409" s="458"/>
      <c r="L409" s="338"/>
      <c r="M409" s="338"/>
      <c r="N409" s="338"/>
      <c r="O409" s="360"/>
      <c r="P409" s="358"/>
      <c r="Q409" s="358"/>
      <c r="R409" s="358"/>
      <c r="S409" s="360"/>
      <c r="T409" s="359"/>
      <c r="U409" s="359"/>
      <c r="V409" s="359"/>
      <c r="W409" s="359"/>
    </row>
    <row r="410" spans="1:23" s="193" customFormat="1">
      <c r="A410" s="336"/>
      <c r="B410" s="415">
        <v>34</v>
      </c>
      <c r="C410" s="336">
        <v>12</v>
      </c>
      <c r="D410" s="426" t="s">
        <v>18</v>
      </c>
      <c r="E410" s="417">
        <f>E411+E416+E424</f>
        <v>0</v>
      </c>
      <c r="F410" s="417">
        <f t="shared" ref="F410" si="129">F411+F416+F424</f>
        <v>0</v>
      </c>
      <c r="G410" s="417">
        <f t="shared" ref="G410" si="130">G411+G416+G424</f>
        <v>0</v>
      </c>
      <c r="H410" s="541" t="s">
        <v>741</v>
      </c>
      <c r="I410" s="541" t="s">
        <v>741</v>
      </c>
      <c r="J410" s="458"/>
      <c r="K410" s="458"/>
      <c r="L410" s="338"/>
      <c r="M410" s="338"/>
      <c r="N410" s="338"/>
      <c r="O410" s="360"/>
      <c r="P410" s="358"/>
      <c r="Q410" s="358"/>
      <c r="R410" s="358"/>
      <c r="S410" s="360"/>
      <c r="T410" s="359"/>
      <c r="U410" s="359"/>
      <c r="V410" s="359"/>
      <c r="W410" s="359"/>
    </row>
    <row r="411" spans="1:23" s="193" customFormat="1">
      <c r="A411" s="336"/>
      <c r="B411" s="415" t="s">
        <v>276</v>
      </c>
      <c r="C411" s="336">
        <v>12</v>
      </c>
      <c r="D411" s="426" t="s">
        <v>340</v>
      </c>
      <c r="E411" s="417">
        <f>SUM(E412:E415)</f>
        <v>0</v>
      </c>
      <c r="F411" s="417">
        <f t="shared" ref="F411" si="131">SUM(F412:F415)</f>
        <v>0</v>
      </c>
      <c r="G411" s="417">
        <f t="shared" ref="G411" si="132">SUM(G412:G415)</f>
        <v>0</v>
      </c>
      <c r="H411" s="541" t="s">
        <v>741</v>
      </c>
      <c r="I411" s="541" t="s">
        <v>741</v>
      </c>
      <c r="J411" s="458"/>
      <c r="K411" s="458"/>
      <c r="L411" s="338"/>
      <c r="M411" s="338"/>
      <c r="N411" s="338"/>
      <c r="O411" s="360"/>
      <c r="P411" s="358"/>
      <c r="Q411" s="358"/>
      <c r="R411" s="358"/>
      <c r="S411" s="360"/>
      <c r="T411" s="359"/>
      <c r="U411" s="359"/>
      <c r="V411" s="359"/>
      <c r="W411" s="359"/>
    </row>
    <row r="412" spans="1:23" s="193" customFormat="1">
      <c r="A412" s="418"/>
      <c r="B412" s="419" t="s">
        <v>277</v>
      </c>
      <c r="C412" s="418">
        <v>12</v>
      </c>
      <c r="D412" s="425" t="s">
        <v>341</v>
      </c>
      <c r="E412" s="427">
        <v>0</v>
      </c>
      <c r="F412" s="427">
        <v>0</v>
      </c>
      <c r="G412" s="427">
        <v>0</v>
      </c>
      <c r="H412" s="540" t="s">
        <v>741</v>
      </c>
      <c r="I412" s="540" t="s">
        <v>741</v>
      </c>
      <c r="J412" s="458"/>
      <c r="K412" s="458"/>
      <c r="L412" s="338"/>
      <c r="M412" s="338"/>
      <c r="N412" s="338"/>
      <c r="O412" s="360"/>
      <c r="P412" s="358"/>
      <c r="Q412" s="358"/>
      <c r="R412" s="358"/>
      <c r="S412" s="360"/>
      <c r="T412" s="359"/>
      <c r="U412" s="359"/>
      <c r="V412" s="359"/>
      <c r="W412" s="359"/>
    </row>
    <row r="413" spans="1:23" s="193" customFormat="1">
      <c r="A413" s="418"/>
      <c r="B413" s="419" t="s">
        <v>278</v>
      </c>
      <c r="C413" s="418">
        <v>12</v>
      </c>
      <c r="D413" s="425" t="s">
        <v>342</v>
      </c>
      <c r="E413" s="427">
        <v>0</v>
      </c>
      <c r="F413" s="427">
        <v>0</v>
      </c>
      <c r="G413" s="427">
        <v>0</v>
      </c>
      <c r="H413" s="540" t="s">
        <v>741</v>
      </c>
      <c r="I413" s="540" t="s">
        <v>741</v>
      </c>
      <c r="J413" s="458"/>
      <c r="K413" s="458"/>
      <c r="L413" s="338"/>
      <c r="M413" s="338"/>
      <c r="N413" s="338"/>
      <c r="O413" s="360"/>
      <c r="P413" s="358"/>
      <c r="Q413" s="358"/>
      <c r="R413" s="358"/>
      <c r="S413" s="360"/>
      <c r="T413" s="359"/>
      <c r="U413" s="359"/>
      <c r="V413" s="359"/>
      <c r="W413" s="359"/>
    </row>
    <row r="414" spans="1:23" s="193" customFormat="1">
      <c r="A414" s="418"/>
      <c r="B414" s="419" t="s">
        <v>279</v>
      </c>
      <c r="C414" s="418">
        <v>12</v>
      </c>
      <c r="D414" s="425" t="s">
        <v>343</v>
      </c>
      <c r="E414" s="427">
        <v>0</v>
      </c>
      <c r="F414" s="427">
        <v>0</v>
      </c>
      <c r="G414" s="427">
        <v>0</v>
      </c>
      <c r="H414" s="540" t="s">
        <v>741</v>
      </c>
      <c r="I414" s="540" t="s">
        <v>741</v>
      </c>
      <c r="J414" s="458"/>
      <c r="K414" s="458"/>
      <c r="L414" s="338"/>
      <c r="M414" s="338"/>
      <c r="N414" s="338"/>
      <c r="O414" s="360"/>
      <c r="P414" s="358"/>
      <c r="Q414" s="358"/>
      <c r="R414" s="358"/>
      <c r="S414" s="360"/>
      <c r="T414" s="359"/>
      <c r="U414" s="359"/>
      <c r="V414" s="359"/>
      <c r="W414" s="359"/>
    </row>
    <row r="415" spans="1:23" s="193" customFormat="1">
      <c r="A415" s="418"/>
      <c r="B415" s="419" t="s">
        <v>280</v>
      </c>
      <c r="C415" s="418">
        <v>12</v>
      </c>
      <c r="D415" s="425" t="s">
        <v>344</v>
      </c>
      <c r="E415" s="427">
        <v>0</v>
      </c>
      <c r="F415" s="427">
        <v>0</v>
      </c>
      <c r="G415" s="427">
        <v>0</v>
      </c>
      <c r="H415" s="540" t="s">
        <v>741</v>
      </c>
      <c r="I415" s="540" t="s">
        <v>741</v>
      </c>
      <c r="J415" s="458"/>
      <c r="K415" s="458"/>
      <c r="L415" s="338"/>
      <c r="M415" s="338"/>
      <c r="N415" s="338"/>
      <c r="O415" s="360"/>
      <c r="P415" s="358"/>
      <c r="Q415" s="358"/>
      <c r="R415" s="358"/>
      <c r="S415" s="360"/>
      <c r="T415" s="359"/>
      <c r="U415" s="359"/>
      <c r="V415" s="359"/>
      <c r="W415" s="359"/>
    </row>
    <row r="416" spans="1:23" s="193" customFormat="1">
      <c r="A416" s="336"/>
      <c r="B416" s="415" t="s">
        <v>281</v>
      </c>
      <c r="C416" s="336">
        <v>12</v>
      </c>
      <c r="D416" s="426" t="s">
        <v>110</v>
      </c>
      <c r="E416" s="417">
        <f>SUM(E417:E423)</f>
        <v>0</v>
      </c>
      <c r="F416" s="417">
        <f t="shared" ref="F416" si="133">SUM(F417:F423)</f>
        <v>0</v>
      </c>
      <c r="G416" s="417">
        <f t="shared" ref="G416" si="134">SUM(G417:G423)</f>
        <v>0</v>
      </c>
      <c r="H416" s="541" t="s">
        <v>741</v>
      </c>
      <c r="I416" s="541" t="s">
        <v>741</v>
      </c>
      <c r="J416" s="458"/>
      <c r="K416" s="458"/>
      <c r="L416" s="338"/>
      <c r="M416" s="338"/>
      <c r="N416" s="338"/>
      <c r="O416" s="360"/>
      <c r="P416" s="358"/>
      <c r="Q416" s="358"/>
      <c r="R416" s="358"/>
      <c r="S416" s="360"/>
      <c r="T416" s="359"/>
      <c r="U416" s="359"/>
      <c r="V416" s="359"/>
      <c r="W416" s="359"/>
    </row>
    <row r="417" spans="1:23" s="193" customFormat="1" ht="30">
      <c r="A417" s="418"/>
      <c r="B417" s="419" t="s">
        <v>282</v>
      </c>
      <c r="C417" s="418">
        <v>12</v>
      </c>
      <c r="D417" s="425" t="s">
        <v>345</v>
      </c>
      <c r="E417" s="427">
        <v>0</v>
      </c>
      <c r="F417" s="427">
        <v>0</v>
      </c>
      <c r="G417" s="427">
        <v>0</v>
      </c>
      <c r="H417" s="540" t="s">
        <v>741</v>
      </c>
      <c r="I417" s="540" t="s">
        <v>741</v>
      </c>
      <c r="J417" s="458"/>
      <c r="K417" s="458"/>
      <c r="L417" s="338"/>
      <c r="M417" s="338"/>
      <c r="N417" s="338"/>
      <c r="O417" s="360"/>
      <c r="P417" s="358"/>
      <c r="Q417" s="358"/>
      <c r="R417" s="358"/>
      <c r="S417" s="360"/>
      <c r="T417" s="359"/>
      <c r="U417" s="359"/>
      <c r="V417" s="359"/>
      <c r="W417" s="359"/>
    </row>
    <row r="418" spans="1:23" s="193" customFormat="1" ht="30">
      <c r="A418" s="418"/>
      <c r="B418" s="419" t="s">
        <v>283</v>
      </c>
      <c r="C418" s="418">
        <v>12</v>
      </c>
      <c r="D418" s="425" t="s">
        <v>346</v>
      </c>
      <c r="E418" s="427">
        <v>0</v>
      </c>
      <c r="F418" s="427">
        <v>0</v>
      </c>
      <c r="G418" s="427">
        <v>0</v>
      </c>
      <c r="H418" s="540" t="s">
        <v>741</v>
      </c>
      <c r="I418" s="540" t="s">
        <v>741</v>
      </c>
      <c r="J418" s="458"/>
      <c r="K418" s="458"/>
      <c r="L418" s="338"/>
      <c r="M418" s="338"/>
      <c r="N418" s="338"/>
      <c r="O418" s="360"/>
      <c r="P418" s="358"/>
      <c r="Q418" s="358"/>
      <c r="R418" s="358"/>
      <c r="S418" s="360"/>
      <c r="T418" s="359"/>
      <c r="U418" s="359"/>
      <c r="V418" s="359"/>
      <c r="W418" s="359"/>
    </row>
    <row r="419" spans="1:23" s="193" customFormat="1" ht="30">
      <c r="A419" s="418"/>
      <c r="B419" s="419" t="s">
        <v>284</v>
      </c>
      <c r="C419" s="418">
        <v>12</v>
      </c>
      <c r="D419" s="425" t="s">
        <v>347</v>
      </c>
      <c r="E419" s="427">
        <v>0</v>
      </c>
      <c r="F419" s="427">
        <v>0</v>
      </c>
      <c r="G419" s="427">
        <v>0</v>
      </c>
      <c r="H419" s="540" t="s">
        <v>741</v>
      </c>
      <c r="I419" s="540" t="s">
        <v>741</v>
      </c>
      <c r="J419" s="458"/>
      <c r="K419" s="458"/>
      <c r="L419" s="338"/>
      <c r="M419" s="338"/>
      <c r="N419" s="338"/>
      <c r="O419" s="360"/>
      <c r="P419" s="358"/>
      <c r="Q419" s="358"/>
      <c r="R419" s="358"/>
      <c r="S419" s="360"/>
      <c r="T419" s="359"/>
      <c r="U419" s="359"/>
      <c r="V419" s="359"/>
      <c r="W419" s="359"/>
    </row>
    <row r="420" spans="1:23" s="193" customFormat="1">
      <c r="A420" s="418"/>
      <c r="B420" s="419" t="s">
        <v>285</v>
      </c>
      <c r="C420" s="418">
        <v>12</v>
      </c>
      <c r="D420" s="425" t="s">
        <v>348</v>
      </c>
      <c r="E420" s="427">
        <v>0</v>
      </c>
      <c r="F420" s="427">
        <v>0</v>
      </c>
      <c r="G420" s="427">
        <v>0</v>
      </c>
      <c r="H420" s="540" t="s">
        <v>741</v>
      </c>
      <c r="I420" s="540" t="s">
        <v>741</v>
      </c>
      <c r="J420" s="458"/>
      <c r="K420" s="458"/>
      <c r="L420" s="338"/>
      <c r="M420" s="338"/>
      <c r="N420" s="338"/>
      <c r="O420" s="360"/>
      <c r="P420" s="358"/>
      <c r="Q420" s="358"/>
      <c r="R420" s="358"/>
      <c r="S420" s="360"/>
      <c r="T420" s="359"/>
      <c r="U420" s="359"/>
      <c r="V420" s="359"/>
      <c r="W420" s="359"/>
    </row>
    <row r="421" spans="1:23" s="193" customFormat="1" ht="30">
      <c r="A421" s="418"/>
      <c r="B421" s="419">
        <v>3426</v>
      </c>
      <c r="C421" s="418">
        <v>12</v>
      </c>
      <c r="D421" s="425" t="s">
        <v>349</v>
      </c>
      <c r="E421" s="427">
        <v>0</v>
      </c>
      <c r="F421" s="427">
        <v>0</v>
      </c>
      <c r="G421" s="427">
        <v>0</v>
      </c>
      <c r="H421" s="540" t="s">
        <v>741</v>
      </c>
      <c r="I421" s="540" t="s">
        <v>741</v>
      </c>
      <c r="J421" s="458"/>
      <c r="K421" s="458"/>
      <c r="L421" s="338"/>
      <c r="M421" s="338"/>
      <c r="N421" s="338"/>
      <c r="O421" s="360"/>
      <c r="P421" s="358"/>
      <c r="Q421" s="358"/>
      <c r="R421" s="358"/>
      <c r="S421" s="360"/>
      <c r="T421" s="359"/>
      <c r="U421" s="359"/>
      <c r="V421" s="359"/>
      <c r="W421" s="359"/>
    </row>
    <row r="422" spans="1:23" s="193" customFormat="1" ht="30">
      <c r="A422" s="418"/>
      <c r="B422" s="419">
        <v>3427</v>
      </c>
      <c r="C422" s="418">
        <v>12</v>
      </c>
      <c r="D422" s="425" t="s">
        <v>350</v>
      </c>
      <c r="E422" s="427">
        <v>0</v>
      </c>
      <c r="F422" s="427">
        <v>0</v>
      </c>
      <c r="G422" s="427">
        <v>0</v>
      </c>
      <c r="H422" s="540" t="s">
        <v>741</v>
      </c>
      <c r="I422" s="540" t="s">
        <v>741</v>
      </c>
      <c r="J422" s="458"/>
      <c r="K422" s="458"/>
      <c r="L422" s="338"/>
      <c r="M422" s="338"/>
      <c r="N422" s="338"/>
      <c r="O422" s="360"/>
      <c r="P422" s="358"/>
      <c r="Q422" s="358"/>
      <c r="R422" s="358"/>
      <c r="S422" s="360"/>
      <c r="T422" s="359"/>
      <c r="U422" s="359"/>
      <c r="V422" s="359"/>
      <c r="W422" s="359"/>
    </row>
    <row r="423" spans="1:23" s="193" customFormat="1">
      <c r="A423" s="418"/>
      <c r="B423" s="419">
        <v>3428</v>
      </c>
      <c r="C423" s="418">
        <v>12</v>
      </c>
      <c r="D423" s="425" t="s">
        <v>351</v>
      </c>
      <c r="E423" s="427">
        <v>0</v>
      </c>
      <c r="F423" s="427">
        <v>0</v>
      </c>
      <c r="G423" s="427">
        <v>0</v>
      </c>
      <c r="H423" s="540" t="s">
        <v>741</v>
      </c>
      <c r="I423" s="540" t="s">
        <v>741</v>
      </c>
      <c r="J423" s="458"/>
      <c r="K423" s="458"/>
      <c r="L423" s="338"/>
      <c r="M423" s="338"/>
      <c r="N423" s="338"/>
      <c r="O423" s="360"/>
      <c r="P423" s="358"/>
      <c r="Q423" s="358"/>
      <c r="R423" s="358"/>
      <c r="S423" s="360"/>
      <c r="T423" s="359"/>
      <c r="U423" s="359"/>
      <c r="V423" s="359"/>
      <c r="W423" s="359"/>
    </row>
    <row r="424" spans="1:23" s="193" customFormat="1">
      <c r="A424" s="336"/>
      <c r="B424" s="415" t="s">
        <v>286</v>
      </c>
      <c r="C424" s="336">
        <v>12</v>
      </c>
      <c r="D424" s="426" t="s">
        <v>111</v>
      </c>
      <c r="E424" s="417">
        <f>SUM(E425:E428)</f>
        <v>0</v>
      </c>
      <c r="F424" s="417">
        <f t="shared" ref="F424" si="135">SUM(F425:F428)</f>
        <v>0</v>
      </c>
      <c r="G424" s="417">
        <f t="shared" ref="G424" si="136">SUM(G425:G428)</f>
        <v>0</v>
      </c>
      <c r="H424" s="541" t="s">
        <v>741</v>
      </c>
      <c r="I424" s="541" t="s">
        <v>741</v>
      </c>
      <c r="J424" s="458"/>
      <c r="K424" s="458"/>
      <c r="L424" s="338"/>
      <c r="M424" s="338"/>
      <c r="N424" s="338"/>
      <c r="O424" s="360"/>
      <c r="P424" s="358"/>
      <c r="Q424" s="358"/>
      <c r="R424" s="358"/>
      <c r="S424" s="360"/>
      <c r="T424" s="359"/>
      <c r="U424" s="359"/>
      <c r="V424" s="359"/>
      <c r="W424" s="359"/>
    </row>
    <row r="425" spans="1:23" s="193" customFormat="1">
      <c r="A425" s="418"/>
      <c r="B425" s="419" t="s">
        <v>197</v>
      </c>
      <c r="C425" s="418">
        <v>12</v>
      </c>
      <c r="D425" s="425" t="s">
        <v>198</v>
      </c>
      <c r="E425" s="427">
        <v>0</v>
      </c>
      <c r="F425" s="427">
        <v>0</v>
      </c>
      <c r="G425" s="427">
        <v>0</v>
      </c>
      <c r="H425" s="540" t="s">
        <v>741</v>
      </c>
      <c r="I425" s="540" t="s">
        <v>741</v>
      </c>
      <c r="J425" s="458"/>
      <c r="K425" s="458"/>
      <c r="L425" s="338"/>
      <c r="M425" s="338"/>
      <c r="N425" s="338"/>
      <c r="O425" s="360"/>
      <c r="P425" s="358"/>
      <c r="Q425" s="358"/>
      <c r="R425" s="358"/>
      <c r="S425" s="360"/>
      <c r="T425" s="359"/>
      <c r="U425" s="359"/>
      <c r="V425" s="359"/>
      <c r="W425" s="359"/>
    </row>
    <row r="426" spans="1:23" s="193" customFormat="1" ht="30">
      <c r="A426" s="418"/>
      <c r="B426" s="419" t="s">
        <v>287</v>
      </c>
      <c r="C426" s="418">
        <v>12</v>
      </c>
      <c r="D426" s="425" t="s">
        <v>352</v>
      </c>
      <c r="E426" s="427">
        <v>0</v>
      </c>
      <c r="F426" s="427">
        <v>0</v>
      </c>
      <c r="G426" s="427">
        <v>0</v>
      </c>
      <c r="H426" s="540" t="s">
        <v>741</v>
      </c>
      <c r="I426" s="540" t="s">
        <v>741</v>
      </c>
      <c r="J426" s="458"/>
      <c r="K426" s="458"/>
      <c r="L426" s="338"/>
      <c r="M426" s="338"/>
      <c r="N426" s="338"/>
      <c r="O426" s="360"/>
      <c r="P426" s="358"/>
      <c r="Q426" s="358"/>
      <c r="R426" s="358"/>
      <c r="S426" s="360"/>
      <c r="T426" s="359"/>
      <c r="U426" s="359"/>
      <c r="V426" s="359"/>
      <c r="W426" s="359"/>
    </row>
    <row r="427" spans="1:23" s="193" customFormat="1">
      <c r="A427" s="418"/>
      <c r="B427" s="419" t="s">
        <v>288</v>
      </c>
      <c r="C427" s="418">
        <v>12</v>
      </c>
      <c r="D427" s="425" t="s">
        <v>353</v>
      </c>
      <c r="E427" s="427">
        <v>0</v>
      </c>
      <c r="F427" s="427">
        <v>0</v>
      </c>
      <c r="G427" s="427">
        <v>0</v>
      </c>
      <c r="H427" s="540" t="s">
        <v>741</v>
      </c>
      <c r="I427" s="540" t="s">
        <v>741</v>
      </c>
      <c r="J427" s="458"/>
      <c r="K427" s="458"/>
      <c r="L427" s="338"/>
      <c r="M427" s="338"/>
      <c r="N427" s="338"/>
      <c r="O427" s="360"/>
      <c r="P427" s="358"/>
      <c r="Q427" s="358"/>
      <c r="R427" s="358"/>
      <c r="S427" s="360"/>
      <c r="T427" s="359"/>
      <c r="U427" s="359"/>
      <c r="V427" s="359"/>
      <c r="W427" s="359"/>
    </row>
    <row r="428" spans="1:23" s="193" customFormat="1">
      <c r="A428" s="418"/>
      <c r="B428" s="419" t="s">
        <v>289</v>
      </c>
      <c r="C428" s="418">
        <v>12</v>
      </c>
      <c r="D428" s="425" t="s">
        <v>354</v>
      </c>
      <c r="E428" s="427">
        <v>0</v>
      </c>
      <c r="F428" s="427">
        <v>0</v>
      </c>
      <c r="G428" s="427">
        <v>0</v>
      </c>
      <c r="H428" s="540" t="s">
        <v>741</v>
      </c>
      <c r="I428" s="540" t="s">
        <v>741</v>
      </c>
      <c r="J428" s="458"/>
      <c r="K428" s="458"/>
      <c r="L428" s="338"/>
      <c r="M428" s="338"/>
      <c r="N428" s="338"/>
      <c r="O428" s="360"/>
      <c r="P428" s="358"/>
      <c r="Q428" s="358"/>
      <c r="R428" s="358"/>
      <c r="S428" s="360"/>
      <c r="T428" s="359"/>
      <c r="U428" s="359"/>
      <c r="V428" s="359"/>
      <c r="W428" s="359"/>
    </row>
    <row r="429" spans="1:23" s="193" customFormat="1">
      <c r="A429" s="336"/>
      <c r="B429" s="415">
        <v>35</v>
      </c>
      <c r="C429" s="336">
        <v>12</v>
      </c>
      <c r="D429" s="426" t="s">
        <v>355</v>
      </c>
      <c r="E429" s="417">
        <f>E430+E433+E437</f>
        <v>0</v>
      </c>
      <c r="F429" s="417">
        <f t="shared" ref="F429" si="137">F430+F433+F437</f>
        <v>0</v>
      </c>
      <c r="G429" s="417">
        <f t="shared" ref="G429" si="138">G430+G433+G437</f>
        <v>0</v>
      </c>
      <c r="H429" s="541" t="s">
        <v>741</v>
      </c>
      <c r="I429" s="541" t="s">
        <v>741</v>
      </c>
      <c r="J429" s="458"/>
      <c r="K429" s="458"/>
      <c r="L429" s="338"/>
      <c r="M429" s="338"/>
      <c r="N429" s="338"/>
      <c r="O429" s="360"/>
      <c r="P429" s="358"/>
      <c r="Q429" s="358"/>
      <c r="R429" s="358"/>
      <c r="S429" s="360"/>
      <c r="T429" s="359"/>
      <c r="U429" s="359"/>
      <c r="V429" s="359"/>
      <c r="W429" s="359"/>
    </row>
    <row r="430" spans="1:23" s="193" customFormat="1">
      <c r="A430" s="336"/>
      <c r="B430" s="415" t="s">
        <v>290</v>
      </c>
      <c r="C430" s="336">
        <v>12</v>
      </c>
      <c r="D430" s="426" t="s">
        <v>356</v>
      </c>
      <c r="E430" s="417">
        <f>SUM(E431:E432)</f>
        <v>0</v>
      </c>
      <c r="F430" s="417">
        <f t="shared" ref="F430" si="139">SUM(F431:F432)</f>
        <v>0</v>
      </c>
      <c r="G430" s="417">
        <f t="shared" ref="G430" si="140">SUM(G431:G432)</f>
        <v>0</v>
      </c>
      <c r="H430" s="541" t="s">
        <v>741</v>
      </c>
      <c r="I430" s="541" t="s">
        <v>741</v>
      </c>
      <c r="J430" s="458"/>
      <c r="K430" s="458"/>
      <c r="L430" s="338"/>
      <c r="M430" s="338"/>
      <c r="N430" s="338"/>
      <c r="O430" s="360"/>
      <c r="P430" s="358"/>
      <c r="Q430" s="358"/>
      <c r="R430" s="358"/>
      <c r="S430" s="360"/>
      <c r="T430" s="359"/>
      <c r="U430" s="359"/>
      <c r="V430" s="359"/>
      <c r="W430" s="359"/>
    </row>
    <row r="431" spans="1:23" s="193" customFormat="1" ht="30">
      <c r="A431" s="418"/>
      <c r="B431" s="419" t="s">
        <v>292</v>
      </c>
      <c r="C431" s="418">
        <v>12</v>
      </c>
      <c r="D431" s="425" t="s">
        <v>357</v>
      </c>
      <c r="E431" s="427">
        <v>0</v>
      </c>
      <c r="F431" s="427">
        <v>0</v>
      </c>
      <c r="G431" s="427">
        <v>0</v>
      </c>
      <c r="H431" s="540" t="s">
        <v>741</v>
      </c>
      <c r="I431" s="540" t="s">
        <v>741</v>
      </c>
      <c r="J431" s="458"/>
      <c r="K431" s="458"/>
      <c r="L431" s="338"/>
      <c r="M431" s="338"/>
      <c r="N431" s="338"/>
      <c r="O431" s="360"/>
      <c r="P431" s="358"/>
      <c r="Q431" s="358"/>
      <c r="R431" s="358"/>
      <c r="S431" s="360"/>
      <c r="T431" s="359"/>
      <c r="U431" s="359"/>
      <c r="V431" s="359"/>
      <c r="W431" s="359"/>
    </row>
    <row r="432" spans="1:23" s="193" customFormat="1">
      <c r="A432" s="418"/>
      <c r="B432" s="419" t="s">
        <v>293</v>
      </c>
      <c r="C432" s="418">
        <v>12</v>
      </c>
      <c r="D432" s="425" t="s">
        <v>356</v>
      </c>
      <c r="E432" s="427">
        <v>0</v>
      </c>
      <c r="F432" s="427">
        <v>0</v>
      </c>
      <c r="G432" s="427">
        <v>0</v>
      </c>
      <c r="H432" s="540" t="s">
        <v>741</v>
      </c>
      <c r="I432" s="540" t="s">
        <v>741</v>
      </c>
      <c r="J432" s="458"/>
      <c r="K432" s="458"/>
      <c r="L432" s="338"/>
      <c r="M432" s="338"/>
      <c r="N432" s="338"/>
      <c r="O432" s="360"/>
      <c r="P432" s="358"/>
      <c r="Q432" s="358"/>
      <c r="R432" s="358"/>
      <c r="S432" s="360"/>
      <c r="T432" s="359"/>
      <c r="U432" s="359"/>
      <c r="V432" s="359"/>
      <c r="W432" s="359"/>
    </row>
    <row r="433" spans="1:23" s="193" customFormat="1" ht="30">
      <c r="A433" s="336"/>
      <c r="B433" s="415" t="s">
        <v>291</v>
      </c>
      <c r="C433" s="336">
        <v>12</v>
      </c>
      <c r="D433" s="426" t="s">
        <v>358</v>
      </c>
      <c r="E433" s="417">
        <f>SUM(E434:E436)</f>
        <v>0</v>
      </c>
      <c r="F433" s="417">
        <f t="shared" ref="F433" si="141">SUM(F434:F436)</f>
        <v>0</v>
      </c>
      <c r="G433" s="417">
        <f t="shared" ref="G433" si="142">SUM(G434:G436)</f>
        <v>0</v>
      </c>
      <c r="H433" s="541" t="s">
        <v>741</v>
      </c>
      <c r="I433" s="541" t="s">
        <v>741</v>
      </c>
      <c r="J433" s="458"/>
      <c r="K433" s="458"/>
      <c r="L433" s="338"/>
      <c r="M433" s="338"/>
      <c r="N433" s="338"/>
      <c r="O433" s="360"/>
      <c r="P433" s="358"/>
      <c r="Q433" s="358"/>
      <c r="R433" s="358"/>
      <c r="S433" s="360"/>
      <c r="T433" s="359"/>
      <c r="U433" s="359"/>
      <c r="V433" s="359"/>
      <c r="W433" s="359"/>
    </row>
    <row r="434" spans="1:23" s="193" customFormat="1" ht="30">
      <c r="A434" s="418"/>
      <c r="B434" s="419" t="s">
        <v>294</v>
      </c>
      <c r="C434" s="418">
        <v>12</v>
      </c>
      <c r="D434" s="425" t="s">
        <v>359</v>
      </c>
      <c r="E434" s="427">
        <v>0</v>
      </c>
      <c r="F434" s="427">
        <v>0</v>
      </c>
      <c r="G434" s="427">
        <v>0</v>
      </c>
      <c r="H434" s="540" t="s">
        <v>741</v>
      </c>
      <c r="I434" s="540" t="s">
        <v>741</v>
      </c>
      <c r="J434" s="458"/>
      <c r="K434" s="458"/>
      <c r="L434" s="338"/>
      <c r="M434" s="338"/>
      <c r="N434" s="338"/>
      <c r="O434" s="360"/>
      <c r="P434" s="358"/>
      <c r="Q434" s="358"/>
      <c r="R434" s="358"/>
      <c r="S434" s="360"/>
      <c r="T434" s="359"/>
      <c r="U434" s="359"/>
      <c r="V434" s="359"/>
      <c r="W434" s="359"/>
    </row>
    <row r="435" spans="1:23" s="193" customFormat="1" ht="30">
      <c r="A435" s="418"/>
      <c r="B435" s="419" t="s">
        <v>295</v>
      </c>
      <c r="C435" s="418">
        <v>12</v>
      </c>
      <c r="D435" s="425" t="s">
        <v>360</v>
      </c>
      <c r="E435" s="427">
        <v>0</v>
      </c>
      <c r="F435" s="427">
        <v>0</v>
      </c>
      <c r="G435" s="427">
        <v>0</v>
      </c>
      <c r="H435" s="540" t="s">
        <v>741</v>
      </c>
      <c r="I435" s="540" t="s">
        <v>741</v>
      </c>
      <c r="J435" s="458"/>
      <c r="K435" s="458"/>
      <c r="L435" s="338"/>
      <c r="M435" s="338"/>
      <c r="N435" s="338"/>
      <c r="O435" s="360"/>
      <c r="P435" s="358"/>
      <c r="Q435" s="358"/>
      <c r="R435" s="358"/>
      <c r="S435" s="360"/>
      <c r="T435" s="359"/>
      <c r="U435" s="359"/>
      <c r="V435" s="359"/>
      <c r="W435" s="359"/>
    </row>
    <row r="436" spans="1:23" s="193" customFormat="1">
      <c r="A436" s="418"/>
      <c r="B436" s="419" t="s">
        <v>296</v>
      </c>
      <c r="C436" s="418">
        <v>12</v>
      </c>
      <c r="D436" s="425" t="s">
        <v>361</v>
      </c>
      <c r="E436" s="427">
        <v>0</v>
      </c>
      <c r="F436" s="427">
        <v>0</v>
      </c>
      <c r="G436" s="427">
        <v>0</v>
      </c>
      <c r="H436" s="540" t="s">
        <v>741</v>
      </c>
      <c r="I436" s="540" t="s">
        <v>741</v>
      </c>
      <c r="J436" s="458"/>
      <c r="K436" s="458"/>
      <c r="L436" s="338"/>
      <c r="M436" s="338"/>
      <c r="N436" s="338"/>
      <c r="O436" s="360"/>
      <c r="P436" s="358"/>
      <c r="Q436" s="358"/>
      <c r="R436" s="358"/>
      <c r="S436" s="360"/>
      <c r="T436" s="359"/>
      <c r="U436" s="359"/>
      <c r="V436" s="359"/>
      <c r="W436" s="359"/>
    </row>
    <row r="437" spans="1:23" s="193" customFormat="1" ht="30">
      <c r="A437" s="336"/>
      <c r="B437" s="415">
        <v>353</v>
      </c>
      <c r="C437" s="336">
        <v>12</v>
      </c>
      <c r="D437" s="426" t="s">
        <v>362</v>
      </c>
      <c r="E437" s="417">
        <f>SUM(E438)</f>
        <v>0</v>
      </c>
      <c r="F437" s="417">
        <f t="shared" ref="F437" si="143">SUM(F438)</f>
        <v>0</v>
      </c>
      <c r="G437" s="417">
        <f t="shared" ref="G437" si="144">SUM(G438)</f>
        <v>0</v>
      </c>
      <c r="H437" s="541" t="s">
        <v>741</v>
      </c>
      <c r="I437" s="541" t="s">
        <v>741</v>
      </c>
      <c r="J437" s="458"/>
      <c r="K437" s="458"/>
      <c r="L437" s="338"/>
      <c r="M437" s="338"/>
      <c r="N437" s="338"/>
      <c r="O437" s="360"/>
      <c r="P437" s="358"/>
      <c r="Q437" s="358"/>
      <c r="R437" s="358"/>
      <c r="S437" s="360"/>
      <c r="T437" s="359"/>
      <c r="U437" s="359"/>
      <c r="V437" s="359"/>
      <c r="W437" s="359"/>
    </row>
    <row r="438" spans="1:23" s="193" customFormat="1" ht="30">
      <c r="A438" s="418"/>
      <c r="B438" s="419">
        <v>3531</v>
      </c>
      <c r="C438" s="418">
        <v>12</v>
      </c>
      <c r="D438" s="425" t="s">
        <v>362</v>
      </c>
      <c r="E438" s="427">
        <v>0</v>
      </c>
      <c r="F438" s="427">
        <v>0</v>
      </c>
      <c r="G438" s="427">
        <v>0</v>
      </c>
      <c r="H438" s="540" t="s">
        <v>741</v>
      </c>
      <c r="I438" s="540" t="s">
        <v>741</v>
      </c>
      <c r="J438" s="458"/>
      <c r="K438" s="458"/>
      <c r="L438" s="338"/>
      <c r="M438" s="338"/>
      <c r="N438" s="338"/>
      <c r="O438" s="360"/>
      <c r="P438" s="358"/>
      <c r="Q438" s="358"/>
      <c r="R438" s="358"/>
      <c r="S438" s="360"/>
      <c r="T438" s="359"/>
      <c r="U438" s="359"/>
      <c r="V438" s="359"/>
      <c r="W438" s="359"/>
    </row>
    <row r="439" spans="1:23" s="193" customFormat="1">
      <c r="A439" s="336"/>
      <c r="B439" s="415">
        <v>36</v>
      </c>
      <c r="C439" s="336">
        <v>12</v>
      </c>
      <c r="D439" s="426" t="s">
        <v>363</v>
      </c>
      <c r="E439" s="417">
        <f>E440+E443+E446+E451+E455+E459+E462</f>
        <v>0</v>
      </c>
      <c r="F439" s="417">
        <f t="shared" ref="F439" si="145">F440+F443+F446+F451+F455+F459+F462</f>
        <v>0</v>
      </c>
      <c r="G439" s="417">
        <f t="shared" ref="G439" si="146">G440+G443+G446+G451+G455+G459+G462</f>
        <v>0</v>
      </c>
      <c r="H439" s="541" t="s">
        <v>741</v>
      </c>
      <c r="I439" s="541" t="s">
        <v>741</v>
      </c>
      <c r="J439" s="458"/>
      <c r="K439" s="458"/>
      <c r="L439" s="338"/>
      <c r="M439" s="338"/>
      <c r="N439" s="338"/>
      <c r="O439" s="360"/>
      <c r="P439" s="358"/>
      <c r="Q439" s="358"/>
      <c r="R439" s="358"/>
      <c r="S439" s="360"/>
      <c r="T439" s="359"/>
      <c r="U439" s="359"/>
      <c r="V439" s="359"/>
      <c r="W439" s="359"/>
    </row>
    <row r="440" spans="1:23" s="193" customFormat="1">
      <c r="A440" s="336"/>
      <c r="B440" s="415" t="s">
        <v>297</v>
      </c>
      <c r="C440" s="336">
        <v>12</v>
      </c>
      <c r="D440" s="426" t="s">
        <v>364</v>
      </c>
      <c r="E440" s="417">
        <f>SUM(E441:E442)</f>
        <v>0</v>
      </c>
      <c r="F440" s="417">
        <f t="shared" ref="F440" si="147">SUM(F441:F442)</f>
        <v>0</v>
      </c>
      <c r="G440" s="417">
        <f t="shared" ref="G440" si="148">SUM(G441:G442)</f>
        <v>0</v>
      </c>
      <c r="H440" s="541" t="s">
        <v>741</v>
      </c>
      <c r="I440" s="541" t="s">
        <v>741</v>
      </c>
      <c r="J440" s="458"/>
      <c r="K440" s="458"/>
      <c r="L440" s="338"/>
      <c r="M440" s="338"/>
      <c r="N440" s="338"/>
      <c r="O440" s="360"/>
      <c r="P440" s="358"/>
      <c r="Q440" s="358"/>
      <c r="R440" s="358"/>
      <c r="S440" s="360"/>
      <c r="T440" s="359"/>
      <c r="U440" s="359"/>
      <c r="V440" s="359"/>
      <c r="W440" s="359"/>
    </row>
    <row r="441" spans="1:23" s="193" customFormat="1">
      <c r="A441" s="418"/>
      <c r="B441" s="419" t="s">
        <v>298</v>
      </c>
      <c r="C441" s="418">
        <v>12</v>
      </c>
      <c r="D441" s="425" t="s">
        <v>365</v>
      </c>
      <c r="E441" s="427">
        <v>0</v>
      </c>
      <c r="F441" s="427">
        <v>0</v>
      </c>
      <c r="G441" s="427">
        <v>0</v>
      </c>
      <c r="H441" s="540" t="s">
        <v>741</v>
      </c>
      <c r="I441" s="540" t="s">
        <v>741</v>
      </c>
      <c r="J441" s="458"/>
      <c r="K441" s="458"/>
      <c r="L441" s="338"/>
      <c r="M441" s="338"/>
      <c r="N441" s="338"/>
      <c r="O441" s="360"/>
      <c r="P441" s="358"/>
      <c r="Q441" s="358"/>
      <c r="R441" s="358"/>
      <c r="S441" s="360"/>
      <c r="T441" s="359"/>
      <c r="U441" s="359"/>
      <c r="V441" s="359"/>
      <c r="W441" s="359"/>
    </row>
    <row r="442" spans="1:23" s="193" customFormat="1">
      <c r="A442" s="418"/>
      <c r="B442" s="419" t="s">
        <v>299</v>
      </c>
      <c r="C442" s="418">
        <v>12</v>
      </c>
      <c r="D442" s="425" t="s">
        <v>366</v>
      </c>
      <c r="E442" s="427">
        <v>0</v>
      </c>
      <c r="F442" s="427">
        <v>0</v>
      </c>
      <c r="G442" s="427">
        <v>0</v>
      </c>
      <c r="H442" s="540" t="s">
        <v>741</v>
      </c>
      <c r="I442" s="540" t="s">
        <v>741</v>
      </c>
      <c r="J442" s="458"/>
      <c r="K442" s="458"/>
      <c r="L442" s="338"/>
      <c r="M442" s="338"/>
      <c r="N442" s="338"/>
      <c r="O442" s="360"/>
      <c r="P442" s="358"/>
      <c r="Q442" s="358"/>
      <c r="R442" s="358"/>
      <c r="S442" s="360"/>
      <c r="T442" s="359"/>
      <c r="U442" s="359"/>
      <c r="V442" s="359"/>
      <c r="W442" s="359"/>
    </row>
    <row r="443" spans="1:23" s="193" customFormat="1" ht="30">
      <c r="A443" s="336"/>
      <c r="B443" s="415">
        <v>362</v>
      </c>
      <c r="C443" s="336">
        <v>12</v>
      </c>
      <c r="D443" s="426" t="s">
        <v>367</v>
      </c>
      <c r="E443" s="417">
        <f>SUM(E444:E445)</f>
        <v>0</v>
      </c>
      <c r="F443" s="417">
        <f t="shared" ref="F443" si="149">SUM(F444:F445)</f>
        <v>0</v>
      </c>
      <c r="G443" s="417">
        <f t="shared" ref="G443" si="150">SUM(G444:G445)</f>
        <v>0</v>
      </c>
      <c r="H443" s="541" t="s">
        <v>741</v>
      </c>
      <c r="I443" s="541" t="s">
        <v>741</v>
      </c>
      <c r="J443" s="458"/>
      <c r="K443" s="458"/>
      <c r="L443" s="338"/>
      <c r="M443" s="338"/>
      <c r="N443" s="338"/>
      <c r="O443" s="360"/>
      <c r="P443" s="358"/>
      <c r="Q443" s="358"/>
      <c r="R443" s="358"/>
      <c r="S443" s="360"/>
      <c r="T443" s="359"/>
      <c r="U443" s="359"/>
      <c r="V443" s="359"/>
      <c r="W443" s="359"/>
    </row>
    <row r="444" spans="1:23" s="193" customFormat="1" ht="30">
      <c r="A444" s="418"/>
      <c r="B444" s="419">
        <v>3621</v>
      </c>
      <c r="C444" s="418">
        <v>12</v>
      </c>
      <c r="D444" s="425" t="s">
        <v>368</v>
      </c>
      <c r="E444" s="427">
        <v>0</v>
      </c>
      <c r="F444" s="427">
        <v>0</v>
      </c>
      <c r="G444" s="427">
        <v>0</v>
      </c>
      <c r="H444" s="540" t="s">
        <v>741</v>
      </c>
      <c r="I444" s="540" t="s">
        <v>741</v>
      </c>
      <c r="J444" s="458"/>
      <c r="K444" s="458"/>
      <c r="L444" s="338"/>
      <c r="M444" s="338"/>
      <c r="N444" s="338"/>
      <c r="O444" s="360"/>
      <c r="P444" s="358"/>
      <c r="Q444" s="358"/>
      <c r="R444" s="358"/>
      <c r="S444" s="360"/>
      <c r="T444" s="359"/>
      <c r="U444" s="359"/>
      <c r="V444" s="359"/>
      <c r="W444" s="359"/>
    </row>
    <row r="445" spans="1:23" s="193" customFormat="1" ht="30">
      <c r="A445" s="418"/>
      <c r="B445" s="419">
        <v>3622</v>
      </c>
      <c r="C445" s="418">
        <v>12</v>
      </c>
      <c r="D445" s="425" t="s">
        <v>369</v>
      </c>
      <c r="E445" s="427">
        <v>0</v>
      </c>
      <c r="F445" s="427">
        <v>0</v>
      </c>
      <c r="G445" s="427">
        <v>0</v>
      </c>
      <c r="H445" s="540" t="s">
        <v>741</v>
      </c>
      <c r="I445" s="540" t="s">
        <v>741</v>
      </c>
      <c r="J445" s="458"/>
      <c r="K445" s="458"/>
      <c r="L445" s="338"/>
      <c r="M445" s="338"/>
      <c r="N445" s="338"/>
      <c r="O445" s="360"/>
      <c r="P445" s="358"/>
      <c r="Q445" s="358"/>
      <c r="R445" s="358"/>
      <c r="S445" s="360"/>
      <c r="T445" s="359"/>
      <c r="U445" s="359"/>
      <c r="V445" s="359"/>
      <c r="W445" s="359"/>
    </row>
    <row r="446" spans="1:23" s="193" customFormat="1">
      <c r="A446" s="336"/>
      <c r="B446" s="415" t="s">
        <v>300</v>
      </c>
      <c r="C446" s="336">
        <v>12</v>
      </c>
      <c r="D446" s="426" t="s">
        <v>370</v>
      </c>
      <c r="E446" s="417">
        <f>SUM(E447:E450)</f>
        <v>0</v>
      </c>
      <c r="F446" s="417">
        <f t="shared" ref="F446" si="151">SUM(F447:F450)</f>
        <v>0</v>
      </c>
      <c r="G446" s="417">
        <f t="shared" ref="G446" si="152">SUM(G447:G450)</f>
        <v>0</v>
      </c>
      <c r="H446" s="541" t="s">
        <v>741</v>
      </c>
      <c r="I446" s="541" t="s">
        <v>741</v>
      </c>
      <c r="J446" s="458"/>
      <c r="K446" s="458"/>
      <c r="L446" s="338"/>
      <c r="M446" s="338"/>
      <c r="N446" s="338"/>
      <c r="O446" s="360"/>
      <c r="P446" s="358"/>
      <c r="Q446" s="358"/>
      <c r="R446" s="358"/>
      <c r="S446" s="360"/>
      <c r="T446" s="359"/>
      <c r="U446" s="359"/>
      <c r="V446" s="359"/>
      <c r="W446" s="359"/>
    </row>
    <row r="447" spans="1:23" s="193" customFormat="1">
      <c r="A447" s="418"/>
      <c r="B447" s="419" t="s">
        <v>301</v>
      </c>
      <c r="C447" s="418">
        <v>12</v>
      </c>
      <c r="D447" s="425" t="s">
        <v>371</v>
      </c>
      <c r="E447" s="427">
        <v>0</v>
      </c>
      <c r="F447" s="427">
        <v>0</v>
      </c>
      <c r="G447" s="427">
        <v>0</v>
      </c>
      <c r="H447" s="540" t="s">
        <v>741</v>
      </c>
      <c r="I447" s="540" t="s">
        <v>741</v>
      </c>
      <c r="J447" s="458"/>
      <c r="K447" s="458"/>
      <c r="L447" s="338"/>
      <c r="M447" s="338"/>
      <c r="N447" s="338"/>
      <c r="O447" s="360"/>
      <c r="P447" s="358"/>
      <c r="Q447" s="358"/>
      <c r="R447" s="358"/>
      <c r="S447" s="360"/>
      <c r="T447" s="359"/>
      <c r="U447" s="359"/>
      <c r="V447" s="359"/>
      <c r="W447" s="359"/>
    </row>
    <row r="448" spans="1:23" s="193" customFormat="1">
      <c r="A448" s="418"/>
      <c r="B448" s="419" t="s">
        <v>302</v>
      </c>
      <c r="C448" s="418">
        <v>12</v>
      </c>
      <c r="D448" s="425" t="s">
        <v>372</v>
      </c>
      <c r="E448" s="427">
        <v>0</v>
      </c>
      <c r="F448" s="427">
        <v>0</v>
      </c>
      <c r="G448" s="427">
        <v>0</v>
      </c>
      <c r="H448" s="540" t="s">
        <v>741</v>
      </c>
      <c r="I448" s="540" t="s">
        <v>741</v>
      </c>
      <c r="J448" s="458"/>
      <c r="K448" s="458"/>
      <c r="L448" s="338"/>
      <c r="M448" s="338"/>
      <c r="N448" s="338"/>
      <c r="O448" s="360"/>
      <c r="P448" s="358"/>
      <c r="Q448" s="358"/>
      <c r="R448" s="358"/>
      <c r="S448" s="360"/>
      <c r="T448" s="359"/>
      <c r="U448" s="359"/>
      <c r="V448" s="359"/>
      <c r="W448" s="359"/>
    </row>
    <row r="449" spans="1:23" s="193" customFormat="1" ht="30">
      <c r="A449" s="418"/>
      <c r="B449" s="419">
        <v>3635</v>
      </c>
      <c r="C449" s="418">
        <v>12</v>
      </c>
      <c r="D449" s="425" t="s">
        <v>373</v>
      </c>
      <c r="E449" s="427">
        <v>0</v>
      </c>
      <c r="F449" s="427">
        <v>0</v>
      </c>
      <c r="G449" s="427">
        <v>0</v>
      </c>
      <c r="H449" s="540" t="s">
        <v>741</v>
      </c>
      <c r="I449" s="540" t="s">
        <v>741</v>
      </c>
      <c r="J449" s="458"/>
      <c r="K449" s="458"/>
      <c r="L449" s="338"/>
      <c r="M449" s="338"/>
      <c r="N449" s="338"/>
      <c r="O449" s="360"/>
      <c r="P449" s="358"/>
      <c r="Q449" s="358"/>
      <c r="R449" s="358"/>
      <c r="S449" s="360"/>
      <c r="T449" s="359"/>
      <c r="U449" s="359"/>
      <c r="V449" s="359"/>
      <c r="W449" s="359"/>
    </row>
    <row r="450" spans="1:23" s="193" customFormat="1" ht="30">
      <c r="A450" s="418"/>
      <c r="B450" s="419" t="s">
        <v>303</v>
      </c>
      <c r="C450" s="418">
        <v>12</v>
      </c>
      <c r="D450" s="425" t="s">
        <v>374</v>
      </c>
      <c r="E450" s="427">
        <v>0</v>
      </c>
      <c r="F450" s="427">
        <v>0</v>
      </c>
      <c r="G450" s="427">
        <v>0</v>
      </c>
      <c r="H450" s="540" t="s">
        <v>741</v>
      </c>
      <c r="I450" s="540" t="s">
        <v>741</v>
      </c>
      <c r="J450" s="458"/>
      <c r="K450" s="458"/>
      <c r="L450" s="338"/>
      <c r="M450" s="338"/>
      <c r="N450" s="338"/>
      <c r="O450" s="360"/>
      <c r="P450" s="358"/>
      <c r="Q450" s="358"/>
      <c r="R450" s="358"/>
      <c r="S450" s="360"/>
      <c r="T450" s="359"/>
      <c r="U450" s="359"/>
      <c r="V450" s="359"/>
      <c r="W450" s="359"/>
    </row>
    <row r="451" spans="1:23" s="193" customFormat="1">
      <c r="A451" s="336"/>
      <c r="B451" s="415">
        <v>366</v>
      </c>
      <c r="C451" s="336">
        <v>12</v>
      </c>
      <c r="D451" s="426" t="s">
        <v>375</v>
      </c>
      <c r="E451" s="417">
        <f>SUM(E452:E454)</f>
        <v>0</v>
      </c>
      <c r="F451" s="417">
        <f t="shared" ref="F451" si="153">SUM(F452:F454)</f>
        <v>0</v>
      </c>
      <c r="G451" s="417">
        <f t="shared" ref="G451" si="154">SUM(G452:G454)</f>
        <v>0</v>
      </c>
      <c r="H451" s="541" t="s">
        <v>741</v>
      </c>
      <c r="I451" s="541" t="s">
        <v>741</v>
      </c>
      <c r="J451" s="458"/>
      <c r="K451" s="458"/>
      <c r="L451" s="338"/>
      <c r="M451" s="338"/>
      <c r="N451" s="338"/>
      <c r="O451" s="360"/>
      <c r="P451" s="358"/>
      <c r="Q451" s="358"/>
      <c r="R451" s="358"/>
      <c r="S451" s="360"/>
      <c r="T451" s="359"/>
      <c r="U451" s="359"/>
      <c r="V451" s="359"/>
      <c r="W451" s="359"/>
    </row>
    <row r="452" spans="1:23" s="193" customFormat="1">
      <c r="A452" s="418"/>
      <c r="B452" s="419">
        <v>3661</v>
      </c>
      <c r="C452" s="418">
        <v>12</v>
      </c>
      <c r="D452" s="425" t="s">
        <v>376</v>
      </c>
      <c r="E452" s="427">
        <v>0</v>
      </c>
      <c r="F452" s="427">
        <v>0</v>
      </c>
      <c r="G452" s="427">
        <v>0</v>
      </c>
      <c r="H452" s="540" t="s">
        <v>741</v>
      </c>
      <c r="I452" s="540" t="s">
        <v>741</v>
      </c>
      <c r="J452" s="458"/>
      <c r="K452" s="458"/>
      <c r="L452" s="338"/>
      <c r="M452" s="338"/>
      <c r="N452" s="338"/>
      <c r="O452" s="360"/>
      <c r="P452" s="358"/>
      <c r="Q452" s="358"/>
      <c r="R452" s="358"/>
      <c r="S452" s="360"/>
      <c r="T452" s="359"/>
      <c r="U452" s="359"/>
      <c r="V452" s="359"/>
      <c r="W452" s="359"/>
    </row>
    <row r="453" spans="1:23" s="193" customFormat="1" ht="30">
      <c r="A453" s="418"/>
      <c r="B453" s="419">
        <v>3662</v>
      </c>
      <c r="C453" s="418">
        <v>12</v>
      </c>
      <c r="D453" s="425" t="s">
        <v>377</v>
      </c>
      <c r="E453" s="427">
        <v>0</v>
      </c>
      <c r="F453" s="427">
        <v>0</v>
      </c>
      <c r="G453" s="427">
        <v>0</v>
      </c>
      <c r="H453" s="540" t="s">
        <v>741</v>
      </c>
      <c r="I453" s="540" t="s">
        <v>741</v>
      </c>
      <c r="J453" s="458"/>
      <c r="K453" s="458"/>
      <c r="L453" s="338"/>
      <c r="M453" s="338"/>
      <c r="N453" s="338"/>
      <c r="O453" s="360"/>
      <c r="P453" s="358"/>
      <c r="Q453" s="358"/>
      <c r="R453" s="358"/>
      <c r="S453" s="360"/>
      <c r="T453" s="359"/>
      <c r="U453" s="359"/>
      <c r="V453" s="359"/>
      <c r="W453" s="359"/>
    </row>
    <row r="454" spans="1:23" s="193" customFormat="1" ht="30">
      <c r="A454" s="418"/>
      <c r="B454" s="419">
        <v>3663</v>
      </c>
      <c r="C454" s="418">
        <v>12</v>
      </c>
      <c r="D454" s="425" t="s">
        <v>378</v>
      </c>
      <c r="E454" s="427">
        <v>0</v>
      </c>
      <c r="F454" s="427">
        <v>0</v>
      </c>
      <c r="G454" s="427">
        <v>0</v>
      </c>
      <c r="H454" s="540" t="s">
        <v>741</v>
      </c>
      <c r="I454" s="540" t="s">
        <v>741</v>
      </c>
      <c r="J454" s="458"/>
      <c r="K454" s="458"/>
      <c r="L454" s="338"/>
      <c r="M454" s="338"/>
      <c r="N454" s="338"/>
      <c r="O454" s="360"/>
      <c r="P454" s="358"/>
      <c r="Q454" s="358"/>
      <c r="R454" s="358"/>
      <c r="S454" s="360"/>
      <c r="T454" s="359"/>
      <c r="U454" s="359"/>
      <c r="V454" s="359"/>
      <c r="W454" s="359"/>
    </row>
    <row r="455" spans="1:23" s="193" customFormat="1" ht="30">
      <c r="A455" s="336"/>
      <c r="B455" s="415">
        <v>367</v>
      </c>
      <c r="C455" s="336">
        <v>12</v>
      </c>
      <c r="D455" s="426" t="s">
        <v>379</v>
      </c>
      <c r="E455" s="417">
        <f>SUM(E456:E458)</f>
        <v>0</v>
      </c>
      <c r="F455" s="417">
        <f t="shared" ref="F455" si="155">SUM(F456:F458)</f>
        <v>0</v>
      </c>
      <c r="G455" s="417">
        <f t="shared" ref="G455" si="156">SUM(G456:G458)</f>
        <v>0</v>
      </c>
      <c r="H455" s="541" t="s">
        <v>741</v>
      </c>
      <c r="I455" s="541" t="s">
        <v>741</v>
      </c>
      <c r="J455" s="458"/>
      <c r="K455" s="458"/>
      <c r="L455" s="338"/>
      <c r="M455" s="338"/>
      <c r="N455" s="338"/>
      <c r="O455" s="360"/>
      <c r="P455" s="358"/>
      <c r="Q455" s="358"/>
      <c r="R455" s="358"/>
      <c r="S455" s="360"/>
      <c r="T455" s="359"/>
      <c r="U455" s="359"/>
      <c r="V455" s="359"/>
      <c r="W455" s="359"/>
    </row>
    <row r="456" spans="1:23" s="193" customFormat="1" ht="30">
      <c r="A456" s="418"/>
      <c r="B456" s="419">
        <v>3672</v>
      </c>
      <c r="C456" s="418">
        <v>12</v>
      </c>
      <c r="D456" s="425" t="s">
        <v>380</v>
      </c>
      <c r="E456" s="427">
        <v>0</v>
      </c>
      <c r="F456" s="427">
        <v>0</v>
      </c>
      <c r="G456" s="427">
        <v>0</v>
      </c>
      <c r="H456" s="540" t="s">
        <v>741</v>
      </c>
      <c r="I456" s="540" t="s">
        <v>741</v>
      </c>
      <c r="J456" s="458"/>
      <c r="K456" s="458"/>
      <c r="L456" s="338"/>
      <c r="M456" s="338"/>
      <c r="N456" s="338"/>
      <c r="O456" s="360"/>
      <c r="P456" s="358"/>
      <c r="Q456" s="358"/>
      <c r="R456" s="358"/>
      <c r="S456" s="360"/>
      <c r="T456" s="359"/>
      <c r="U456" s="359"/>
      <c r="V456" s="359"/>
      <c r="W456" s="359"/>
    </row>
    <row r="457" spans="1:23" s="193" customFormat="1" ht="30">
      <c r="A457" s="418"/>
      <c r="B457" s="419">
        <v>3673</v>
      </c>
      <c r="C457" s="418">
        <v>12</v>
      </c>
      <c r="D457" s="425" t="s">
        <v>381</v>
      </c>
      <c r="E457" s="427">
        <v>0</v>
      </c>
      <c r="F457" s="427">
        <v>0</v>
      </c>
      <c r="G457" s="427">
        <v>0</v>
      </c>
      <c r="H457" s="540" t="s">
        <v>741</v>
      </c>
      <c r="I457" s="540" t="s">
        <v>741</v>
      </c>
      <c r="J457" s="458"/>
      <c r="K457" s="458"/>
      <c r="L457" s="338"/>
      <c r="M457" s="338"/>
      <c r="N457" s="338"/>
      <c r="O457" s="360"/>
      <c r="P457" s="358"/>
      <c r="Q457" s="358"/>
      <c r="R457" s="358"/>
      <c r="S457" s="360"/>
      <c r="T457" s="359"/>
      <c r="U457" s="359"/>
      <c r="V457" s="359"/>
      <c r="W457" s="359"/>
    </row>
    <row r="458" spans="1:23" s="193" customFormat="1" ht="30">
      <c r="A458" s="418"/>
      <c r="B458" s="419">
        <v>3674</v>
      </c>
      <c r="C458" s="418">
        <v>12</v>
      </c>
      <c r="D458" s="425" t="s">
        <v>382</v>
      </c>
      <c r="E458" s="427">
        <v>0</v>
      </c>
      <c r="F458" s="427">
        <v>0</v>
      </c>
      <c r="G458" s="427">
        <v>0</v>
      </c>
      <c r="H458" s="540" t="s">
        <v>741</v>
      </c>
      <c r="I458" s="540" t="s">
        <v>741</v>
      </c>
      <c r="J458" s="458"/>
      <c r="K458" s="458"/>
      <c r="L458" s="338"/>
      <c r="M458" s="338"/>
      <c r="N458" s="338"/>
      <c r="O458" s="360"/>
      <c r="P458" s="358"/>
      <c r="Q458" s="358"/>
      <c r="R458" s="358"/>
      <c r="S458" s="360"/>
      <c r="T458" s="359"/>
      <c r="U458" s="359"/>
      <c r="V458" s="359"/>
      <c r="W458" s="359"/>
    </row>
    <row r="459" spans="1:23" s="193" customFormat="1">
      <c r="A459" s="336"/>
      <c r="B459" s="415">
        <v>368</v>
      </c>
      <c r="C459" s="336">
        <v>12</v>
      </c>
      <c r="D459" s="426" t="s">
        <v>78</v>
      </c>
      <c r="E459" s="417">
        <f>SUM(E460:E461)</f>
        <v>0</v>
      </c>
      <c r="F459" s="417">
        <f t="shared" ref="F459" si="157">SUM(F460:F461)</f>
        <v>0</v>
      </c>
      <c r="G459" s="417">
        <f t="shared" ref="G459" si="158">SUM(G460:G461)</f>
        <v>0</v>
      </c>
      <c r="H459" s="541" t="s">
        <v>741</v>
      </c>
      <c r="I459" s="541" t="s">
        <v>741</v>
      </c>
      <c r="J459" s="458"/>
      <c r="K459" s="458"/>
      <c r="L459" s="338"/>
      <c r="M459" s="338"/>
      <c r="N459" s="338"/>
      <c r="O459" s="360"/>
      <c r="P459" s="358"/>
      <c r="Q459" s="358"/>
      <c r="R459" s="358"/>
      <c r="S459" s="360"/>
      <c r="T459" s="359"/>
      <c r="U459" s="359"/>
      <c r="V459" s="359"/>
      <c r="W459" s="359"/>
    </row>
    <row r="460" spans="1:23" s="193" customFormat="1">
      <c r="A460" s="418"/>
      <c r="B460" s="419">
        <v>3681</v>
      </c>
      <c r="C460" s="418">
        <v>12</v>
      </c>
      <c r="D460" s="425" t="s">
        <v>383</v>
      </c>
      <c r="E460" s="427">
        <v>0</v>
      </c>
      <c r="F460" s="427">
        <v>0</v>
      </c>
      <c r="G460" s="427">
        <v>0</v>
      </c>
      <c r="H460" s="540" t="s">
        <v>741</v>
      </c>
      <c r="I460" s="540" t="s">
        <v>741</v>
      </c>
      <c r="J460" s="458"/>
      <c r="K460" s="458"/>
      <c r="L460" s="338"/>
      <c r="M460" s="338"/>
      <c r="N460" s="338"/>
      <c r="O460" s="360"/>
      <c r="P460" s="358"/>
      <c r="Q460" s="358"/>
      <c r="R460" s="358"/>
      <c r="S460" s="360"/>
      <c r="T460" s="359"/>
      <c r="U460" s="359"/>
      <c r="V460" s="359"/>
      <c r="W460" s="359"/>
    </row>
    <row r="461" spans="1:23" s="193" customFormat="1">
      <c r="A461" s="418"/>
      <c r="B461" s="419">
        <v>3682</v>
      </c>
      <c r="C461" s="418">
        <v>12</v>
      </c>
      <c r="D461" s="425" t="s">
        <v>384</v>
      </c>
      <c r="E461" s="427">
        <v>0</v>
      </c>
      <c r="F461" s="427">
        <v>0</v>
      </c>
      <c r="G461" s="427">
        <v>0</v>
      </c>
      <c r="H461" s="540" t="s">
        <v>741</v>
      </c>
      <c r="I461" s="540" t="s">
        <v>741</v>
      </c>
      <c r="J461" s="458"/>
      <c r="K461" s="458"/>
      <c r="L461" s="338"/>
      <c r="M461" s="338"/>
      <c r="N461" s="338"/>
      <c r="O461" s="360"/>
      <c r="P461" s="358"/>
      <c r="Q461" s="358"/>
      <c r="R461" s="358"/>
      <c r="S461" s="360"/>
      <c r="T461" s="359"/>
      <c r="U461" s="359"/>
      <c r="V461" s="359"/>
      <c r="W461" s="359"/>
    </row>
    <row r="462" spans="1:23" s="193" customFormat="1">
      <c r="A462" s="336"/>
      <c r="B462" s="415">
        <v>369</v>
      </c>
      <c r="C462" s="336">
        <v>12</v>
      </c>
      <c r="D462" s="426" t="s">
        <v>385</v>
      </c>
      <c r="E462" s="417">
        <f>SUM(E463:E466)</f>
        <v>0</v>
      </c>
      <c r="F462" s="417">
        <f t="shared" ref="F462" si="159">SUM(F463:F466)</f>
        <v>0</v>
      </c>
      <c r="G462" s="417">
        <f t="shared" ref="G462" si="160">SUM(G463:G466)</f>
        <v>0</v>
      </c>
      <c r="H462" s="541" t="s">
        <v>741</v>
      </c>
      <c r="I462" s="541" t="s">
        <v>741</v>
      </c>
      <c r="J462" s="458"/>
      <c r="K462" s="458"/>
      <c r="L462" s="338"/>
      <c r="M462" s="338"/>
      <c r="N462" s="338"/>
      <c r="O462" s="360"/>
      <c r="P462" s="358"/>
      <c r="Q462" s="358"/>
      <c r="R462" s="358"/>
      <c r="S462" s="360"/>
      <c r="T462" s="359"/>
      <c r="U462" s="359"/>
      <c r="V462" s="359"/>
      <c r="W462" s="359"/>
    </row>
    <row r="463" spans="1:23" s="193" customFormat="1" ht="30">
      <c r="A463" s="418"/>
      <c r="B463" s="419">
        <v>3691</v>
      </c>
      <c r="C463" s="418">
        <v>12</v>
      </c>
      <c r="D463" s="425" t="s">
        <v>386</v>
      </c>
      <c r="E463" s="427">
        <v>0</v>
      </c>
      <c r="F463" s="427">
        <v>0</v>
      </c>
      <c r="G463" s="427">
        <v>0</v>
      </c>
      <c r="H463" s="540" t="s">
        <v>741</v>
      </c>
      <c r="I463" s="540" t="s">
        <v>741</v>
      </c>
      <c r="J463" s="458"/>
      <c r="K463" s="458"/>
      <c r="L463" s="338"/>
      <c r="M463" s="338"/>
      <c r="N463" s="338"/>
      <c r="O463" s="360"/>
      <c r="P463" s="358"/>
      <c r="Q463" s="358"/>
      <c r="R463" s="358"/>
      <c r="S463" s="360"/>
      <c r="T463" s="359"/>
      <c r="U463" s="359"/>
      <c r="V463" s="359"/>
      <c r="W463" s="359"/>
    </row>
    <row r="464" spans="1:23" s="193" customFormat="1" ht="30">
      <c r="A464" s="418"/>
      <c r="B464" s="419">
        <v>3692</v>
      </c>
      <c r="C464" s="418">
        <v>12</v>
      </c>
      <c r="D464" s="425" t="s">
        <v>387</v>
      </c>
      <c r="E464" s="427">
        <v>0</v>
      </c>
      <c r="F464" s="427">
        <v>0</v>
      </c>
      <c r="G464" s="427">
        <v>0</v>
      </c>
      <c r="H464" s="540" t="s">
        <v>741</v>
      </c>
      <c r="I464" s="540" t="s">
        <v>741</v>
      </c>
      <c r="J464" s="458"/>
      <c r="K464" s="458"/>
      <c r="L464" s="338"/>
      <c r="M464" s="338"/>
      <c r="N464" s="338"/>
      <c r="O464" s="360"/>
      <c r="P464" s="358"/>
      <c r="Q464" s="358"/>
      <c r="R464" s="358"/>
      <c r="S464" s="360"/>
      <c r="T464" s="359"/>
      <c r="U464" s="359"/>
      <c r="V464" s="359"/>
      <c r="W464" s="359"/>
    </row>
    <row r="465" spans="1:23" s="193" customFormat="1" ht="30">
      <c r="A465" s="418"/>
      <c r="B465" s="419">
        <v>3693</v>
      </c>
      <c r="C465" s="418">
        <v>12</v>
      </c>
      <c r="D465" s="425" t="s">
        <v>388</v>
      </c>
      <c r="E465" s="427">
        <v>0</v>
      </c>
      <c r="F465" s="427">
        <v>0</v>
      </c>
      <c r="G465" s="427">
        <v>0</v>
      </c>
      <c r="H465" s="540" t="s">
        <v>741</v>
      </c>
      <c r="I465" s="540" t="s">
        <v>741</v>
      </c>
      <c r="J465" s="458"/>
      <c r="K465" s="458"/>
      <c r="L465" s="338"/>
      <c r="M465" s="338"/>
      <c r="N465" s="338"/>
      <c r="O465" s="360"/>
      <c r="P465" s="358"/>
      <c r="Q465" s="358"/>
      <c r="R465" s="358"/>
      <c r="S465" s="360"/>
      <c r="T465" s="359"/>
      <c r="U465" s="359"/>
      <c r="V465" s="359"/>
      <c r="W465" s="359"/>
    </row>
    <row r="466" spans="1:23" s="193" customFormat="1" ht="30">
      <c r="A466" s="418"/>
      <c r="B466" s="419">
        <v>3694</v>
      </c>
      <c r="C466" s="418">
        <v>12</v>
      </c>
      <c r="D466" s="425" t="s">
        <v>389</v>
      </c>
      <c r="E466" s="427">
        <v>0</v>
      </c>
      <c r="F466" s="427">
        <v>0</v>
      </c>
      <c r="G466" s="427">
        <v>0</v>
      </c>
      <c r="H466" s="540" t="s">
        <v>741</v>
      </c>
      <c r="I466" s="540" t="s">
        <v>741</v>
      </c>
      <c r="J466" s="458"/>
      <c r="K466" s="458"/>
      <c r="L466" s="338"/>
      <c r="M466" s="338"/>
      <c r="N466" s="338"/>
      <c r="O466" s="360"/>
      <c r="P466" s="358"/>
      <c r="Q466" s="358"/>
      <c r="R466" s="358"/>
      <c r="S466" s="360"/>
      <c r="T466" s="359"/>
      <c r="U466" s="359"/>
      <c r="V466" s="359"/>
      <c r="W466" s="359"/>
    </row>
    <row r="467" spans="1:23" s="193" customFormat="1" ht="30">
      <c r="A467" s="336"/>
      <c r="B467" s="415">
        <v>37</v>
      </c>
      <c r="C467" s="336">
        <v>12</v>
      </c>
      <c r="D467" s="426" t="s">
        <v>112</v>
      </c>
      <c r="E467" s="417">
        <f>E468+E474</f>
        <v>0</v>
      </c>
      <c r="F467" s="417">
        <f t="shared" ref="F467" si="161">F468+F474</f>
        <v>0</v>
      </c>
      <c r="G467" s="417">
        <f t="shared" ref="G467" si="162">G468+G474</f>
        <v>0</v>
      </c>
      <c r="H467" s="541" t="s">
        <v>741</v>
      </c>
      <c r="I467" s="541" t="s">
        <v>741</v>
      </c>
      <c r="J467" s="458"/>
      <c r="K467" s="458"/>
      <c r="L467" s="338"/>
      <c r="M467" s="338"/>
      <c r="N467" s="338"/>
      <c r="O467" s="360"/>
      <c r="P467" s="358"/>
      <c r="Q467" s="358"/>
      <c r="R467" s="358"/>
      <c r="S467" s="360"/>
      <c r="T467" s="359"/>
      <c r="U467" s="359"/>
      <c r="V467" s="359"/>
      <c r="W467" s="359"/>
    </row>
    <row r="468" spans="1:23" s="193" customFormat="1">
      <c r="A468" s="336"/>
      <c r="B468" s="415" t="s">
        <v>304</v>
      </c>
      <c r="C468" s="336">
        <v>12</v>
      </c>
      <c r="D468" s="426" t="s">
        <v>390</v>
      </c>
      <c r="E468" s="417">
        <f>SUM(E469:E473)</f>
        <v>0</v>
      </c>
      <c r="F468" s="417">
        <f t="shared" ref="F468" si="163">SUM(F469:F473)</f>
        <v>0</v>
      </c>
      <c r="G468" s="417">
        <f t="shared" ref="G468" si="164">SUM(G469:G473)</f>
        <v>0</v>
      </c>
      <c r="H468" s="541" t="s">
        <v>741</v>
      </c>
      <c r="I468" s="541" t="s">
        <v>741</v>
      </c>
      <c r="J468" s="458"/>
      <c r="K468" s="458"/>
      <c r="L468" s="338"/>
      <c r="M468" s="338"/>
      <c r="N468" s="338"/>
      <c r="O468" s="360"/>
      <c r="P468" s="358"/>
      <c r="Q468" s="358"/>
      <c r="R468" s="358"/>
      <c r="S468" s="360"/>
      <c r="T468" s="359"/>
      <c r="U468" s="359"/>
      <c r="V468" s="359"/>
      <c r="W468" s="359"/>
    </row>
    <row r="469" spans="1:23" s="193" customFormat="1" ht="30">
      <c r="A469" s="418"/>
      <c r="B469" s="419" t="s">
        <v>305</v>
      </c>
      <c r="C469" s="418">
        <v>12</v>
      </c>
      <c r="D469" s="425" t="s">
        <v>391</v>
      </c>
      <c r="E469" s="427">
        <v>0</v>
      </c>
      <c r="F469" s="427">
        <v>0</v>
      </c>
      <c r="G469" s="427">
        <v>0</v>
      </c>
      <c r="H469" s="540" t="s">
        <v>741</v>
      </c>
      <c r="I469" s="540" t="s">
        <v>741</v>
      </c>
      <c r="J469" s="458"/>
      <c r="K469" s="458"/>
      <c r="L469" s="338"/>
      <c r="M469" s="338"/>
      <c r="N469" s="338"/>
      <c r="O469" s="360"/>
      <c r="P469" s="358"/>
      <c r="Q469" s="358"/>
      <c r="R469" s="358"/>
      <c r="S469" s="360"/>
      <c r="T469" s="359"/>
      <c r="U469" s="359"/>
      <c r="V469" s="359"/>
      <c r="W469" s="359"/>
    </row>
    <row r="470" spans="1:23" s="193" customFormat="1" ht="30">
      <c r="A470" s="418"/>
      <c r="B470" s="419" t="s">
        <v>306</v>
      </c>
      <c r="C470" s="418">
        <v>12</v>
      </c>
      <c r="D470" s="425" t="s">
        <v>392</v>
      </c>
      <c r="E470" s="427">
        <v>0</v>
      </c>
      <c r="F470" s="427">
        <v>0</v>
      </c>
      <c r="G470" s="427">
        <v>0</v>
      </c>
      <c r="H470" s="540" t="s">
        <v>741</v>
      </c>
      <c r="I470" s="540" t="s">
        <v>741</v>
      </c>
      <c r="J470" s="458"/>
      <c r="K470" s="458"/>
      <c r="L470" s="338"/>
      <c r="M470" s="338"/>
      <c r="N470" s="338"/>
      <c r="O470" s="360"/>
      <c r="P470" s="358"/>
      <c r="Q470" s="358"/>
      <c r="R470" s="358"/>
      <c r="S470" s="360"/>
      <c r="T470" s="359"/>
      <c r="U470" s="359"/>
      <c r="V470" s="359"/>
      <c r="W470" s="359"/>
    </row>
    <row r="471" spans="1:23" s="193" customFormat="1" ht="30">
      <c r="A471" s="418"/>
      <c r="B471" s="419">
        <v>3713</v>
      </c>
      <c r="C471" s="418">
        <v>12</v>
      </c>
      <c r="D471" s="425" t="s">
        <v>393</v>
      </c>
      <c r="E471" s="427">
        <v>0</v>
      </c>
      <c r="F471" s="427">
        <v>0</v>
      </c>
      <c r="G471" s="427">
        <v>0</v>
      </c>
      <c r="H471" s="540" t="s">
        <v>741</v>
      </c>
      <c r="I471" s="540" t="s">
        <v>741</v>
      </c>
      <c r="J471" s="458"/>
      <c r="K471" s="458"/>
      <c r="L471" s="338"/>
      <c r="M471" s="338"/>
      <c r="N471" s="338"/>
      <c r="O471" s="360"/>
      <c r="P471" s="358"/>
      <c r="Q471" s="358"/>
      <c r="R471" s="358"/>
      <c r="S471" s="360"/>
      <c r="T471" s="359"/>
      <c r="U471" s="359"/>
      <c r="V471" s="359"/>
      <c r="W471" s="359"/>
    </row>
    <row r="472" spans="1:23" s="193" customFormat="1" ht="30">
      <c r="A472" s="418"/>
      <c r="B472" s="419">
        <v>3714</v>
      </c>
      <c r="C472" s="418">
        <v>12</v>
      </c>
      <c r="D472" s="425" t="s">
        <v>394</v>
      </c>
      <c r="E472" s="427">
        <v>0</v>
      </c>
      <c r="F472" s="427">
        <v>0</v>
      </c>
      <c r="G472" s="427">
        <v>0</v>
      </c>
      <c r="H472" s="540" t="s">
        <v>741</v>
      </c>
      <c r="I472" s="540" t="s">
        <v>741</v>
      </c>
      <c r="J472" s="458"/>
      <c r="K472" s="458"/>
      <c r="L472" s="338"/>
      <c r="M472" s="338"/>
      <c r="N472" s="338"/>
      <c r="O472" s="360"/>
      <c r="P472" s="358"/>
      <c r="Q472" s="358"/>
      <c r="R472" s="358"/>
      <c r="S472" s="360"/>
      <c r="T472" s="359"/>
      <c r="U472" s="359"/>
      <c r="V472" s="359"/>
      <c r="W472" s="359"/>
    </row>
    <row r="473" spans="1:23" s="193" customFormat="1" ht="30">
      <c r="A473" s="418"/>
      <c r="B473" s="419">
        <v>3715</v>
      </c>
      <c r="C473" s="418">
        <v>12</v>
      </c>
      <c r="D473" s="425" t="s">
        <v>395</v>
      </c>
      <c r="E473" s="427">
        <v>0</v>
      </c>
      <c r="F473" s="427">
        <v>0</v>
      </c>
      <c r="G473" s="427">
        <v>0</v>
      </c>
      <c r="H473" s="540" t="s">
        <v>741</v>
      </c>
      <c r="I473" s="540" t="s">
        <v>741</v>
      </c>
      <c r="J473" s="458"/>
      <c r="K473" s="458"/>
      <c r="L473" s="338"/>
      <c r="M473" s="338"/>
      <c r="N473" s="338"/>
      <c r="O473" s="360"/>
      <c r="P473" s="358"/>
      <c r="Q473" s="358"/>
      <c r="R473" s="358"/>
      <c r="S473" s="360"/>
      <c r="T473" s="359"/>
      <c r="U473" s="359"/>
      <c r="V473" s="359"/>
      <c r="W473" s="359"/>
    </row>
    <row r="474" spans="1:23" s="193" customFormat="1">
      <c r="A474" s="336"/>
      <c r="B474" s="415" t="s">
        <v>307</v>
      </c>
      <c r="C474" s="336">
        <v>12</v>
      </c>
      <c r="D474" s="426" t="s">
        <v>113</v>
      </c>
      <c r="E474" s="417">
        <f>SUM(E475:E477)</f>
        <v>0</v>
      </c>
      <c r="F474" s="417">
        <f t="shared" ref="F474" si="165">SUM(F475:F477)</f>
        <v>0</v>
      </c>
      <c r="G474" s="417">
        <f t="shared" ref="G474" si="166">SUM(G475:G477)</f>
        <v>0</v>
      </c>
      <c r="H474" s="541" t="s">
        <v>741</v>
      </c>
      <c r="I474" s="541" t="s">
        <v>741</v>
      </c>
      <c r="J474" s="458"/>
      <c r="K474" s="458"/>
      <c r="L474" s="338"/>
      <c r="M474" s="338"/>
      <c r="N474" s="338"/>
      <c r="O474" s="360"/>
      <c r="P474" s="358"/>
      <c r="Q474" s="358"/>
      <c r="R474" s="358"/>
      <c r="S474" s="360"/>
      <c r="T474" s="359"/>
      <c r="U474" s="359"/>
      <c r="V474" s="359"/>
      <c r="W474" s="359"/>
    </row>
    <row r="475" spans="1:23" s="193" customFormat="1">
      <c r="A475" s="418"/>
      <c r="B475" s="419" t="s">
        <v>308</v>
      </c>
      <c r="C475" s="418">
        <v>12</v>
      </c>
      <c r="D475" s="425" t="s">
        <v>396</v>
      </c>
      <c r="E475" s="427">
        <v>0</v>
      </c>
      <c r="F475" s="427">
        <v>0</v>
      </c>
      <c r="G475" s="427">
        <v>0</v>
      </c>
      <c r="H475" s="540" t="s">
        <v>741</v>
      </c>
      <c r="I475" s="540" t="s">
        <v>741</v>
      </c>
      <c r="J475" s="458"/>
      <c r="K475" s="458"/>
      <c r="L475" s="338"/>
      <c r="M475" s="338"/>
      <c r="N475" s="338"/>
      <c r="O475" s="360"/>
      <c r="P475" s="358"/>
      <c r="Q475" s="358"/>
      <c r="R475" s="358"/>
      <c r="S475" s="360"/>
      <c r="T475" s="359"/>
      <c r="U475" s="359"/>
      <c r="V475" s="359"/>
      <c r="W475" s="359"/>
    </row>
    <row r="476" spans="1:23" s="193" customFormat="1">
      <c r="A476" s="418"/>
      <c r="B476" s="419" t="s">
        <v>309</v>
      </c>
      <c r="C476" s="418">
        <v>12</v>
      </c>
      <c r="D476" s="425" t="s">
        <v>397</v>
      </c>
      <c r="E476" s="427">
        <v>0</v>
      </c>
      <c r="F476" s="427">
        <v>0</v>
      </c>
      <c r="G476" s="427">
        <v>0</v>
      </c>
      <c r="H476" s="540" t="s">
        <v>741</v>
      </c>
      <c r="I476" s="540" t="s">
        <v>741</v>
      </c>
      <c r="J476" s="458"/>
      <c r="K476" s="458"/>
      <c r="L476" s="338"/>
      <c r="M476" s="338"/>
      <c r="N476" s="338"/>
      <c r="O476" s="360"/>
      <c r="P476" s="358"/>
      <c r="Q476" s="358"/>
      <c r="R476" s="358"/>
      <c r="S476" s="360"/>
      <c r="T476" s="359"/>
      <c r="U476" s="359"/>
      <c r="V476" s="359"/>
      <c r="W476" s="359"/>
    </row>
    <row r="477" spans="1:23" s="193" customFormat="1">
      <c r="A477" s="418"/>
      <c r="B477" s="419">
        <v>3723</v>
      </c>
      <c r="C477" s="418">
        <v>12</v>
      </c>
      <c r="D477" s="425" t="s">
        <v>398</v>
      </c>
      <c r="E477" s="427">
        <v>0</v>
      </c>
      <c r="F477" s="427">
        <v>0</v>
      </c>
      <c r="G477" s="427">
        <v>0</v>
      </c>
      <c r="H477" s="540" t="s">
        <v>741</v>
      </c>
      <c r="I477" s="540" t="s">
        <v>741</v>
      </c>
      <c r="J477" s="458"/>
      <c r="K477" s="458"/>
      <c r="L477" s="338"/>
      <c r="M477" s="338"/>
      <c r="N477" s="338"/>
      <c r="O477" s="360"/>
      <c r="P477" s="358"/>
      <c r="Q477" s="358"/>
      <c r="R477" s="358"/>
      <c r="S477" s="360"/>
      <c r="T477" s="359"/>
      <c r="U477" s="359"/>
      <c r="V477" s="359"/>
      <c r="W477" s="359"/>
    </row>
    <row r="478" spans="1:23" s="193" customFormat="1">
      <c r="A478" s="336"/>
      <c r="B478" s="415">
        <v>38</v>
      </c>
      <c r="C478" s="336">
        <v>12</v>
      </c>
      <c r="D478" s="426" t="s">
        <v>102</v>
      </c>
      <c r="E478" s="417">
        <f>E479+E483+E488+E494</f>
        <v>0</v>
      </c>
      <c r="F478" s="417">
        <f t="shared" ref="F478" si="167">F479+F483+F488+F494</f>
        <v>0</v>
      </c>
      <c r="G478" s="417">
        <f t="shared" ref="G478" si="168">G479+G483+G488+G494</f>
        <v>0</v>
      </c>
      <c r="H478" s="541" t="s">
        <v>741</v>
      </c>
      <c r="I478" s="541" t="s">
        <v>741</v>
      </c>
      <c r="J478" s="458"/>
      <c r="K478" s="458"/>
      <c r="L478" s="338"/>
      <c r="M478" s="338"/>
      <c r="N478" s="338"/>
      <c r="O478" s="360"/>
      <c r="P478" s="358"/>
      <c r="Q478" s="358"/>
      <c r="R478" s="358"/>
      <c r="S478" s="360"/>
      <c r="T478" s="359"/>
      <c r="U478" s="359"/>
      <c r="V478" s="359"/>
      <c r="W478" s="359"/>
    </row>
    <row r="479" spans="1:23" s="193" customFormat="1">
      <c r="A479" s="336"/>
      <c r="B479" s="415" t="s">
        <v>310</v>
      </c>
      <c r="C479" s="336">
        <v>12</v>
      </c>
      <c r="D479" s="426" t="s">
        <v>103</v>
      </c>
      <c r="E479" s="417">
        <f>SUM(E480:E482)</f>
        <v>0</v>
      </c>
      <c r="F479" s="417">
        <f t="shared" ref="F479" si="169">SUM(F480:F482)</f>
        <v>0</v>
      </c>
      <c r="G479" s="417">
        <f t="shared" ref="G479" si="170">SUM(G480:G482)</f>
        <v>0</v>
      </c>
      <c r="H479" s="541" t="s">
        <v>741</v>
      </c>
      <c r="I479" s="541" t="s">
        <v>741</v>
      </c>
      <c r="J479" s="458"/>
      <c r="K479" s="458"/>
      <c r="L479" s="338"/>
      <c r="M479" s="338"/>
      <c r="N479" s="338"/>
      <c r="O479" s="360"/>
      <c r="P479" s="358"/>
      <c r="Q479" s="358"/>
      <c r="R479" s="358"/>
      <c r="S479" s="360"/>
      <c r="T479" s="359"/>
      <c r="U479" s="359"/>
      <c r="V479" s="359"/>
      <c r="W479" s="359"/>
    </row>
    <row r="480" spans="1:23" s="193" customFormat="1">
      <c r="A480" s="418"/>
      <c r="B480" s="419" t="s">
        <v>311</v>
      </c>
      <c r="C480" s="418">
        <v>12</v>
      </c>
      <c r="D480" s="425" t="s">
        <v>399</v>
      </c>
      <c r="E480" s="427">
        <v>0</v>
      </c>
      <c r="F480" s="427">
        <v>0</v>
      </c>
      <c r="G480" s="427">
        <v>0</v>
      </c>
      <c r="H480" s="540" t="s">
        <v>741</v>
      </c>
      <c r="I480" s="540" t="s">
        <v>741</v>
      </c>
      <c r="J480" s="458"/>
      <c r="K480" s="458"/>
      <c r="L480" s="338"/>
      <c r="M480" s="338"/>
      <c r="N480" s="338"/>
      <c r="O480" s="360"/>
      <c r="P480" s="358"/>
      <c r="Q480" s="358"/>
      <c r="R480" s="358"/>
      <c r="S480" s="360"/>
      <c r="T480" s="359"/>
      <c r="U480" s="359"/>
      <c r="V480" s="359"/>
      <c r="W480" s="359"/>
    </row>
    <row r="481" spans="1:23" s="193" customFormat="1">
      <c r="A481" s="418"/>
      <c r="B481" s="419" t="s">
        <v>312</v>
      </c>
      <c r="C481" s="418">
        <v>12</v>
      </c>
      <c r="D481" s="425" t="s">
        <v>400</v>
      </c>
      <c r="E481" s="427">
        <v>0</v>
      </c>
      <c r="F481" s="427">
        <v>0</v>
      </c>
      <c r="G481" s="427">
        <v>0</v>
      </c>
      <c r="H481" s="540" t="s">
        <v>741</v>
      </c>
      <c r="I481" s="540" t="s">
        <v>741</v>
      </c>
      <c r="J481" s="458"/>
      <c r="K481" s="458"/>
      <c r="L481" s="338"/>
      <c r="M481" s="338"/>
      <c r="N481" s="338"/>
      <c r="O481" s="360"/>
      <c r="P481" s="358"/>
      <c r="Q481" s="358"/>
      <c r="R481" s="358"/>
      <c r="S481" s="360"/>
      <c r="T481" s="359"/>
      <c r="U481" s="359"/>
      <c r="V481" s="359"/>
      <c r="W481" s="359"/>
    </row>
    <row r="482" spans="1:23" s="193" customFormat="1">
      <c r="A482" s="418"/>
      <c r="B482" s="419">
        <v>3813</v>
      </c>
      <c r="C482" s="418">
        <v>12</v>
      </c>
      <c r="D482" s="425" t="s">
        <v>401</v>
      </c>
      <c r="E482" s="427">
        <v>0</v>
      </c>
      <c r="F482" s="427">
        <v>0</v>
      </c>
      <c r="G482" s="427">
        <v>0</v>
      </c>
      <c r="H482" s="540" t="s">
        <v>741</v>
      </c>
      <c r="I482" s="540" t="s">
        <v>741</v>
      </c>
      <c r="J482" s="458"/>
      <c r="K482" s="458"/>
      <c r="L482" s="338"/>
      <c r="M482" s="338"/>
      <c r="N482" s="338"/>
      <c r="O482" s="360"/>
      <c r="P482" s="358"/>
      <c r="Q482" s="358"/>
      <c r="R482" s="358"/>
      <c r="S482" s="360"/>
      <c r="T482" s="359"/>
      <c r="U482" s="359"/>
      <c r="V482" s="359"/>
      <c r="W482" s="359"/>
    </row>
    <row r="483" spans="1:23" s="193" customFormat="1">
      <c r="A483" s="336"/>
      <c r="B483" s="415" t="s">
        <v>313</v>
      </c>
      <c r="C483" s="336">
        <v>12</v>
      </c>
      <c r="D483" s="426" t="s">
        <v>213</v>
      </c>
      <c r="E483" s="417">
        <f>SUM(E484:E487)</f>
        <v>0</v>
      </c>
      <c r="F483" s="417">
        <f t="shared" ref="F483" si="171">SUM(F484:F487)</f>
        <v>0</v>
      </c>
      <c r="G483" s="417">
        <f t="shared" ref="G483" si="172">SUM(G484:G487)</f>
        <v>0</v>
      </c>
      <c r="H483" s="541" t="s">
        <v>741</v>
      </c>
      <c r="I483" s="541" t="s">
        <v>741</v>
      </c>
      <c r="J483" s="458"/>
      <c r="K483" s="458"/>
      <c r="L483" s="338"/>
      <c r="M483" s="338"/>
      <c r="N483" s="338"/>
      <c r="O483" s="360"/>
      <c r="P483" s="358"/>
      <c r="Q483" s="358"/>
      <c r="R483" s="358"/>
      <c r="S483" s="360"/>
      <c r="T483" s="359"/>
      <c r="U483" s="359"/>
      <c r="V483" s="359"/>
      <c r="W483" s="359"/>
    </row>
    <row r="484" spans="1:23" s="193" customFormat="1">
      <c r="A484" s="418"/>
      <c r="B484" s="419">
        <v>3821</v>
      </c>
      <c r="C484" s="418">
        <v>12</v>
      </c>
      <c r="D484" s="425" t="s">
        <v>402</v>
      </c>
      <c r="E484" s="427">
        <v>0</v>
      </c>
      <c r="F484" s="427">
        <v>0</v>
      </c>
      <c r="G484" s="427">
        <v>0</v>
      </c>
      <c r="H484" s="540" t="s">
        <v>741</v>
      </c>
      <c r="I484" s="540" t="s">
        <v>741</v>
      </c>
      <c r="J484" s="458"/>
      <c r="K484" s="458"/>
      <c r="L484" s="338"/>
      <c r="M484" s="338"/>
      <c r="N484" s="338"/>
      <c r="O484" s="360"/>
      <c r="P484" s="358"/>
      <c r="Q484" s="358"/>
      <c r="R484" s="358"/>
      <c r="S484" s="360"/>
      <c r="T484" s="359"/>
      <c r="U484" s="359"/>
      <c r="V484" s="359"/>
      <c r="W484" s="359"/>
    </row>
    <row r="485" spans="1:23" s="193" customFormat="1">
      <c r="A485" s="418"/>
      <c r="B485" s="419">
        <v>3822</v>
      </c>
      <c r="C485" s="418">
        <v>12</v>
      </c>
      <c r="D485" s="425" t="s">
        <v>403</v>
      </c>
      <c r="E485" s="427">
        <v>0</v>
      </c>
      <c r="F485" s="427">
        <v>0</v>
      </c>
      <c r="G485" s="427">
        <v>0</v>
      </c>
      <c r="H485" s="540" t="s">
        <v>741</v>
      </c>
      <c r="I485" s="540" t="s">
        <v>741</v>
      </c>
      <c r="J485" s="458"/>
      <c r="K485" s="458"/>
      <c r="L485" s="338"/>
      <c r="M485" s="338"/>
      <c r="N485" s="338"/>
      <c r="O485" s="360"/>
      <c r="P485" s="358"/>
      <c r="Q485" s="358"/>
      <c r="R485" s="358"/>
      <c r="S485" s="360"/>
      <c r="T485" s="359"/>
      <c r="U485" s="359"/>
      <c r="V485" s="359"/>
      <c r="W485" s="359"/>
    </row>
    <row r="486" spans="1:23" s="193" customFormat="1">
      <c r="A486" s="418"/>
      <c r="B486" s="419">
        <v>3823</v>
      </c>
      <c r="C486" s="418">
        <v>12</v>
      </c>
      <c r="D486" s="425" t="s">
        <v>404</v>
      </c>
      <c r="E486" s="427">
        <v>0</v>
      </c>
      <c r="F486" s="427">
        <v>0</v>
      </c>
      <c r="G486" s="427">
        <v>0</v>
      </c>
      <c r="H486" s="540" t="s">
        <v>741</v>
      </c>
      <c r="I486" s="540" t="s">
        <v>741</v>
      </c>
      <c r="J486" s="458"/>
      <c r="K486" s="458"/>
      <c r="L486" s="338"/>
      <c r="M486" s="338"/>
      <c r="N486" s="338"/>
      <c r="O486" s="360"/>
      <c r="P486" s="358"/>
      <c r="Q486" s="358"/>
      <c r="R486" s="358"/>
      <c r="S486" s="360"/>
      <c r="T486" s="359"/>
      <c r="U486" s="359"/>
      <c r="V486" s="359"/>
      <c r="W486" s="359"/>
    </row>
    <row r="487" spans="1:23" s="193" customFormat="1" ht="30">
      <c r="A487" s="418"/>
      <c r="B487" s="419" t="s">
        <v>314</v>
      </c>
      <c r="C487" s="418">
        <v>12</v>
      </c>
      <c r="D487" s="425" t="s">
        <v>405</v>
      </c>
      <c r="E487" s="427">
        <v>0</v>
      </c>
      <c r="F487" s="427">
        <v>0</v>
      </c>
      <c r="G487" s="427">
        <v>0</v>
      </c>
      <c r="H487" s="540" t="s">
        <v>741</v>
      </c>
      <c r="I487" s="540" t="s">
        <v>741</v>
      </c>
      <c r="J487" s="458"/>
      <c r="K487" s="458"/>
      <c r="L487" s="338"/>
      <c r="M487" s="338"/>
      <c r="N487" s="338"/>
      <c r="O487" s="360"/>
      <c r="P487" s="358"/>
      <c r="Q487" s="358"/>
      <c r="R487" s="358"/>
      <c r="S487" s="360"/>
      <c r="T487" s="359"/>
      <c r="U487" s="359"/>
      <c r="V487" s="359"/>
      <c r="W487" s="359"/>
    </row>
    <row r="488" spans="1:23" s="193" customFormat="1">
      <c r="A488" s="336"/>
      <c r="B488" s="415" t="s">
        <v>315</v>
      </c>
      <c r="C488" s="336">
        <v>12</v>
      </c>
      <c r="D488" s="426" t="s">
        <v>406</v>
      </c>
      <c r="E488" s="417">
        <f>SUM(E489:E493)</f>
        <v>0</v>
      </c>
      <c r="F488" s="417">
        <f t="shared" ref="F488" si="173">SUM(F489:F493)</f>
        <v>0</v>
      </c>
      <c r="G488" s="417">
        <f t="shared" ref="G488" si="174">SUM(G489:G493)</f>
        <v>0</v>
      </c>
      <c r="H488" s="541" t="s">
        <v>741</v>
      </c>
      <c r="I488" s="541" t="s">
        <v>741</v>
      </c>
      <c r="J488" s="458"/>
      <c r="K488" s="458"/>
      <c r="L488" s="338"/>
      <c r="M488" s="338"/>
      <c r="N488" s="338"/>
      <c r="O488" s="360"/>
      <c r="P488" s="358"/>
      <c r="Q488" s="358"/>
      <c r="R488" s="358"/>
      <c r="S488" s="360"/>
      <c r="T488" s="359"/>
      <c r="U488" s="359"/>
      <c r="V488" s="359"/>
      <c r="W488" s="359"/>
    </row>
    <row r="489" spans="1:23" s="193" customFormat="1">
      <c r="A489" s="418"/>
      <c r="B489" s="419" t="s">
        <v>316</v>
      </c>
      <c r="C489" s="418">
        <v>12</v>
      </c>
      <c r="D489" s="425" t="s">
        <v>407</v>
      </c>
      <c r="E489" s="427">
        <v>0</v>
      </c>
      <c r="F489" s="427">
        <v>0</v>
      </c>
      <c r="G489" s="427">
        <v>0</v>
      </c>
      <c r="H489" s="540" t="s">
        <v>741</v>
      </c>
      <c r="I489" s="540" t="s">
        <v>741</v>
      </c>
      <c r="J489" s="458"/>
      <c r="K489" s="458"/>
      <c r="L489" s="338"/>
      <c r="M489" s="338"/>
      <c r="N489" s="338"/>
      <c r="O489" s="360"/>
      <c r="P489" s="358"/>
      <c r="Q489" s="358"/>
      <c r="R489" s="358"/>
      <c r="S489" s="360"/>
      <c r="T489" s="359"/>
      <c r="U489" s="359"/>
      <c r="V489" s="359"/>
      <c r="W489" s="359"/>
    </row>
    <row r="490" spans="1:23" s="193" customFormat="1">
      <c r="A490" s="418"/>
      <c r="B490" s="419" t="s">
        <v>317</v>
      </c>
      <c r="C490" s="418">
        <v>12</v>
      </c>
      <c r="D490" s="425" t="s">
        <v>408</v>
      </c>
      <c r="E490" s="427">
        <v>0</v>
      </c>
      <c r="F490" s="427">
        <v>0</v>
      </c>
      <c r="G490" s="427">
        <v>0</v>
      </c>
      <c r="H490" s="540" t="s">
        <v>741</v>
      </c>
      <c r="I490" s="540" t="s">
        <v>741</v>
      </c>
      <c r="J490" s="458"/>
      <c r="K490" s="458"/>
      <c r="L490" s="338"/>
      <c r="M490" s="338"/>
      <c r="N490" s="338"/>
      <c r="O490" s="360"/>
      <c r="P490" s="358"/>
      <c r="Q490" s="358"/>
      <c r="R490" s="358"/>
      <c r="S490" s="360"/>
      <c r="T490" s="359"/>
      <c r="U490" s="359"/>
      <c r="V490" s="359"/>
      <c r="W490" s="359"/>
    </row>
    <row r="491" spans="1:23" s="193" customFormat="1">
      <c r="A491" s="418"/>
      <c r="B491" s="419" t="s">
        <v>318</v>
      </c>
      <c r="C491" s="418">
        <v>12</v>
      </c>
      <c r="D491" s="425" t="s">
        <v>409</v>
      </c>
      <c r="E491" s="427">
        <v>0</v>
      </c>
      <c r="F491" s="427">
        <v>0</v>
      </c>
      <c r="G491" s="427">
        <v>0</v>
      </c>
      <c r="H491" s="540" t="s">
        <v>741</v>
      </c>
      <c r="I491" s="540" t="s">
        <v>741</v>
      </c>
      <c r="J491" s="458"/>
      <c r="K491" s="458"/>
      <c r="L491" s="338"/>
      <c r="M491" s="338"/>
      <c r="N491" s="338"/>
      <c r="O491" s="360"/>
      <c r="P491" s="358"/>
      <c r="Q491" s="358"/>
      <c r="R491" s="358"/>
      <c r="S491" s="360"/>
      <c r="T491" s="359"/>
      <c r="U491" s="359"/>
      <c r="V491" s="359"/>
      <c r="W491" s="359"/>
    </row>
    <row r="492" spans="1:23" s="193" customFormat="1">
      <c r="A492" s="418"/>
      <c r="B492" s="419" t="s">
        <v>319</v>
      </c>
      <c r="C492" s="418">
        <v>12</v>
      </c>
      <c r="D492" s="425" t="s">
        <v>410</v>
      </c>
      <c r="E492" s="427">
        <v>0</v>
      </c>
      <c r="F492" s="427">
        <v>0</v>
      </c>
      <c r="G492" s="427">
        <v>0</v>
      </c>
      <c r="H492" s="540" t="s">
        <v>741</v>
      </c>
      <c r="I492" s="540" t="s">
        <v>741</v>
      </c>
      <c r="J492" s="458"/>
      <c r="K492" s="458"/>
      <c r="L492" s="338"/>
      <c r="M492" s="338"/>
      <c r="N492" s="338"/>
      <c r="O492" s="360"/>
      <c r="P492" s="358"/>
      <c r="Q492" s="358"/>
      <c r="R492" s="358"/>
      <c r="S492" s="360"/>
      <c r="T492" s="359"/>
      <c r="U492" s="359"/>
      <c r="V492" s="359"/>
      <c r="W492" s="359"/>
    </row>
    <row r="493" spans="1:23" s="193" customFormat="1">
      <c r="A493" s="418"/>
      <c r="B493" s="419">
        <v>3835</v>
      </c>
      <c r="C493" s="418">
        <v>12</v>
      </c>
      <c r="D493" s="425" t="s">
        <v>411</v>
      </c>
      <c r="E493" s="427">
        <v>0</v>
      </c>
      <c r="F493" s="427">
        <v>0</v>
      </c>
      <c r="G493" s="427">
        <v>0</v>
      </c>
      <c r="H493" s="540" t="s">
        <v>741</v>
      </c>
      <c r="I493" s="540" t="s">
        <v>741</v>
      </c>
      <c r="J493" s="458"/>
      <c r="K493" s="458"/>
      <c r="L493" s="338"/>
      <c r="M493" s="338"/>
      <c r="N493" s="338"/>
      <c r="O493" s="360"/>
      <c r="P493" s="358"/>
      <c r="Q493" s="358"/>
      <c r="R493" s="358"/>
      <c r="S493" s="360"/>
      <c r="T493" s="359"/>
      <c r="U493" s="359"/>
      <c r="V493" s="359"/>
      <c r="W493" s="359"/>
    </row>
    <row r="494" spans="1:23" s="193" customFormat="1">
      <c r="A494" s="336"/>
      <c r="B494" s="415">
        <v>386</v>
      </c>
      <c r="C494" s="336">
        <v>12</v>
      </c>
      <c r="D494" s="426" t="s">
        <v>412</v>
      </c>
      <c r="E494" s="417">
        <f>SUM(E495:E499)</f>
        <v>0</v>
      </c>
      <c r="F494" s="417">
        <f t="shared" ref="F494" si="175">SUM(F495:F499)</f>
        <v>0</v>
      </c>
      <c r="G494" s="417">
        <f t="shared" ref="G494" si="176">SUM(G495:G499)</f>
        <v>0</v>
      </c>
      <c r="H494" s="541" t="s">
        <v>741</v>
      </c>
      <c r="I494" s="541" t="s">
        <v>741</v>
      </c>
      <c r="J494" s="458"/>
      <c r="K494" s="458"/>
      <c r="L494" s="338"/>
      <c r="M494" s="338"/>
      <c r="N494" s="338"/>
      <c r="O494" s="360"/>
      <c r="P494" s="358"/>
      <c r="Q494" s="358"/>
      <c r="R494" s="358"/>
      <c r="S494" s="360"/>
      <c r="T494" s="359"/>
      <c r="U494" s="359"/>
      <c r="V494" s="359"/>
      <c r="W494" s="359"/>
    </row>
    <row r="495" spans="1:23" s="193" customFormat="1" ht="30">
      <c r="A495" s="418"/>
      <c r="B495" s="419">
        <v>3861</v>
      </c>
      <c r="C495" s="418">
        <v>12</v>
      </c>
      <c r="D495" s="425" t="s">
        <v>413</v>
      </c>
      <c r="E495" s="427">
        <v>0</v>
      </c>
      <c r="F495" s="427">
        <v>0</v>
      </c>
      <c r="G495" s="427">
        <v>0</v>
      </c>
      <c r="H495" s="540" t="s">
        <v>741</v>
      </c>
      <c r="I495" s="540" t="s">
        <v>741</v>
      </c>
      <c r="J495" s="458"/>
      <c r="K495" s="458"/>
      <c r="L495" s="338"/>
      <c r="M495" s="338"/>
      <c r="N495" s="338"/>
      <c r="O495" s="360"/>
      <c r="P495" s="358"/>
      <c r="Q495" s="358"/>
      <c r="R495" s="358"/>
      <c r="S495" s="360"/>
      <c r="T495" s="359"/>
      <c r="U495" s="359"/>
      <c r="V495" s="359"/>
      <c r="W495" s="359"/>
    </row>
    <row r="496" spans="1:23" s="193" customFormat="1" ht="45">
      <c r="A496" s="418"/>
      <c r="B496" s="419">
        <v>3862</v>
      </c>
      <c r="C496" s="418">
        <v>12</v>
      </c>
      <c r="D496" s="425" t="s">
        <v>414</v>
      </c>
      <c r="E496" s="427">
        <v>0</v>
      </c>
      <c r="F496" s="427">
        <v>0</v>
      </c>
      <c r="G496" s="427">
        <v>0</v>
      </c>
      <c r="H496" s="540" t="s">
        <v>741</v>
      </c>
      <c r="I496" s="540" t="s">
        <v>741</v>
      </c>
      <c r="J496" s="458"/>
      <c r="K496" s="458"/>
      <c r="L496" s="338"/>
      <c r="M496" s="338"/>
      <c r="N496" s="338"/>
      <c r="O496" s="360"/>
      <c r="P496" s="358"/>
      <c r="Q496" s="358"/>
      <c r="R496" s="358"/>
      <c r="S496" s="360"/>
      <c r="T496" s="359"/>
      <c r="U496" s="359"/>
      <c r="V496" s="359"/>
      <c r="W496" s="359"/>
    </row>
    <row r="497" spans="1:23" s="193" customFormat="1">
      <c r="A497" s="418"/>
      <c r="B497" s="419">
        <v>3863</v>
      </c>
      <c r="C497" s="418">
        <v>12</v>
      </c>
      <c r="D497" s="425" t="s">
        <v>415</v>
      </c>
      <c r="E497" s="427">
        <v>0</v>
      </c>
      <c r="F497" s="427">
        <v>0</v>
      </c>
      <c r="G497" s="427">
        <v>0</v>
      </c>
      <c r="H497" s="540" t="s">
        <v>741</v>
      </c>
      <c r="I497" s="540" t="s">
        <v>741</v>
      </c>
      <c r="J497" s="458"/>
      <c r="K497" s="458"/>
      <c r="L497" s="338"/>
      <c r="M497" s="338"/>
      <c r="N497" s="338"/>
      <c r="O497" s="360"/>
      <c r="P497" s="358"/>
      <c r="Q497" s="358"/>
      <c r="R497" s="358"/>
      <c r="S497" s="360"/>
      <c r="T497" s="359"/>
      <c r="U497" s="359"/>
      <c r="V497" s="359"/>
      <c r="W497" s="359"/>
    </row>
    <row r="498" spans="1:23" s="193" customFormat="1">
      <c r="A498" s="418"/>
      <c r="B498" s="419">
        <v>3864</v>
      </c>
      <c r="C498" s="418">
        <v>12</v>
      </c>
      <c r="D498" s="425" t="s">
        <v>416</v>
      </c>
      <c r="E498" s="427">
        <v>0</v>
      </c>
      <c r="F498" s="427">
        <v>0</v>
      </c>
      <c r="G498" s="427">
        <v>0</v>
      </c>
      <c r="H498" s="540" t="s">
        <v>741</v>
      </c>
      <c r="I498" s="540" t="s">
        <v>741</v>
      </c>
      <c r="J498" s="458"/>
      <c r="K498" s="458"/>
      <c r="L498" s="338"/>
      <c r="M498" s="338"/>
      <c r="N498" s="338"/>
      <c r="O498" s="360"/>
      <c r="P498" s="358"/>
      <c r="Q498" s="358"/>
      <c r="R498" s="358"/>
      <c r="S498" s="360"/>
      <c r="T498" s="359"/>
      <c r="U498" s="359"/>
      <c r="V498" s="359"/>
      <c r="W498" s="359"/>
    </row>
    <row r="499" spans="1:23" s="193" customFormat="1" ht="30">
      <c r="A499" s="418"/>
      <c r="B499" s="419">
        <v>3865</v>
      </c>
      <c r="C499" s="418">
        <v>12</v>
      </c>
      <c r="D499" s="425" t="s">
        <v>417</v>
      </c>
      <c r="E499" s="427">
        <v>0</v>
      </c>
      <c r="F499" s="427">
        <v>0</v>
      </c>
      <c r="G499" s="427">
        <v>0</v>
      </c>
      <c r="H499" s="540" t="s">
        <v>741</v>
      </c>
      <c r="I499" s="540" t="s">
        <v>741</v>
      </c>
      <c r="J499" s="458"/>
      <c r="K499" s="458"/>
      <c r="L499" s="338"/>
      <c r="M499" s="338"/>
      <c r="N499" s="338"/>
      <c r="O499" s="360"/>
      <c r="P499" s="358"/>
      <c r="Q499" s="358"/>
      <c r="R499" s="358"/>
      <c r="S499" s="360"/>
      <c r="T499" s="359"/>
      <c r="U499" s="359"/>
      <c r="V499" s="359"/>
      <c r="W499" s="359"/>
    </row>
    <row r="500" spans="1:23" s="193" customFormat="1">
      <c r="A500" s="428" t="s">
        <v>418</v>
      </c>
      <c r="B500" s="429"/>
      <c r="C500" s="412">
        <v>12</v>
      </c>
      <c r="D500" s="430" t="s">
        <v>19</v>
      </c>
      <c r="E500" s="414">
        <f>E501+E513+E546+E550+E553</f>
        <v>0</v>
      </c>
      <c r="F500" s="414">
        <f t="shared" ref="F500" si="177">F501+F513+F546+F550+F553</f>
        <v>1275</v>
      </c>
      <c r="G500" s="414">
        <f t="shared" ref="G500" si="178">G501+G513+G546+G550+G553</f>
        <v>477.38</v>
      </c>
      <c r="H500" s="547" t="s">
        <v>741</v>
      </c>
      <c r="I500" s="547">
        <f t="shared" si="108"/>
        <v>37.441568627450977</v>
      </c>
      <c r="J500" s="458"/>
      <c r="K500" s="458"/>
      <c r="L500" s="338"/>
      <c r="M500" s="338"/>
      <c r="N500" s="338"/>
      <c r="O500" s="360"/>
      <c r="P500" s="358"/>
      <c r="Q500" s="358"/>
      <c r="R500" s="358"/>
      <c r="S500" s="360"/>
      <c r="T500" s="359"/>
      <c r="U500" s="359"/>
      <c r="V500" s="359"/>
      <c r="W500" s="359"/>
    </row>
    <row r="501" spans="1:23" s="193" customFormat="1">
      <c r="A501" s="431"/>
      <c r="B501" s="415">
        <v>41</v>
      </c>
      <c r="C501" s="336">
        <v>12</v>
      </c>
      <c r="D501" s="432" t="s">
        <v>419</v>
      </c>
      <c r="E501" s="433">
        <f>E502+E506</f>
        <v>0</v>
      </c>
      <c r="F501" s="433">
        <f t="shared" ref="F501" si="179">F502+F506</f>
        <v>0</v>
      </c>
      <c r="G501" s="433">
        <f t="shared" ref="G501" si="180">G502+G506</f>
        <v>0</v>
      </c>
      <c r="H501" s="541" t="s">
        <v>741</v>
      </c>
      <c r="I501" s="541" t="s">
        <v>741</v>
      </c>
      <c r="J501" s="458"/>
      <c r="K501" s="458"/>
      <c r="L501" s="338"/>
      <c r="M501" s="338"/>
      <c r="N501" s="338"/>
      <c r="O501" s="360"/>
      <c r="P501" s="358"/>
      <c r="Q501" s="358"/>
      <c r="R501" s="358"/>
      <c r="S501" s="360"/>
      <c r="T501" s="359"/>
      <c r="U501" s="359"/>
      <c r="V501" s="359"/>
      <c r="W501" s="359"/>
    </row>
    <row r="502" spans="1:23" s="193" customFormat="1">
      <c r="A502" s="336"/>
      <c r="B502" s="434" t="s">
        <v>420</v>
      </c>
      <c r="C502" s="336">
        <v>12</v>
      </c>
      <c r="D502" s="432" t="s">
        <v>421</v>
      </c>
      <c r="E502" s="433">
        <f>SUM(E503:E505)</f>
        <v>0</v>
      </c>
      <c r="F502" s="433">
        <f t="shared" ref="F502" si="181">SUM(F503:F505)</f>
        <v>0</v>
      </c>
      <c r="G502" s="433">
        <f t="shared" ref="G502" si="182">SUM(G503:G505)</f>
        <v>0</v>
      </c>
      <c r="H502" s="541" t="s">
        <v>741</v>
      </c>
      <c r="I502" s="541" t="s">
        <v>741</v>
      </c>
      <c r="J502" s="458"/>
      <c r="K502" s="458"/>
      <c r="L502" s="338"/>
      <c r="M502" s="338"/>
      <c r="N502" s="338"/>
      <c r="O502" s="360"/>
      <c r="P502" s="358"/>
      <c r="Q502" s="358"/>
      <c r="R502" s="358"/>
      <c r="S502" s="360"/>
      <c r="T502" s="359"/>
      <c r="U502" s="359"/>
      <c r="V502" s="359"/>
      <c r="W502" s="359"/>
    </row>
    <row r="503" spans="1:23" s="193" customFormat="1">
      <c r="A503" s="418"/>
      <c r="B503" s="435" t="s">
        <v>422</v>
      </c>
      <c r="C503" s="418">
        <v>12</v>
      </c>
      <c r="D503" s="436" t="s">
        <v>423</v>
      </c>
      <c r="E503" s="422">
        <v>0</v>
      </c>
      <c r="F503" s="422">
        <v>0</v>
      </c>
      <c r="G503" s="422">
        <v>0</v>
      </c>
      <c r="H503" s="540" t="s">
        <v>741</v>
      </c>
      <c r="I503" s="540" t="s">
        <v>741</v>
      </c>
      <c r="J503" s="458"/>
      <c r="K503" s="458"/>
      <c r="L503" s="338"/>
      <c r="M503" s="338"/>
      <c r="N503" s="338"/>
      <c r="O503" s="360"/>
      <c r="P503" s="358"/>
      <c r="Q503" s="358"/>
      <c r="R503" s="358"/>
      <c r="S503" s="360"/>
      <c r="T503" s="359"/>
      <c r="U503" s="359"/>
      <c r="V503" s="359"/>
      <c r="W503" s="359"/>
    </row>
    <row r="504" spans="1:23" s="193" customFormat="1">
      <c r="A504" s="418"/>
      <c r="B504" s="419">
        <v>4112</v>
      </c>
      <c r="C504" s="437">
        <v>12</v>
      </c>
      <c r="D504" s="436" t="s">
        <v>424</v>
      </c>
      <c r="E504" s="422">
        <v>0</v>
      </c>
      <c r="F504" s="422">
        <v>0</v>
      </c>
      <c r="G504" s="422">
        <v>0</v>
      </c>
      <c r="H504" s="540" t="s">
        <v>741</v>
      </c>
      <c r="I504" s="540" t="s">
        <v>741</v>
      </c>
      <c r="J504" s="458"/>
      <c r="K504" s="458"/>
      <c r="L504" s="338"/>
      <c r="M504" s="338"/>
      <c r="N504" s="338"/>
      <c r="O504" s="360"/>
      <c r="P504" s="358"/>
      <c r="Q504" s="358"/>
      <c r="R504" s="358"/>
      <c r="S504" s="360"/>
      <c r="T504" s="359"/>
      <c r="U504" s="359"/>
      <c r="V504" s="359"/>
      <c r="W504" s="359"/>
    </row>
    <row r="505" spans="1:23" s="193" customFormat="1">
      <c r="A505" s="418"/>
      <c r="B505" s="435">
        <v>4113</v>
      </c>
      <c r="C505" s="418">
        <v>12</v>
      </c>
      <c r="D505" s="436" t="s">
        <v>425</v>
      </c>
      <c r="E505" s="422">
        <v>0</v>
      </c>
      <c r="F505" s="422">
        <v>0</v>
      </c>
      <c r="G505" s="422">
        <v>0</v>
      </c>
      <c r="H505" s="540" t="s">
        <v>741</v>
      </c>
      <c r="I505" s="540" t="s">
        <v>741</v>
      </c>
      <c r="J505" s="458"/>
      <c r="K505" s="458"/>
      <c r="L505" s="338"/>
      <c r="M505" s="338"/>
      <c r="N505" s="338"/>
      <c r="O505" s="360"/>
      <c r="P505" s="358"/>
      <c r="Q505" s="358"/>
      <c r="R505" s="358"/>
      <c r="S505" s="360"/>
      <c r="T505" s="359"/>
      <c r="U505" s="359"/>
      <c r="V505" s="359"/>
      <c r="W505" s="359"/>
    </row>
    <row r="506" spans="1:23" s="193" customFormat="1">
      <c r="A506" s="336"/>
      <c r="B506" s="434" t="s">
        <v>426</v>
      </c>
      <c r="C506" s="336">
        <v>12</v>
      </c>
      <c r="D506" s="432" t="s">
        <v>95</v>
      </c>
      <c r="E506" s="433">
        <f>SUM(E507:E512)</f>
        <v>0</v>
      </c>
      <c r="F506" s="433">
        <f t="shared" ref="F506" si="183">SUM(F507:F512)</f>
        <v>0</v>
      </c>
      <c r="G506" s="433">
        <f t="shared" ref="G506" si="184">SUM(G507:G512)</f>
        <v>0</v>
      </c>
      <c r="H506" s="541" t="s">
        <v>741</v>
      </c>
      <c r="I506" s="541" t="s">
        <v>741</v>
      </c>
      <c r="J506" s="458"/>
      <c r="K506" s="458"/>
      <c r="L506" s="338"/>
      <c r="M506" s="338"/>
      <c r="N506" s="338"/>
      <c r="O506" s="360"/>
      <c r="P506" s="358"/>
      <c r="Q506" s="358"/>
      <c r="R506" s="358"/>
      <c r="S506" s="360"/>
      <c r="T506" s="359"/>
      <c r="U506" s="359"/>
      <c r="V506" s="359"/>
      <c r="W506" s="359"/>
    </row>
    <row r="507" spans="1:23" s="193" customFormat="1">
      <c r="A507" s="418"/>
      <c r="B507" s="435" t="s">
        <v>427</v>
      </c>
      <c r="C507" s="418">
        <v>12</v>
      </c>
      <c r="D507" s="436" t="s">
        <v>428</v>
      </c>
      <c r="E507" s="422">
        <v>0</v>
      </c>
      <c r="F507" s="422">
        <v>0</v>
      </c>
      <c r="G507" s="422">
        <v>0</v>
      </c>
      <c r="H507" s="540" t="s">
        <v>741</v>
      </c>
      <c r="I507" s="540" t="s">
        <v>741</v>
      </c>
      <c r="J507" s="458"/>
      <c r="K507" s="458"/>
      <c r="L507" s="338"/>
      <c r="M507" s="338"/>
      <c r="N507" s="338"/>
      <c r="O507" s="360"/>
      <c r="P507" s="358"/>
      <c r="Q507" s="358"/>
      <c r="R507" s="358"/>
      <c r="S507" s="360"/>
      <c r="T507" s="359"/>
      <c r="U507" s="359"/>
      <c r="V507" s="359"/>
      <c r="W507" s="359"/>
    </row>
    <row r="508" spans="1:23" s="193" customFormat="1">
      <c r="A508" s="418"/>
      <c r="B508" s="435" t="s">
        <v>429</v>
      </c>
      <c r="C508" s="418">
        <v>12</v>
      </c>
      <c r="D508" s="436" t="s">
        <v>430</v>
      </c>
      <c r="E508" s="422">
        <v>0</v>
      </c>
      <c r="F508" s="422">
        <v>0</v>
      </c>
      <c r="G508" s="422">
        <v>0</v>
      </c>
      <c r="H508" s="540" t="s">
        <v>741</v>
      </c>
      <c r="I508" s="540" t="s">
        <v>741</v>
      </c>
      <c r="J508" s="458"/>
      <c r="K508" s="458"/>
      <c r="L508" s="338"/>
      <c r="M508" s="338"/>
      <c r="N508" s="338"/>
      <c r="O508" s="360"/>
      <c r="P508" s="358"/>
      <c r="Q508" s="358"/>
      <c r="R508" s="358"/>
      <c r="S508" s="360"/>
      <c r="T508" s="359"/>
      <c r="U508" s="359"/>
      <c r="V508" s="359"/>
      <c r="W508" s="359"/>
    </row>
    <row r="509" spans="1:23" s="193" customFormat="1">
      <c r="A509" s="418"/>
      <c r="B509" s="435" t="s">
        <v>431</v>
      </c>
      <c r="C509" s="418">
        <v>12</v>
      </c>
      <c r="D509" s="436" t="s">
        <v>432</v>
      </c>
      <c r="E509" s="422">
        <v>0</v>
      </c>
      <c r="F509" s="422">
        <v>0</v>
      </c>
      <c r="G509" s="422">
        <v>0</v>
      </c>
      <c r="H509" s="540" t="s">
        <v>741</v>
      </c>
      <c r="I509" s="540" t="s">
        <v>741</v>
      </c>
      <c r="J509" s="458"/>
      <c r="K509" s="458"/>
      <c r="L509" s="338"/>
      <c r="M509" s="338"/>
      <c r="N509" s="338"/>
      <c r="O509" s="360"/>
      <c r="P509" s="358"/>
      <c r="Q509" s="358"/>
      <c r="R509" s="358"/>
      <c r="S509" s="360"/>
      <c r="T509" s="359"/>
      <c r="U509" s="359"/>
      <c r="V509" s="359"/>
      <c r="W509" s="359"/>
    </row>
    <row r="510" spans="1:23" s="193" customFormat="1">
      <c r="A510" s="418"/>
      <c r="B510" s="435" t="s">
        <v>433</v>
      </c>
      <c r="C510" s="418">
        <v>12</v>
      </c>
      <c r="D510" s="436" t="s">
        <v>434</v>
      </c>
      <c r="E510" s="422">
        <v>0</v>
      </c>
      <c r="F510" s="422">
        <v>0</v>
      </c>
      <c r="G510" s="422">
        <v>0</v>
      </c>
      <c r="H510" s="540" t="s">
        <v>741</v>
      </c>
      <c r="I510" s="540" t="s">
        <v>741</v>
      </c>
      <c r="J510" s="458"/>
      <c r="K510" s="458"/>
      <c r="L510" s="338"/>
      <c r="M510" s="338"/>
      <c r="N510" s="338"/>
      <c r="O510" s="360"/>
      <c r="P510" s="358"/>
      <c r="Q510" s="358"/>
      <c r="R510" s="358"/>
      <c r="S510" s="360"/>
      <c r="T510" s="359"/>
      <c r="U510" s="359"/>
      <c r="V510" s="359"/>
      <c r="W510" s="359"/>
    </row>
    <row r="511" spans="1:23" s="193" customFormat="1">
      <c r="A511" s="418"/>
      <c r="B511" s="435" t="s">
        <v>435</v>
      </c>
      <c r="C511" s="418">
        <v>12</v>
      </c>
      <c r="D511" s="436" t="s">
        <v>436</v>
      </c>
      <c r="E511" s="422">
        <v>0</v>
      </c>
      <c r="F511" s="422">
        <v>0</v>
      </c>
      <c r="G511" s="422">
        <v>0</v>
      </c>
      <c r="H511" s="540" t="s">
        <v>741</v>
      </c>
      <c r="I511" s="540" t="s">
        <v>741</v>
      </c>
      <c r="J511" s="458"/>
      <c r="K511" s="458"/>
      <c r="L511" s="338"/>
      <c r="M511" s="338"/>
      <c r="N511" s="338"/>
      <c r="O511" s="360"/>
      <c r="P511" s="358"/>
      <c r="Q511" s="358"/>
      <c r="R511" s="358"/>
      <c r="S511" s="360"/>
      <c r="T511" s="359"/>
      <c r="U511" s="359"/>
      <c r="V511" s="359"/>
      <c r="W511" s="359"/>
    </row>
    <row r="512" spans="1:23" s="193" customFormat="1">
      <c r="A512" s="418"/>
      <c r="B512" s="435" t="s">
        <v>437</v>
      </c>
      <c r="C512" s="418">
        <v>12</v>
      </c>
      <c r="D512" s="436" t="s">
        <v>438</v>
      </c>
      <c r="E512" s="422">
        <v>0</v>
      </c>
      <c r="F512" s="422">
        <v>0</v>
      </c>
      <c r="G512" s="422">
        <v>0</v>
      </c>
      <c r="H512" s="540" t="s">
        <v>741</v>
      </c>
      <c r="I512" s="540" t="s">
        <v>741</v>
      </c>
      <c r="J512" s="458"/>
      <c r="K512" s="458"/>
      <c r="L512" s="338"/>
      <c r="M512" s="338"/>
      <c r="N512" s="338"/>
      <c r="O512" s="360"/>
      <c r="P512" s="358"/>
      <c r="Q512" s="358"/>
      <c r="R512" s="358"/>
      <c r="S512" s="360"/>
      <c r="T512" s="359"/>
      <c r="U512" s="359"/>
      <c r="V512" s="359"/>
      <c r="W512" s="359"/>
    </row>
    <row r="513" spans="1:23" s="193" customFormat="1">
      <c r="A513" s="431"/>
      <c r="B513" s="415">
        <v>42</v>
      </c>
      <c r="C513" s="336">
        <v>12</v>
      </c>
      <c r="D513" s="432" t="s">
        <v>20</v>
      </c>
      <c r="E513" s="433">
        <f>E514+E519+E528+E533+E538+E541</f>
        <v>0</v>
      </c>
      <c r="F513" s="433">
        <f t="shared" ref="F513" si="185">F514+F519+F528+F533+F538+F541</f>
        <v>1275</v>
      </c>
      <c r="G513" s="433">
        <f t="shared" ref="G513" si="186">G514+G519+G528+G533+G538+G541</f>
        <v>477.38</v>
      </c>
      <c r="H513" s="541" t="s">
        <v>741</v>
      </c>
      <c r="I513" s="541">
        <f t="shared" si="108"/>
        <v>37.441568627450977</v>
      </c>
      <c r="J513" s="458"/>
      <c r="K513" s="458"/>
      <c r="L513" s="338"/>
      <c r="M513" s="338"/>
      <c r="N513" s="338"/>
      <c r="O513" s="360"/>
      <c r="P513" s="358"/>
      <c r="Q513" s="358"/>
      <c r="R513" s="358"/>
      <c r="S513" s="360"/>
      <c r="T513" s="359"/>
      <c r="U513" s="359"/>
      <c r="V513" s="359"/>
      <c r="W513" s="359"/>
    </row>
    <row r="514" spans="1:23" s="193" customFormat="1">
      <c r="A514" s="336"/>
      <c r="B514" s="434" t="s">
        <v>439</v>
      </c>
      <c r="C514" s="336">
        <v>12</v>
      </c>
      <c r="D514" s="432" t="s">
        <v>96</v>
      </c>
      <c r="E514" s="433">
        <f>SUM(E515:E518)</f>
        <v>0</v>
      </c>
      <c r="F514" s="433">
        <f t="shared" ref="F514" si="187">SUM(F515:F518)</f>
        <v>0</v>
      </c>
      <c r="G514" s="433">
        <f t="shared" ref="G514" si="188">SUM(G515:G518)</f>
        <v>0</v>
      </c>
      <c r="H514" s="541" t="s">
        <v>741</v>
      </c>
      <c r="I514" s="541" t="s">
        <v>741</v>
      </c>
      <c r="J514" s="458"/>
      <c r="K514" s="458"/>
      <c r="L514" s="338"/>
      <c r="M514" s="338"/>
      <c r="N514" s="338"/>
      <c r="O514" s="360"/>
      <c r="P514" s="358"/>
      <c r="Q514" s="358"/>
      <c r="R514" s="358"/>
      <c r="S514" s="360"/>
      <c r="T514" s="359"/>
      <c r="U514" s="359"/>
      <c r="V514" s="359"/>
      <c r="W514" s="359"/>
    </row>
    <row r="515" spans="1:23" s="193" customFormat="1">
      <c r="A515" s="418"/>
      <c r="B515" s="435" t="s">
        <v>440</v>
      </c>
      <c r="C515" s="418">
        <v>12</v>
      </c>
      <c r="D515" s="436" t="s">
        <v>441</v>
      </c>
      <c r="E515" s="422">
        <v>0</v>
      </c>
      <c r="F515" s="422">
        <v>0</v>
      </c>
      <c r="G515" s="422">
        <v>0</v>
      </c>
      <c r="H515" s="540" t="s">
        <v>741</v>
      </c>
      <c r="I515" s="540" t="s">
        <v>741</v>
      </c>
      <c r="J515" s="458"/>
      <c r="K515" s="458"/>
      <c r="L515" s="338"/>
      <c r="M515" s="338"/>
      <c r="N515" s="338"/>
      <c r="O515" s="360"/>
      <c r="P515" s="358"/>
      <c r="Q515" s="358"/>
      <c r="R515" s="358"/>
      <c r="S515" s="360"/>
      <c r="T515" s="359"/>
      <c r="U515" s="359"/>
      <c r="V515" s="359"/>
      <c r="W515" s="359"/>
    </row>
    <row r="516" spans="1:23" s="193" customFormat="1">
      <c r="A516" s="418"/>
      <c r="B516" s="435" t="s">
        <v>442</v>
      </c>
      <c r="C516" s="418">
        <v>12</v>
      </c>
      <c r="D516" s="436" t="s">
        <v>443</v>
      </c>
      <c r="E516" s="422">
        <v>0</v>
      </c>
      <c r="F516" s="422">
        <v>0</v>
      </c>
      <c r="G516" s="422">
        <v>0</v>
      </c>
      <c r="H516" s="540" t="s">
        <v>741</v>
      </c>
      <c r="I516" s="540" t="s">
        <v>741</v>
      </c>
      <c r="J516" s="458"/>
      <c r="K516" s="458"/>
      <c r="L516" s="338"/>
      <c r="M516" s="338"/>
      <c r="N516" s="338"/>
      <c r="O516" s="360"/>
      <c r="P516" s="358"/>
      <c r="Q516" s="358"/>
      <c r="R516" s="358"/>
      <c r="S516" s="360"/>
      <c r="T516" s="359"/>
      <c r="U516" s="359"/>
      <c r="V516" s="359"/>
      <c r="W516" s="359"/>
    </row>
    <row r="517" spans="1:23" s="193" customFormat="1">
      <c r="A517" s="418"/>
      <c r="B517" s="435" t="s">
        <v>444</v>
      </c>
      <c r="C517" s="418">
        <v>12</v>
      </c>
      <c r="D517" s="436" t="s">
        <v>445</v>
      </c>
      <c r="E517" s="422">
        <v>0</v>
      </c>
      <c r="F517" s="422">
        <v>0</v>
      </c>
      <c r="G517" s="422">
        <v>0</v>
      </c>
      <c r="H517" s="540" t="s">
        <v>741</v>
      </c>
      <c r="I517" s="540" t="s">
        <v>741</v>
      </c>
      <c r="J517" s="458"/>
      <c r="K517" s="458"/>
      <c r="L517" s="338"/>
      <c r="M517" s="338"/>
      <c r="N517" s="338"/>
      <c r="O517" s="360"/>
      <c r="P517" s="358"/>
      <c r="Q517" s="358"/>
      <c r="R517" s="358"/>
      <c r="S517" s="360"/>
      <c r="T517" s="359"/>
      <c r="U517" s="359"/>
      <c r="V517" s="359"/>
      <c r="W517" s="359"/>
    </row>
    <row r="518" spans="1:23" s="193" customFormat="1">
      <c r="A518" s="418"/>
      <c r="B518" s="435" t="s">
        <v>446</v>
      </c>
      <c r="C518" s="418">
        <v>12</v>
      </c>
      <c r="D518" s="436" t="s">
        <v>447</v>
      </c>
      <c r="E518" s="422">
        <v>0</v>
      </c>
      <c r="F518" s="422">
        <v>0</v>
      </c>
      <c r="G518" s="422">
        <v>0</v>
      </c>
      <c r="H518" s="540" t="s">
        <v>741</v>
      </c>
      <c r="I518" s="540" t="s">
        <v>741</v>
      </c>
      <c r="J518" s="458"/>
      <c r="K518" s="458"/>
      <c r="L518" s="338"/>
      <c r="M518" s="338"/>
      <c r="N518" s="338"/>
      <c r="O518" s="360"/>
      <c r="P518" s="358"/>
      <c r="Q518" s="358"/>
      <c r="R518" s="358"/>
      <c r="S518" s="360"/>
      <c r="T518" s="359"/>
      <c r="U518" s="359"/>
      <c r="V518" s="359"/>
      <c r="W518" s="359"/>
    </row>
    <row r="519" spans="1:23" s="193" customFormat="1">
      <c r="A519" s="336"/>
      <c r="B519" s="434" t="s">
        <v>448</v>
      </c>
      <c r="C519" s="336">
        <v>12</v>
      </c>
      <c r="D519" s="432" t="s">
        <v>97</v>
      </c>
      <c r="E519" s="433">
        <f>SUM(E520:E527)</f>
        <v>0</v>
      </c>
      <c r="F519" s="433">
        <f t="shared" ref="F519" si="189">SUM(F520:F527)</f>
        <v>1275</v>
      </c>
      <c r="G519" s="433">
        <f t="shared" ref="G519" si="190">SUM(G520:G527)</f>
        <v>477.38</v>
      </c>
      <c r="H519" s="541" t="s">
        <v>741</v>
      </c>
      <c r="I519" s="541">
        <f t="shared" si="108"/>
        <v>37.441568627450977</v>
      </c>
      <c r="J519" s="458"/>
      <c r="K519" s="458"/>
      <c r="L519" s="338"/>
      <c r="M519" s="338"/>
      <c r="N519" s="338"/>
      <c r="O519" s="360"/>
      <c r="P519" s="358"/>
      <c r="Q519" s="358"/>
      <c r="R519" s="358"/>
      <c r="S519" s="360"/>
      <c r="T519" s="359"/>
      <c r="U519" s="359"/>
      <c r="V519" s="359"/>
      <c r="W519" s="359"/>
    </row>
    <row r="520" spans="1:23" s="193" customFormat="1">
      <c r="A520" s="418"/>
      <c r="B520" s="435" t="s">
        <v>201</v>
      </c>
      <c r="C520" s="418">
        <v>12</v>
      </c>
      <c r="D520" s="436" t="s">
        <v>202</v>
      </c>
      <c r="E520" s="422">
        <v>0</v>
      </c>
      <c r="F520" s="422">
        <v>1275</v>
      </c>
      <c r="G520" s="422">
        <v>477.38</v>
      </c>
      <c r="H520" s="540" t="s">
        <v>741</v>
      </c>
      <c r="I520" s="543">
        <f t="shared" si="108"/>
        <v>37.441568627450977</v>
      </c>
      <c r="J520" s="458"/>
      <c r="K520" s="458"/>
      <c r="L520" s="338"/>
      <c r="M520" s="338"/>
      <c r="N520" s="338"/>
      <c r="O520" s="360"/>
      <c r="P520" s="358"/>
      <c r="Q520" s="358"/>
      <c r="R520" s="358"/>
      <c r="S520" s="360"/>
      <c r="T520" s="359"/>
      <c r="U520" s="359"/>
      <c r="V520" s="359"/>
      <c r="W520" s="359"/>
    </row>
    <row r="521" spans="1:23" s="193" customFormat="1">
      <c r="A521" s="418"/>
      <c r="B521" s="435" t="s">
        <v>199</v>
      </c>
      <c r="C521" s="418">
        <v>12</v>
      </c>
      <c r="D521" s="436" t="s">
        <v>200</v>
      </c>
      <c r="E521" s="422">
        <v>0</v>
      </c>
      <c r="F521" s="422">
        <v>0</v>
      </c>
      <c r="G521" s="422">
        <v>0</v>
      </c>
      <c r="H521" s="540" t="s">
        <v>741</v>
      </c>
      <c r="I521" s="540" t="s">
        <v>741</v>
      </c>
      <c r="J521" s="458"/>
      <c r="K521" s="458"/>
      <c r="L521" s="338"/>
      <c r="M521" s="338"/>
      <c r="N521" s="338"/>
      <c r="O521" s="360"/>
      <c r="P521" s="358"/>
      <c r="Q521" s="358"/>
      <c r="R521" s="358"/>
      <c r="S521" s="360"/>
      <c r="T521" s="359"/>
      <c r="U521" s="359"/>
      <c r="V521" s="359"/>
      <c r="W521" s="359"/>
    </row>
    <row r="522" spans="1:23" s="193" customFormat="1">
      <c r="A522" s="418"/>
      <c r="B522" s="435" t="s">
        <v>449</v>
      </c>
      <c r="C522" s="418">
        <v>12</v>
      </c>
      <c r="D522" s="436" t="s">
        <v>450</v>
      </c>
      <c r="E522" s="422">
        <v>0</v>
      </c>
      <c r="F522" s="422">
        <v>0</v>
      </c>
      <c r="G522" s="422">
        <v>0</v>
      </c>
      <c r="H522" s="540" t="s">
        <v>741</v>
      </c>
      <c r="I522" s="540" t="s">
        <v>741</v>
      </c>
      <c r="J522" s="458"/>
      <c r="K522" s="458"/>
      <c r="L522" s="338"/>
      <c r="M522" s="338"/>
      <c r="N522" s="338"/>
      <c r="O522" s="360"/>
      <c r="P522" s="358"/>
      <c r="Q522" s="358"/>
      <c r="R522" s="358"/>
      <c r="S522" s="360"/>
      <c r="T522" s="359"/>
      <c r="U522" s="359"/>
      <c r="V522" s="359"/>
      <c r="W522" s="359"/>
    </row>
    <row r="523" spans="1:23" s="193" customFormat="1">
      <c r="A523" s="418"/>
      <c r="B523" s="435" t="s">
        <v>451</v>
      </c>
      <c r="C523" s="418">
        <v>12</v>
      </c>
      <c r="D523" s="436" t="s">
        <v>452</v>
      </c>
      <c r="E523" s="422">
        <v>0</v>
      </c>
      <c r="F523" s="422">
        <v>0</v>
      </c>
      <c r="G523" s="422">
        <v>0</v>
      </c>
      <c r="H523" s="540" t="s">
        <v>741</v>
      </c>
      <c r="I523" s="540" t="s">
        <v>741</v>
      </c>
      <c r="J523" s="458"/>
      <c r="K523" s="458"/>
      <c r="L523" s="338"/>
      <c r="M523" s="338"/>
      <c r="N523" s="338"/>
      <c r="O523" s="360"/>
      <c r="P523" s="358"/>
      <c r="Q523" s="358"/>
      <c r="R523" s="358"/>
      <c r="S523" s="360"/>
      <c r="T523" s="359"/>
      <c r="U523" s="359"/>
      <c r="V523" s="359"/>
      <c r="W523" s="359"/>
    </row>
    <row r="524" spans="1:23" s="193" customFormat="1">
      <c r="A524" s="418"/>
      <c r="B524" s="435" t="s">
        <v>453</v>
      </c>
      <c r="C524" s="418">
        <v>12</v>
      </c>
      <c r="D524" s="436" t="s">
        <v>454</v>
      </c>
      <c r="E524" s="422">
        <v>0</v>
      </c>
      <c r="F524" s="422">
        <v>0</v>
      </c>
      <c r="G524" s="422">
        <v>0</v>
      </c>
      <c r="H524" s="540" t="s">
        <v>741</v>
      </c>
      <c r="I524" s="540" t="s">
        <v>741</v>
      </c>
      <c r="J524" s="458"/>
      <c r="K524" s="458"/>
      <c r="L524" s="338"/>
      <c r="M524" s="338"/>
      <c r="N524" s="338"/>
      <c r="O524" s="360"/>
      <c r="P524" s="358"/>
      <c r="Q524" s="358"/>
      <c r="R524" s="358"/>
      <c r="S524" s="360"/>
      <c r="T524" s="359"/>
      <c r="U524" s="359"/>
      <c r="V524" s="359"/>
      <c r="W524" s="359"/>
    </row>
    <row r="525" spans="1:23" s="193" customFormat="1">
      <c r="A525" s="418"/>
      <c r="B525" s="435" t="s">
        <v>455</v>
      </c>
      <c r="C525" s="418">
        <v>12</v>
      </c>
      <c r="D525" s="436" t="s">
        <v>456</v>
      </c>
      <c r="E525" s="422">
        <v>0</v>
      </c>
      <c r="F525" s="422">
        <v>0</v>
      </c>
      <c r="G525" s="422">
        <v>0</v>
      </c>
      <c r="H525" s="540" t="s">
        <v>741</v>
      </c>
      <c r="I525" s="540" t="s">
        <v>741</v>
      </c>
      <c r="J525" s="458"/>
      <c r="K525" s="458"/>
      <c r="L525" s="338"/>
      <c r="M525" s="338"/>
      <c r="N525" s="338"/>
      <c r="O525" s="360"/>
      <c r="P525" s="358"/>
      <c r="Q525" s="358"/>
      <c r="R525" s="358"/>
      <c r="S525" s="360"/>
      <c r="T525" s="359"/>
      <c r="U525" s="359"/>
      <c r="V525" s="359"/>
      <c r="W525" s="359"/>
    </row>
    <row r="526" spans="1:23" s="193" customFormat="1">
      <c r="A526" s="418"/>
      <c r="B526" s="435" t="s">
        <v>457</v>
      </c>
      <c r="C526" s="418">
        <v>12</v>
      </c>
      <c r="D526" s="436" t="s">
        <v>458</v>
      </c>
      <c r="E526" s="422">
        <v>0</v>
      </c>
      <c r="F526" s="422">
        <v>0</v>
      </c>
      <c r="G526" s="422">
        <v>0</v>
      </c>
      <c r="H526" s="540" t="s">
        <v>741</v>
      </c>
      <c r="I526" s="540" t="s">
        <v>741</v>
      </c>
      <c r="J526" s="458"/>
      <c r="K526" s="458"/>
      <c r="L526" s="338"/>
      <c r="M526" s="338"/>
      <c r="N526" s="338"/>
      <c r="O526" s="360"/>
      <c r="P526" s="358"/>
      <c r="Q526" s="358"/>
      <c r="R526" s="358"/>
      <c r="S526" s="360"/>
      <c r="T526" s="359"/>
      <c r="U526" s="359"/>
      <c r="V526" s="359"/>
      <c r="W526" s="359"/>
    </row>
    <row r="527" spans="1:23" s="193" customFormat="1">
      <c r="A527" s="438"/>
      <c r="B527" s="439">
        <v>4228</v>
      </c>
      <c r="C527" s="437">
        <v>12</v>
      </c>
      <c r="D527" s="436" t="s">
        <v>459</v>
      </c>
      <c r="E527" s="422">
        <v>0</v>
      </c>
      <c r="F527" s="422">
        <v>0</v>
      </c>
      <c r="G527" s="422">
        <v>0</v>
      </c>
      <c r="H527" s="540" t="s">
        <v>741</v>
      </c>
      <c r="I527" s="540" t="s">
        <v>741</v>
      </c>
      <c r="J527" s="458"/>
      <c r="K527" s="458"/>
      <c r="L527" s="338"/>
      <c r="M527" s="338"/>
      <c r="N527" s="338"/>
      <c r="O527" s="360"/>
      <c r="P527" s="358"/>
      <c r="Q527" s="358"/>
      <c r="R527" s="358"/>
      <c r="S527" s="360"/>
      <c r="T527" s="359"/>
      <c r="U527" s="359"/>
      <c r="V527" s="359"/>
      <c r="W527" s="359"/>
    </row>
    <row r="528" spans="1:23" s="193" customFormat="1">
      <c r="A528" s="336"/>
      <c r="B528" s="434" t="s">
        <v>460</v>
      </c>
      <c r="C528" s="336">
        <v>12</v>
      </c>
      <c r="D528" s="432" t="s">
        <v>461</v>
      </c>
      <c r="E528" s="433">
        <f>SUM(E529:E532)</f>
        <v>0</v>
      </c>
      <c r="F528" s="433">
        <f t="shared" ref="F528" si="191">SUM(F529:F532)</f>
        <v>0</v>
      </c>
      <c r="G528" s="433">
        <f t="shared" ref="G528" si="192">SUM(G529:G532)</f>
        <v>0</v>
      </c>
      <c r="H528" s="541" t="s">
        <v>741</v>
      </c>
      <c r="I528" s="541" t="s">
        <v>741</v>
      </c>
      <c r="J528" s="458"/>
      <c r="K528" s="458"/>
      <c r="L528" s="338"/>
      <c r="M528" s="338"/>
      <c r="N528" s="338"/>
      <c r="O528" s="360"/>
      <c r="P528" s="358"/>
      <c r="Q528" s="358"/>
      <c r="R528" s="358"/>
      <c r="S528" s="360"/>
      <c r="T528" s="359"/>
      <c r="U528" s="359"/>
      <c r="V528" s="359"/>
      <c r="W528" s="359"/>
    </row>
    <row r="529" spans="1:23" s="193" customFormat="1">
      <c r="A529" s="418"/>
      <c r="B529" s="435" t="s">
        <v>462</v>
      </c>
      <c r="C529" s="418">
        <v>12</v>
      </c>
      <c r="D529" s="436" t="s">
        <v>463</v>
      </c>
      <c r="E529" s="422">
        <v>0</v>
      </c>
      <c r="F529" s="422">
        <v>0</v>
      </c>
      <c r="G529" s="422">
        <v>0</v>
      </c>
      <c r="H529" s="540" t="s">
        <v>741</v>
      </c>
      <c r="I529" s="540" t="s">
        <v>741</v>
      </c>
      <c r="J529" s="458"/>
      <c r="K529" s="458"/>
      <c r="L529" s="338"/>
      <c r="M529" s="338"/>
      <c r="N529" s="338"/>
      <c r="O529" s="360"/>
      <c r="P529" s="358"/>
      <c r="Q529" s="358"/>
      <c r="R529" s="358"/>
      <c r="S529" s="360"/>
      <c r="T529" s="359"/>
      <c r="U529" s="359"/>
      <c r="V529" s="359"/>
      <c r="W529" s="359"/>
    </row>
    <row r="530" spans="1:23" s="193" customFormat="1">
      <c r="A530" s="418"/>
      <c r="B530" s="435" t="s">
        <v>464</v>
      </c>
      <c r="C530" s="418">
        <v>12</v>
      </c>
      <c r="D530" s="436" t="s">
        <v>465</v>
      </c>
      <c r="E530" s="422">
        <v>0</v>
      </c>
      <c r="F530" s="422">
        <v>0</v>
      </c>
      <c r="G530" s="422">
        <v>0</v>
      </c>
      <c r="H530" s="540" t="s">
        <v>741</v>
      </c>
      <c r="I530" s="540" t="s">
        <v>741</v>
      </c>
      <c r="J530" s="458"/>
      <c r="K530" s="458"/>
      <c r="L530" s="338"/>
      <c r="M530" s="338"/>
      <c r="N530" s="338"/>
      <c r="O530" s="360"/>
      <c r="P530" s="358"/>
      <c r="Q530" s="358"/>
      <c r="R530" s="358"/>
      <c r="S530" s="360"/>
      <c r="T530" s="359"/>
      <c r="U530" s="359"/>
      <c r="V530" s="359"/>
      <c r="W530" s="359"/>
    </row>
    <row r="531" spans="1:23" s="193" customFormat="1">
      <c r="A531" s="418"/>
      <c r="B531" s="435" t="s">
        <v>466</v>
      </c>
      <c r="C531" s="418">
        <v>12</v>
      </c>
      <c r="D531" s="436" t="s">
        <v>467</v>
      </c>
      <c r="E531" s="422">
        <v>0</v>
      </c>
      <c r="F531" s="422">
        <v>0</v>
      </c>
      <c r="G531" s="422">
        <v>0</v>
      </c>
      <c r="H531" s="540" t="s">
        <v>741</v>
      </c>
      <c r="I531" s="540" t="s">
        <v>741</v>
      </c>
      <c r="J531" s="458"/>
      <c r="K531" s="458"/>
      <c r="L531" s="338"/>
      <c r="M531" s="338"/>
      <c r="N531" s="338"/>
      <c r="O531" s="360"/>
      <c r="P531" s="358"/>
      <c r="Q531" s="358"/>
      <c r="R531" s="358"/>
      <c r="S531" s="360"/>
      <c r="T531" s="359"/>
      <c r="U531" s="359"/>
      <c r="V531" s="359"/>
      <c r="W531" s="359"/>
    </row>
    <row r="532" spans="1:23" s="193" customFormat="1">
      <c r="A532" s="418"/>
      <c r="B532" s="435" t="s">
        <v>468</v>
      </c>
      <c r="C532" s="418">
        <v>12</v>
      </c>
      <c r="D532" s="436" t="s">
        <v>469</v>
      </c>
      <c r="E532" s="422">
        <v>0</v>
      </c>
      <c r="F532" s="422">
        <v>0</v>
      </c>
      <c r="G532" s="422">
        <v>0</v>
      </c>
      <c r="H532" s="540" t="s">
        <v>741</v>
      </c>
      <c r="I532" s="540" t="s">
        <v>741</v>
      </c>
      <c r="J532" s="458"/>
      <c r="K532" s="458"/>
      <c r="L532" s="338"/>
      <c r="M532" s="338"/>
      <c r="N532" s="338"/>
      <c r="O532" s="360"/>
      <c r="P532" s="358"/>
      <c r="Q532" s="358"/>
      <c r="R532" s="358"/>
      <c r="S532" s="360"/>
      <c r="T532" s="359"/>
      <c r="U532" s="359"/>
      <c r="V532" s="359"/>
      <c r="W532" s="359"/>
    </row>
    <row r="533" spans="1:23" s="193" customFormat="1">
      <c r="A533" s="336"/>
      <c r="B533" s="415">
        <v>424</v>
      </c>
      <c r="C533" s="431">
        <v>12</v>
      </c>
      <c r="D533" s="432" t="s">
        <v>104</v>
      </c>
      <c r="E533" s="433">
        <f>SUM(E534:E537)</f>
        <v>0</v>
      </c>
      <c r="F533" s="433">
        <f t="shared" ref="F533" si="193">SUM(F534:F537)</f>
        <v>0</v>
      </c>
      <c r="G533" s="433">
        <f t="shared" ref="G533" si="194">SUM(G534:G537)</f>
        <v>0</v>
      </c>
      <c r="H533" s="541" t="s">
        <v>741</v>
      </c>
      <c r="I533" s="541" t="s">
        <v>741</v>
      </c>
      <c r="J533" s="458"/>
      <c r="K533" s="458"/>
      <c r="L533" s="338"/>
      <c r="M533" s="338"/>
      <c r="N533" s="338"/>
      <c r="O533" s="360"/>
      <c r="P533" s="358"/>
      <c r="Q533" s="358"/>
      <c r="R533" s="358"/>
      <c r="S533" s="360"/>
      <c r="T533" s="359"/>
      <c r="U533" s="359"/>
      <c r="V533" s="359"/>
      <c r="W533" s="359"/>
    </row>
    <row r="534" spans="1:23" s="193" customFormat="1">
      <c r="A534" s="418"/>
      <c r="B534" s="440">
        <v>4241</v>
      </c>
      <c r="C534" s="418">
        <v>12</v>
      </c>
      <c r="D534" s="441" t="s">
        <v>470</v>
      </c>
      <c r="E534" s="422">
        <v>0</v>
      </c>
      <c r="F534" s="422">
        <v>0</v>
      </c>
      <c r="G534" s="422">
        <v>0</v>
      </c>
      <c r="H534" s="540" t="s">
        <v>741</v>
      </c>
      <c r="I534" s="540" t="s">
        <v>741</v>
      </c>
      <c r="J534" s="458"/>
      <c r="K534" s="458"/>
      <c r="L534" s="338"/>
      <c r="M534" s="338"/>
      <c r="N534" s="338"/>
      <c r="O534" s="360"/>
      <c r="P534" s="358"/>
      <c r="Q534" s="358"/>
      <c r="R534" s="358"/>
      <c r="S534" s="360"/>
      <c r="T534" s="359"/>
      <c r="U534" s="359"/>
      <c r="V534" s="359"/>
      <c r="W534" s="359"/>
    </row>
    <row r="535" spans="1:23" s="193" customFormat="1">
      <c r="A535" s="418"/>
      <c r="B535" s="440">
        <v>4242</v>
      </c>
      <c r="C535" s="418">
        <v>12</v>
      </c>
      <c r="D535" s="442" t="s">
        <v>471</v>
      </c>
      <c r="E535" s="422">
        <v>0</v>
      </c>
      <c r="F535" s="422">
        <v>0</v>
      </c>
      <c r="G535" s="422">
        <v>0</v>
      </c>
      <c r="H535" s="540" t="s">
        <v>741</v>
      </c>
      <c r="I535" s="540" t="s">
        <v>741</v>
      </c>
      <c r="J535" s="458"/>
      <c r="K535" s="458"/>
      <c r="L535" s="338"/>
      <c r="M535" s="338"/>
      <c r="N535" s="338"/>
      <c r="O535" s="360"/>
      <c r="P535" s="358"/>
      <c r="Q535" s="358"/>
      <c r="R535" s="358"/>
      <c r="S535" s="360"/>
      <c r="T535" s="359"/>
      <c r="U535" s="359"/>
      <c r="V535" s="359"/>
      <c r="W535" s="359"/>
    </row>
    <row r="536" spans="1:23" s="193" customFormat="1">
      <c r="A536" s="418"/>
      <c r="B536" s="440">
        <v>4243</v>
      </c>
      <c r="C536" s="418">
        <v>12</v>
      </c>
      <c r="D536" s="442" t="s">
        <v>472</v>
      </c>
      <c r="E536" s="422">
        <v>0</v>
      </c>
      <c r="F536" s="422">
        <v>0</v>
      </c>
      <c r="G536" s="422">
        <v>0</v>
      </c>
      <c r="H536" s="540" t="s">
        <v>741</v>
      </c>
      <c r="I536" s="540" t="s">
        <v>741</v>
      </c>
      <c r="J536" s="458"/>
      <c r="K536" s="458"/>
      <c r="L536" s="338"/>
      <c r="M536" s="338"/>
      <c r="N536" s="338"/>
      <c r="O536" s="360"/>
      <c r="P536" s="358"/>
      <c r="Q536" s="358"/>
      <c r="R536" s="358"/>
      <c r="S536" s="360"/>
      <c r="T536" s="359"/>
      <c r="U536" s="359"/>
      <c r="V536" s="359"/>
      <c r="W536" s="359"/>
    </row>
    <row r="537" spans="1:23" s="193" customFormat="1">
      <c r="A537" s="418"/>
      <c r="B537" s="440">
        <v>4244</v>
      </c>
      <c r="C537" s="418">
        <v>12</v>
      </c>
      <c r="D537" s="442" t="s">
        <v>473</v>
      </c>
      <c r="E537" s="422">
        <v>0</v>
      </c>
      <c r="F537" s="422">
        <v>0</v>
      </c>
      <c r="G537" s="422">
        <v>0</v>
      </c>
      <c r="H537" s="540" t="s">
        <v>741</v>
      </c>
      <c r="I537" s="540" t="s">
        <v>741</v>
      </c>
      <c r="J537" s="458"/>
      <c r="K537" s="458"/>
      <c r="L537" s="338"/>
      <c r="M537" s="338"/>
      <c r="N537" s="338"/>
      <c r="O537" s="360"/>
      <c r="P537" s="358"/>
      <c r="Q537" s="358"/>
      <c r="R537" s="358"/>
      <c r="S537" s="360"/>
      <c r="T537" s="359"/>
      <c r="U537" s="359"/>
      <c r="V537" s="359"/>
      <c r="W537" s="359"/>
    </row>
    <row r="538" spans="1:23" s="193" customFormat="1">
      <c r="A538" s="336"/>
      <c r="B538" s="434">
        <v>425</v>
      </c>
      <c r="C538" s="336">
        <v>12</v>
      </c>
      <c r="D538" s="432" t="s">
        <v>474</v>
      </c>
      <c r="E538" s="433">
        <f>SUM(E539:E540)</f>
        <v>0</v>
      </c>
      <c r="F538" s="433">
        <f t="shared" ref="F538" si="195">SUM(F539:F540)</f>
        <v>0</v>
      </c>
      <c r="G538" s="433">
        <f t="shared" ref="G538" si="196">SUM(G539:G540)</f>
        <v>0</v>
      </c>
      <c r="H538" s="541" t="s">
        <v>741</v>
      </c>
      <c r="I538" s="541" t="s">
        <v>741</v>
      </c>
      <c r="J538" s="458"/>
      <c r="K538" s="458"/>
      <c r="L538" s="338"/>
      <c r="M538" s="338"/>
      <c r="N538" s="338"/>
      <c r="O538" s="360"/>
      <c r="P538" s="358"/>
      <c r="Q538" s="358"/>
      <c r="R538" s="358"/>
      <c r="S538" s="360"/>
      <c r="T538" s="359"/>
      <c r="U538" s="359"/>
      <c r="V538" s="359"/>
      <c r="W538" s="359"/>
    </row>
    <row r="539" spans="1:23" s="193" customFormat="1">
      <c r="A539" s="418"/>
      <c r="B539" s="435">
        <v>4251</v>
      </c>
      <c r="C539" s="418">
        <v>12</v>
      </c>
      <c r="D539" s="436" t="s">
        <v>475</v>
      </c>
      <c r="E539" s="422">
        <v>0</v>
      </c>
      <c r="F539" s="422">
        <v>0</v>
      </c>
      <c r="G539" s="422">
        <v>0</v>
      </c>
      <c r="H539" s="540" t="s">
        <v>741</v>
      </c>
      <c r="I539" s="540" t="s">
        <v>741</v>
      </c>
      <c r="J539" s="458"/>
      <c r="K539" s="458"/>
      <c r="L539" s="338"/>
      <c r="M539" s="338"/>
      <c r="N539" s="338"/>
      <c r="O539" s="360"/>
      <c r="P539" s="358"/>
      <c r="Q539" s="358"/>
      <c r="R539" s="358"/>
      <c r="S539" s="360"/>
      <c r="T539" s="359"/>
      <c r="U539" s="359"/>
      <c r="V539" s="359"/>
      <c r="W539" s="359"/>
    </row>
    <row r="540" spans="1:23" s="193" customFormat="1">
      <c r="A540" s="418"/>
      <c r="B540" s="435">
        <v>4252</v>
      </c>
      <c r="C540" s="418">
        <v>12</v>
      </c>
      <c r="D540" s="436" t="s">
        <v>476</v>
      </c>
      <c r="E540" s="422">
        <v>0</v>
      </c>
      <c r="F540" s="422">
        <v>0</v>
      </c>
      <c r="G540" s="422">
        <v>0</v>
      </c>
      <c r="H540" s="540" t="s">
        <v>741</v>
      </c>
      <c r="I540" s="540" t="s">
        <v>741</v>
      </c>
      <c r="J540" s="458"/>
      <c r="K540" s="458"/>
      <c r="L540" s="338"/>
      <c r="M540" s="338"/>
      <c r="N540" s="338"/>
      <c r="O540" s="360"/>
      <c r="P540" s="358"/>
      <c r="Q540" s="358"/>
      <c r="R540" s="358"/>
      <c r="S540" s="360"/>
      <c r="T540" s="359"/>
      <c r="U540" s="359"/>
      <c r="V540" s="359"/>
      <c r="W540" s="359"/>
    </row>
    <row r="541" spans="1:23" s="193" customFormat="1">
      <c r="A541" s="336"/>
      <c r="B541" s="434">
        <v>426</v>
      </c>
      <c r="C541" s="336">
        <v>12</v>
      </c>
      <c r="D541" s="432" t="s">
        <v>105</v>
      </c>
      <c r="E541" s="433">
        <f>SUM(E542:E545)</f>
        <v>0</v>
      </c>
      <c r="F541" s="433">
        <f t="shared" ref="F541" si="197">SUM(F542:F545)</f>
        <v>0</v>
      </c>
      <c r="G541" s="433">
        <f t="shared" ref="G541" si="198">SUM(G542:G545)</f>
        <v>0</v>
      </c>
      <c r="H541" s="541" t="s">
        <v>741</v>
      </c>
      <c r="I541" s="541" t="s">
        <v>741</v>
      </c>
      <c r="J541" s="458"/>
      <c r="K541" s="458"/>
      <c r="L541" s="338"/>
      <c r="M541" s="338"/>
      <c r="N541" s="338"/>
      <c r="O541" s="360"/>
      <c r="P541" s="358"/>
      <c r="Q541" s="358"/>
      <c r="R541" s="358"/>
      <c r="S541" s="360"/>
      <c r="T541" s="359"/>
      <c r="U541" s="359"/>
      <c r="V541" s="359"/>
      <c r="W541" s="359"/>
    </row>
    <row r="542" spans="1:23" s="193" customFormat="1">
      <c r="A542" s="418"/>
      <c r="B542" s="435">
        <v>4261</v>
      </c>
      <c r="C542" s="418">
        <v>12</v>
      </c>
      <c r="D542" s="436" t="s">
        <v>477</v>
      </c>
      <c r="E542" s="422">
        <v>0</v>
      </c>
      <c r="F542" s="422">
        <v>0</v>
      </c>
      <c r="G542" s="422">
        <v>0</v>
      </c>
      <c r="H542" s="540" t="s">
        <v>741</v>
      </c>
      <c r="I542" s="540" t="s">
        <v>741</v>
      </c>
      <c r="J542" s="458"/>
      <c r="K542" s="458"/>
      <c r="L542" s="338"/>
      <c r="M542" s="338"/>
      <c r="N542" s="338"/>
      <c r="O542" s="360"/>
      <c r="P542" s="358"/>
      <c r="Q542" s="358"/>
      <c r="R542" s="358"/>
      <c r="S542" s="360"/>
      <c r="T542" s="359"/>
      <c r="U542" s="359"/>
      <c r="V542" s="359"/>
      <c r="W542" s="359"/>
    </row>
    <row r="543" spans="1:23" s="193" customFormat="1">
      <c r="A543" s="418"/>
      <c r="B543" s="435">
        <v>4262</v>
      </c>
      <c r="C543" s="418">
        <v>12</v>
      </c>
      <c r="D543" s="436" t="s">
        <v>478</v>
      </c>
      <c r="E543" s="422">
        <v>0</v>
      </c>
      <c r="F543" s="422">
        <v>0</v>
      </c>
      <c r="G543" s="422">
        <v>0</v>
      </c>
      <c r="H543" s="540" t="s">
        <v>741</v>
      </c>
      <c r="I543" s="540" t="s">
        <v>741</v>
      </c>
      <c r="J543" s="458"/>
      <c r="K543" s="458"/>
      <c r="L543" s="338"/>
      <c r="M543" s="338"/>
      <c r="N543" s="338"/>
      <c r="O543" s="360"/>
      <c r="P543" s="358"/>
      <c r="Q543" s="358"/>
      <c r="R543" s="358"/>
      <c r="S543" s="360"/>
      <c r="T543" s="359"/>
      <c r="U543" s="359"/>
      <c r="V543" s="359"/>
      <c r="W543" s="359"/>
    </row>
    <row r="544" spans="1:23" s="193" customFormat="1">
      <c r="A544" s="418"/>
      <c r="B544" s="435">
        <v>4263</v>
      </c>
      <c r="C544" s="418">
        <v>12</v>
      </c>
      <c r="D544" s="436" t="s">
        <v>479</v>
      </c>
      <c r="E544" s="422">
        <v>0</v>
      </c>
      <c r="F544" s="422">
        <v>0</v>
      </c>
      <c r="G544" s="422">
        <v>0</v>
      </c>
      <c r="H544" s="540" t="s">
        <v>741</v>
      </c>
      <c r="I544" s="540" t="s">
        <v>741</v>
      </c>
      <c r="J544" s="458"/>
      <c r="K544" s="458"/>
      <c r="L544" s="338"/>
      <c r="M544" s="338"/>
      <c r="N544" s="338"/>
      <c r="O544" s="360"/>
      <c r="P544" s="358"/>
      <c r="Q544" s="358"/>
      <c r="R544" s="358"/>
      <c r="S544" s="360"/>
      <c r="T544" s="359"/>
      <c r="U544" s="359"/>
      <c r="V544" s="359"/>
      <c r="W544" s="359"/>
    </row>
    <row r="545" spans="1:23" s="193" customFormat="1">
      <c r="A545" s="418"/>
      <c r="B545" s="435">
        <v>4264</v>
      </c>
      <c r="C545" s="418">
        <v>12</v>
      </c>
      <c r="D545" s="436" t="s">
        <v>480</v>
      </c>
      <c r="E545" s="422">
        <v>0</v>
      </c>
      <c r="F545" s="422">
        <v>0</v>
      </c>
      <c r="G545" s="422">
        <v>0</v>
      </c>
      <c r="H545" s="540" t="s">
        <v>741</v>
      </c>
      <c r="I545" s="540" t="s">
        <v>741</v>
      </c>
      <c r="J545" s="458"/>
      <c r="K545" s="458"/>
      <c r="L545" s="338"/>
      <c r="M545" s="338"/>
      <c r="N545" s="338"/>
      <c r="O545" s="360"/>
      <c r="P545" s="358"/>
      <c r="Q545" s="358"/>
      <c r="R545" s="358"/>
      <c r="S545" s="360"/>
      <c r="T545" s="359"/>
      <c r="U545" s="359"/>
      <c r="V545" s="359"/>
      <c r="W545" s="359"/>
    </row>
    <row r="546" spans="1:23" s="193" customFormat="1" ht="30">
      <c r="A546" s="443"/>
      <c r="B546" s="415">
        <v>43</v>
      </c>
      <c r="C546" s="336">
        <v>12</v>
      </c>
      <c r="D546" s="432" t="s">
        <v>481</v>
      </c>
      <c r="E546" s="433">
        <f>E547</f>
        <v>0</v>
      </c>
      <c r="F546" s="433">
        <f t="shared" ref="F546" si="199">F547</f>
        <v>0</v>
      </c>
      <c r="G546" s="433">
        <f t="shared" ref="G546" si="200">G547</f>
        <v>0</v>
      </c>
      <c r="H546" s="541" t="s">
        <v>741</v>
      </c>
      <c r="I546" s="541" t="s">
        <v>741</v>
      </c>
      <c r="J546" s="458"/>
      <c r="K546" s="458"/>
      <c r="L546" s="338"/>
      <c r="M546" s="338"/>
      <c r="N546" s="338"/>
      <c r="O546" s="360"/>
      <c r="P546" s="358"/>
      <c r="Q546" s="358"/>
      <c r="R546" s="358"/>
      <c r="S546" s="360"/>
      <c r="T546" s="359"/>
      <c r="U546" s="359"/>
      <c r="V546" s="359"/>
      <c r="W546" s="359"/>
    </row>
    <row r="547" spans="1:23" s="193" customFormat="1">
      <c r="A547" s="336"/>
      <c r="B547" s="434" t="s">
        <v>482</v>
      </c>
      <c r="C547" s="336">
        <v>12</v>
      </c>
      <c r="D547" s="432" t="s">
        <v>483</v>
      </c>
      <c r="E547" s="433">
        <f>SUM(E548:E549)</f>
        <v>0</v>
      </c>
      <c r="F547" s="433">
        <f t="shared" ref="F547" si="201">SUM(F548:F549)</f>
        <v>0</v>
      </c>
      <c r="G547" s="433">
        <f t="shared" ref="G547" si="202">SUM(G548:G549)</f>
        <v>0</v>
      </c>
      <c r="H547" s="541" t="s">
        <v>741</v>
      </c>
      <c r="I547" s="541" t="s">
        <v>741</v>
      </c>
      <c r="J547" s="458"/>
      <c r="K547" s="458"/>
      <c r="L547" s="338"/>
      <c r="M547" s="338"/>
      <c r="N547" s="338"/>
      <c r="O547" s="360"/>
      <c r="P547" s="358"/>
      <c r="Q547" s="358"/>
      <c r="R547" s="358"/>
      <c r="S547" s="360"/>
      <c r="T547" s="359"/>
      <c r="U547" s="359"/>
      <c r="V547" s="359"/>
      <c r="W547" s="359"/>
    </row>
    <row r="548" spans="1:23" s="193" customFormat="1">
      <c r="A548" s="418"/>
      <c r="B548" s="435" t="s">
        <v>484</v>
      </c>
      <c r="C548" s="418">
        <v>12</v>
      </c>
      <c r="D548" s="436" t="s">
        <v>485</v>
      </c>
      <c r="E548" s="422">
        <v>0</v>
      </c>
      <c r="F548" s="422">
        <v>0</v>
      </c>
      <c r="G548" s="422">
        <v>0</v>
      </c>
      <c r="H548" s="540" t="s">
        <v>741</v>
      </c>
      <c r="I548" s="540" t="s">
        <v>741</v>
      </c>
      <c r="J548" s="458"/>
      <c r="K548" s="458"/>
      <c r="L548" s="338"/>
      <c r="M548" s="338"/>
      <c r="N548" s="338"/>
      <c r="O548" s="360"/>
      <c r="P548" s="358"/>
      <c r="Q548" s="358"/>
      <c r="R548" s="358"/>
      <c r="S548" s="360"/>
      <c r="T548" s="359"/>
      <c r="U548" s="359"/>
      <c r="V548" s="359"/>
      <c r="W548" s="359"/>
    </row>
    <row r="549" spans="1:23" s="193" customFormat="1">
      <c r="A549" s="418"/>
      <c r="B549" s="440">
        <v>4312</v>
      </c>
      <c r="C549" s="418">
        <v>12</v>
      </c>
      <c r="D549" s="442" t="s">
        <v>486</v>
      </c>
      <c r="E549" s="422">
        <v>0</v>
      </c>
      <c r="F549" s="422">
        <v>0</v>
      </c>
      <c r="G549" s="422">
        <v>0</v>
      </c>
      <c r="H549" s="540" t="s">
        <v>741</v>
      </c>
      <c r="I549" s="540" t="s">
        <v>741</v>
      </c>
      <c r="J549" s="458"/>
      <c r="K549" s="458"/>
      <c r="L549" s="338"/>
      <c r="M549" s="338"/>
      <c r="N549" s="338"/>
      <c r="O549" s="360"/>
      <c r="P549" s="358"/>
      <c r="Q549" s="358"/>
      <c r="R549" s="358"/>
      <c r="S549" s="360"/>
      <c r="T549" s="359"/>
      <c r="U549" s="359"/>
      <c r="V549" s="359"/>
      <c r="W549" s="359"/>
    </row>
    <row r="550" spans="1:23" s="193" customFormat="1">
      <c r="A550" s="431"/>
      <c r="B550" s="415">
        <v>44</v>
      </c>
      <c r="C550" s="336">
        <v>12</v>
      </c>
      <c r="D550" s="432" t="s">
        <v>487</v>
      </c>
      <c r="E550" s="433">
        <f>E551</f>
        <v>0</v>
      </c>
      <c r="F550" s="433">
        <f t="shared" ref="F550" si="203">F551</f>
        <v>0</v>
      </c>
      <c r="G550" s="433">
        <f t="shared" ref="G550" si="204">G551</f>
        <v>0</v>
      </c>
      <c r="H550" s="541" t="s">
        <v>741</v>
      </c>
      <c r="I550" s="541" t="s">
        <v>741</v>
      </c>
      <c r="J550" s="458"/>
      <c r="K550" s="458"/>
      <c r="L550" s="338"/>
      <c r="M550" s="338"/>
      <c r="N550" s="338"/>
      <c r="O550" s="360"/>
      <c r="P550" s="358"/>
      <c r="Q550" s="358"/>
      <c r="R550" s="358"/>
      <c r="S550" s="360"/>
      <c r="T550" s="359"/>
      <c r="U550" s="359"/>
      <c r="V550" s="359"/>
      <c r="W550" s="359"/>
    </row>
    <row r="551" spans="1:23" s="193" customFormat="1">
      <c r="A551" s="336"/>
      <c r="B551" s="434" t="s">
        <v>488</v>
      </c>
      <c r="C551" s="336">
        <v>12</v>
      </c>
      <c r="D551" s="432" t="s">
        <v>489</v>
      </c>
      <c r="E551" s="433">
        <f>SUM(E552)</f>
        <v>0</v>
      </c>
      <c r="F551" s="433">
        <f t="shared" ref="F551" si="205">SUM(F552)</f>
        <v>0</v>
      </c>
      <c r="G551" s="433">
        <f t="shared" ref="G551" si="206">SUM(G552)</f>
        <v>0</v>
      </c>
      <c r="H551" s="541" t="s">
        <v>741</v>
      </c>
      <c r="I551" s="541" t="s">
        <v>741</v>
      </c>
      <c r="J551" s="458"/>
      <c r="K551" s="458"/>
      <c r="L551" s="338"/>
      <c r="M551" s="338"/>
      <c r="N551" s="338"/>
      <c r="O551" s="360"/>
      <c r="P551" s="358"/>
      <c r="Q551" s="358"/>
      <c r="R551" s="358"/>
      <c r="S551" s="360"/>
      <c r="T551" s="359"/>
      <c r="U551" s="359"/>
      <c r="V551" s="359"/>
      <c r="W551" s="359"/>
    </row>
    <row r="552" spans="1:23" s="193" customFormat="1">
      <c r="A552" s="418"/>
      <c r="B552" s="435" t="s">
        <v>490</v>
      </c>
      <c r="C552" s="418">
        <v>12</v>
      </c>
      <c r="D552" s="436" t="s">
        <v>491</v>
      </c>
      <c r="E552" s="422">
        <v>0</v>
      </c>
      <c r="F552" s="422">
        <v>0</v>
      </c>
      <c r="G552" s="422">
        <v>0</v>
      </c>
      <c r="H552" s="540" t="s">
        <v>741</v>
      </c>
      <c r="I552" s="540" t="s">
        <v>741</v>
      </c>
      <c r="J552" s="458"/>
      <c r="K552" s="458"/>
      <c r="L552" s="338"/>
      <c r="M552" s="338"/>
      <c r="N552" s="338"/>
      <c r="O552" s="360"/>
      <c r="P552" s="358"/>
      <c r="Q552" s="358"/>
      <c r="R552" s="358"/>
      <c r="S552" s="360"/>
      <c r="T552" s="359"/>
      <c r="U552" s="359"/>
      <c r="V552" s="359"/>
      <c r="W552" s="359"/>
    </row>
    <row r="553" spans="1:23" s="193" customFormat="1">
      <c r="A553" s="431"/>
      <c r="B553" s="415">
        <v>45</v>
      </c>
      <c r="C553" s="336">
        <v>12</v>
      </c>
      <c r="D553" s="432" t="s">
        <v>140</v>
      </c>
      <c r="E553" s="433">
        <f>E554+E556+E558+E560</f>
        <v>0</v>
      </c>
      <c r="F553" s="433">
        <f t="shared" ref="F553" si="207">F554+F556+F558+F560</f>
        <v>0</v>
      </c>
      <c r="G553" s="433">
        <f t="shared" ref="G553" si="208">G554+G556+G558+G560</f>
        <v>0</v>
      </c>
      <c r="H553" s="541" t="s">
        <v>741</v>
      </c>
      <c r="I553" s="541" t="s">
        <v>741</v>
      </c>
      <c r="J553" s="458"/>
      <c r="K553" s="458"/>
      <c r="L553" s="338"/>
      <c r="M553" s="338"/>
      <c r="N553" s="338"/>
      <c r="O553" s="360"/>
      <c r="P553" s="358"/>
      <c r="Q553" s="358"/>
      <c r="R553" s="358"/>
      <c r="S553" s="360"/>
      <c r="T553" s="359"/>
      <c r="U553" s="359"/>
      <c r="V553" s="359"/>
      <c r="W553" s="359"/>
    </row>
    <row r="554" spans="1:23" s="193" customFormat="1">
      <c r="A554" s="336"/>
      <c r="B554" s="434" t="s">
        <v>492</v>
      </c>
      <c r="C554" s="336">
        <v>12</v>
      </c>
      <c r="D554" s="432" t="s">
        <v>138</v>
      </c>
      <c r="E554" s="433">
        <f>SUM(E555)</f>
        <v>0</v>
      </c>
      <c r="F554" s="433">
        <f t="shared" ref="F554" si="209">SUM(F555)</f>
        <v>0</v>
      </c>
      <c r="G554" s="433">
        <f t="shared" ref="G554" si="210">SUM(G555)</f>
        <v>0</v>
      </c>
      <c r="H554" s="541" t="s">
        <v>741</v>
      </c>
      <c r="I554" s="541" t="s">
        <v>741</v>
      </c>
      <c r="J554" s="458"/>
      <c r="K554" s="458"/>
      <c r="L554" s="338"/>
      <c r="M554" s="338"/>
      <c r="N554" s="338"/>
      <c r="O554" s="360"/>
      <c r="P554" s="358"/>
      <c r="Q554" s="358"/>
      <c r="R554" s="358"/>
      <c r="S554" s="360"/>
      <c r="T554" s="359"/>
      <c r="U554" s="359"/>
      <c r="V554" s="359"/>
      <c r="W554" s="359"/>
    </row>
    <row r="555" spans="1:23" s="193" customFormat="1">
      <c r="A555" s="418"/>
      <c r="B555" s="435" t="s">
        <v>493</v>
      </c>
      <c r="C555" s="418">
        <v>12</v>
      </c>
      <c r="D555" s="436" t="s">
        <v>138</v>
      </c>
      <c r="E555" s="422">
        <v>0</v>
      </c>
      <c r="F555" s="422">
        <v>0</v>
      </c>
      <c r="G555" s="422">
        <v>0</v>
      </c>
      <c r="H555" s="540" t="s">
        <v>741</v>
      </c>
      <c r="I555" s="540" t="s">
        <v>741</v>
      </c>
      <c r="J555" s="458"/>
      <c r="K555" s="458"/>
      <c r="L555" s="338"/>
      <c r="M555" s="338"/>
      <c r="N555" s="338"/>
      <c r="O555" s="360"/>
      <c r="P555" s="358"/>
      <c r="Q555" s="358"/>
      <c r="R555" s="358"/>
      <c r="S555" s="360"/>
      <c r="T555" s="359"/>
      <c r="U555" s="359"/>
      <c r="V555" s="359"/>
      <c r="W555" s="359"/>
    </row>
    <row r="556" spans="1:23" s="193" customFormat="1">
      <c r="A556" s="336"/>
      <c r="B556" s="434" t="s">
        <v>494</v>
      </c>
      <c r="C556" s="336">
        <v>12</v>
      </c>
      <c r="D556" s="432" t="s">
        <v>495</v>
      </c>
      <c r="E556" s="433">
        <f>E557</f>
        <v>0</v>
      </c>
      <c r="F556" s="433">
        <f t="shared" ref="F556" si="211">F557</f>
        <v>0</v>
      </c>
      <c r="G556" s="433">
        <f t="shared" ref="G556" si="212">G557</f>
        <v>0</v>
      </c>
      <c r="H556" s="541" t="s">
        <v>741</v>
      </c>
      <c r="I556" s="541" t="s">
        <v>741</v>
      </c>
      <c r="J556" s="458"/>
      <c r="K556" s="458"/>
      <c r="L556" s="338"/>
      <c r="M556" s="338"/>
      <c r="N556" s="338"/>
      <c r="O556" s="360"/>
      <c r="P556" s="358"/>
      <c r="Q556" s="358"/>
      <c r="R556" s="358"/>
      <c r="S556" s="360"/>
      <c r="T556" s="359"/>
      <c r="U556" s="359"/>
      <c r="V556" s="359"/>
      <c r="W556" s="359"/>
    </row>
    <row r="557" spans="1:23" s="193" customFormat="1">
      <c r="A557" s="418"/>
      <c r="B557" s="435" t="s">
        <v>496</v>
      </c>
      <c r="C557" s="418">
        <v>12</v>
      </c>
      <c r="D557" s="436" t="s">
        <v>495</v>
      </c>
      <c r="E557" s="422">
        <v>0</v>
      </c>
      <c r="F557" s="422">
        <v>0</v>
      </c>
      <c r="G557" s="422">
        <v>0</v>
      </c>
      <c r="H557" s="540" t="s">
        <v>741</v>
      </c>
      <c r="I557" s="540" t="s">
        <v>741</v>
      </c>
      <c r="J557" s="458"/>
      <c r="K557" s="458"/>
      <c r="L557" s="338"/>
      <c r="M557" s="338"/>
      <c r="N557" s="338"/>
      <c r="O557" s="360"/>
      <c r="P557" s="358"/>
      <c r="Q557" s="358"/>
      <c r="R557" s="358"/>
      <c r="S557" s="360"/>
      <c r="T557" s="359"/>
      <c r="U557" s="359"/>
      <c r="V557" s="359"/>
      <c r="W557" s="359"/>
    </row>
    <row r="558" spans="1:23" s="193" customFormat="1">
      <c r="A558" s="336"/>
      <c r="B558" s="434" t="s">
        <v>497</v>
      </c>
      <c r="C558" s="336">
        <v>12</v>
      </c>
      <c r="D558" s="432" t="s">
        <v>498</v>
      </c>
      <c r="E558" s="433">
        <f>E559</f>
        <v>0</v>
      </c>
      <c r="F558" s="433">
        <f t="shared" ref="F558" si="213">F559</f>
        <v>0</v>
      </c>
      <c r="G558" s="433">
        <f t="shared" ref="G558" si="214">G559</f>
        <v>0</v>
      </c>
      <c r="H558" s="541" t="s">
        <v>741</v>
      </c>
      <c r="I558" s="541" t="s">
        <v>741</v>
      </c>
      <c r="J558" s="458"/>
      <c r="K558" s="458"/>
      <c r="L558" s="338"/>
      <c r="M558" s="338"/>
      <c r="N558" s="338"/>
      <c r="O558" s="360"/>
      <c r="P558" s="358"/>
      <c r="Q558" s="358"/>
      <c r="R558" s="358"/>
      <c r="S558" s="360"/>
      <c r="T558" s="359"/>
      <c r="U558" s="359"/>
      <c r="V558" s="359"/>
      <c r="W558" s="359"/>
    </row>
    <row r="559" spans="1:23" s="193" customFormat="1">
      <c r="A559" s="418"/>
      <c r="B559" s="435" t="s">
        <v>499</v>
      </c>
      <c r="C559" s="418">
        <v>12</v>
      </c>
      <c r="D559" s="436" t="s">
        <v>498</v>
      </c>
      <c r="E559" s="422">
        <v>0</v>
      </c>
      <c r="F559" s="422">
        <v>0</v>
      </c>
      <c r="G559" s="422">
        <v>0</v>
      </c>
      <c r="H559" s="540" t="s">
        <v>741</v>
      </c>
      <c r="I559" s="540" t="s">
        <v>741</v>
      </c>
      <c r="J559" s="458"/>
      <c r="K559" s="458"/>
      <c r="L559" s="338"/>
      <c r="M559" s="338"/>
      <c r="N559" s="338"/>
      <c r="O559" s="360"/>
      <c r="P559" s="358"/>
      <c r="Q559" s="358"/>
      <c r="R559" s="358"/>
      <c r="S559" s="360"/>
      <c r="T559" s="359"/>
      <c r="U559" s="359"/>
      <c r="V559" s="359"/>
      <c r="W559" s="359"/>
    </row>
    <row r="560" spans="1:23" s="193" customFormat="1">
      <c r="A560" s="336"/>
      <c r="B560" s="434" t="s">
        <v>500</v>
      </c>
      <c r="C560" s="336">
        <v>12</v>
      </c>
      <c r="D560" s="432" t="s">
        <v>501</v>
      </c>
      <c r="E560" s="433">
        <f>E561</f>
        <v>0</v>
      </c>
      <c r="F560" s="433">
        <f t="shared" ref="F560" si="215">F561</f>
        <v>0</v>
      </c>
      <c r="G560" s="433">
        <f t="shared" ref="G560" si="216">G561</f>
        <v>0</v>
      </c>
      <c r="H560" s="541" t="s">
        <v>741</v>
      </c>
      <c r="I560" s="541" t="s">
        <v>741</v>
      </c>
      <c r="J560" s="458"/>
      <c r="K560" s="458"/>
      <c r="L560" s="338"/>
      <c r="M560" s="338"/>
      <c r="N560" s="338"/>
      <c r="O560" s="360"/>
      <c r="P560" s="358"/>
      <c r="Q560" s="358"/>
      <c r="R560" s="358"/>
      <c r="S560" s="360"/>
      <c r="T560" s="359"/>
      <c r="U560" s="359"/>
      <c r="V560" s="359"/>
      <c r="W560" s="359"/>
    </row>
    <row r="561" spans="1:23" s="193" customFormat="1">
      <c r="A561" s="418"/>
      <c r="B561" s="435" t="s">
        <v>502</v>
      </c>
      <c r="C561" s="418">
        <v>12</v>
      </c>
      <c r="D561" s="436" t="s">
        <v>501</v>
      </c>
      <c r="E561" s="422">
        <v>0</v>
      </c>
      <c r="F561" s="422">
        <v>0</v>
      </c>
      <c r="G561" s="422">
        <v>0</v>
      </c>
      <c r="H561" s="540" t="s">
        <v>741</v>
      </c>
      <c r="I561" s="540" t="s">
        <v>741</v>
      </c>
      <c r="J561" s="458"/>
      <c r="K561" s="458"/>
      <c r="L561" s="338"/>
      <c r="M561" s="338"/>
      <c r="N561" s="338"/>
      <c r="O561" s="360"/>
      <c r="P561" s="358"/>
      <c r="Q561" s="358"/>
      <c r="R561" s="358"/>
      <c r="S561" s="360"/>
      <c r="T561" s="359"/>
      <c r="U561" s="359"/>
      <c r="V561" s="359"/>
      <c r="W561" s="359"/>
    </row>
    <row r="562" spans="1:23" s="489" customFormat="1" ht="24.95" customHeight="1">
      <c r="A562" s="481"/>
      <c r="B562" s="482"/>
      <c r="C562" s="483" t="s">
        <v>248</v>
      </c>
      <c r="D562" s="484" t="s">
        <v>691</v>
      </c>
      <c r="E562" s="485">
        <f>E363+E500</f>
        <v>4204.3829285287675</v>
      </c>
      <c r="F562" s="485">
        <f t="shared" ref="F562:G562" si="217">F363+F500</f>
        <v>9101</v>
      </c>
      <c r="G562" s="485">
        <f t="shared" si="217"/>
        <v>1799.21</v>
      </c>
      <c r="H562" s="549">
        <f t="shared" si="107"/>
        <v>42.793675804158845</v>
      </c>
      <c r="I562" s="549">
        <f t="shared" si="108"/>
        <v>19.769366003735854</v>
      </c>
      <c r="J562" s="458"/>
      <c r="K562" s="458"/>
      <c r="L562" s="338"/>
      <c r="M562" s="338"/>
      <c r="N562" s="486"/>
      <c r="O562" s="487"/>
      <c r="P562" s="488"/>
      <c r="Q562" s="488"/>
      <c r="R562" s="488"/>
      <c r="S562" s="487"/>
    </row>
    <row r="563" spans="1:23" s="193" customFormat="1">
      <c r="A563" s="410" t="s">
        <v>154</v>
      </c>
      <c r="B563" s="411"/>
      <c r="C563" s="412">
        <v>31</v>
      </c>
      <c r="D563" s="413" t="s">
        <v>38</v>
      </c>
      <c r="E563" s="414">
        <f>E564+E576+E610+E629+E639+E667+E678</f>
        <v>32914.81</v>
      </c>
      <c r="F563" s="414">
        <f t="shared" ref="F563" si="218">F564+F576+F610+F629+F639+F667+F678</f>
        <v>79849</v>
      </c>
      <c r="G563" s="414">
        <f t="shared" ref="G563" si="219">G564+G576+G610+G629+G639+G667+G678</f>
        <v>72183.679999999993</v>
      </c>
      <c r="H563" s="547">
        <f t="shared" si="107"/>
        <v>219.30456229277945</v>
      </c>
      <c r="I563" s="547">
        <f t="shared" si="108"/>
        <v>90.400230434945954</v>
      </c>
      <c r="J563" s="458"/>
      <c r="K563" s="458"/>
      <c r="L563" s="338"/>
      <c r="M563" s="338"/>
      <c r="N563" s="338"/>
      <c r="O563" s="360"/>
      <c r="P563" s="358"/>
      <c r="Q563" s="358"/>
      <c r="R563" s="358"/>
      <c r="S563" s="360"/>
      <c r="T563" s="359"/>
      <c r="U563" s="359"/>
      <c r="V563" s="359"/>
      <c r="W563" s="359"/>
    </row>
    <row r="564" spans="1:23" s="193" customFormat="1">
      <c r="A564" s="336"/>
      <c r="B564" s="335">
        <v>31</v>
      </c>
      <c r="C564" s="336">
        <v>31</v>
      </c>
      <c r="D564" s="337" t="s">
        <v>15</v>
      </c>
      <c r="E564" s="334">
        <f>E565+E570+E572</f>
        <v>4963.37</v>
      </c>
      <c r="F564" s="334">
        <f t="shared" ref="F564" si="220">F565+F570+F572</f>
        <v>11596</v>
      </c>
      <c r="G564" s="334">
        <f t="shared" ref="G564" si="221">G565+G570+G572</f>
        <v>0</v>
      </c>
      <c r="H564" s="541" t="s">
        <v>741</v>
      </c>
      <c r="I564" s="541" t="s">
        <v>741</v>
      </c>
      <c r="J564" s="458"/>
      <c r="K564" s="458"/>
      <c r="L564" s="338"/>
      <c r="M564" s="338"/>
      <c r="N564" s="338"/>
      <c r="O564" s="360"/>
      <c r="P564" s="358"/>
      <c r="Q564" s="358"/>
      <c r="R564" s="358"/>
      <c r="S564" s="360"/>
      <c r="T564" s="359"/>
      <c r="U564" s="359"/>
      <c r="V564" s="359"/>
      <c r="W564" s="359"/>
    </row>
    <row r="565" spans="1:23" s="193" customFormat="1">
      <c r="A565" s="336"/>
      <c r="B565" s="415" t="s">
        <v>320</v>
      </c>
      <c r="C565" s="336">
        <v>31</v>
      </c>
      <c r="D565" s="416" t="s">
        <v>321</v>
      </c>
      <c r="E565" s="417">
        <f>SUM(E566:E569)</f>
        <v>4260.3999999999996</v>
      </c>
      <c r="F565" s="417">
        <f t="shared" ref="F565" si="222">SUM(F566:F569)</f>
        <v>9954</v>
      </c>
      <c r="G565" s="417">
        <f t="shared" ref="G565" si="223">SUM(G566:G569)</f>
        <v>0</v>
      </c>
      <c r="H565" s="541" t="s">
        <v>741</v>
      </c>
      <c r="I565" s="541" t="s">
        <v>741</v>
      </c>
      <c r="J565" s="458"/>
      <c r="K565" s="458"/>
      <c r="L565" s="338"/>
      <c r="M565" s="338"/>
      <c r="N565" s="338"/>
      <c r="O565" s="360"/>
      <c r="P565" s="358"/>
      <c r="Q565" s="358"/>
      <c r="R565" s="358"/>
      <c r="S565" s="360"/>
      <c r="T565" s="359"/>
      <c r="U565" s="359"/>
      <c r="V565" s="359"/>
      <c r="W565" s="359"/>
    </row>
    <row r="566" spans="1:23" s="193" customFormat="1">
      <c r="A566" s="418"/>
      <c r="B566" s="419" t="s">
        <v>322</v>
      </c>
      <c r="C566" s="418">
        <v>31</v>
      </c>
      <c r="D566" s="420" t="s">
        <v>169</v>
      </c>
      <c r="E566" s="421">
        <v>4260.3999999999996</v>
      </c>
      <c r="F566" s="422">
        <v>9954</v>
      </c>
      <c r="G566" s="422">
        <v>0</v>
      </c>
      <c r="H566" s="540" t="s">
        <v>741</v>
      </c>
      <c r="I566" s="540" t="s">
        <v>741</v>
      </c>
      <c r="J566" s="458"/>
      <c r="K566" s="458"/>
      <c r="L566" s="338"/>
      <c r="M566" s="338"/>
      <c r="N566" s="338"/>
      <c r="O566" s="360"/>
      <c r="P566" s="358"/>
      <c r="Q566" s="358"/>
      <c r="R566" s="358"/>
      <c r="S566" s="360"/>
      <c r="T566" s="359"/>
      <c r="U566" s="359"/>
      <c r="V566" s="359"/>
      <c r="W566" s="359"/>
    </row>
    <row r="567" spans="1:23" s="193" customFormat="1">
      <c r="A567" s="418"/>
      <c r="B567" s="419" t="s">
        <v>267</v>
      </c>
      <c r="C567" s="418">
        <v>31</v>
      </c>
      <c r="D567" s="420" t="s">
        <v>323</v>
      </c>
      <c r="E567" s="422">
        <v>0</v>
      </c>
      <c r="F567" s="422">
        <v>0</v>
      </c>
      <c r="G567" s="422">
        <v>0</v>
      </c>
      <c r="H567" s="540" t="s">
        <v>741</v>
      </c>
      <c r="I567" s="540" t="s">
        <v>741</v>
      </c>
      <c r="J567" s="458"/>
      <c r="K567" s="458"/>
      <c r="L567" s="338"/>
      <c r="M567" s="338"/>
      <c r="N567" s="338"/>
      <c r="O567" s="360"/>
      <c r="P567" s="358"/>
      <c r="Q567" s="358"/>
      <c r="R567" s="358"/>
      <c r="S567" s="360"/>
      <c r="T567" s="359"/>
      <c r="U567" s="359"/>
      <c r="V567" s="359"/>
      <c r="W567" s="359"/>
    </row>
    <row r="568" spans="1:23" s="193" customFormat="1">
      <c r="A568" s="418"/>
      <c r="B568" s="419" t="s">
        <v>268</v>
      </c>
      <c r="C568" s="418">
        <v>31</v>
      </c>
      <c r="D568" s="420" t="s">
        <v>324</v>
      </c>
      <c r="E568" s="422">
        <v>0</v>
      </c>
      <c r="F568" s="422">
        <v>0</v>
      </c>
      <c r="G568" s="422">
        <v>0</v>
      </c>
      <c r="H568" s="540" t="s">
        <v>741</v>
      </c>
      <c r="I568" s="540" t="s">
        <v>741</v>
      </c>
      <c r="J568" s="458"/>
      <c r="K568" s="458"/>
      <c r="L568" s="338"/>
      <c r="M568" s="338"/>
      <c r="N568" s="338"/>
      <c r="O568" s="360"/>
      <c r="P568" s="358"/>
      <c r="Q568" s="358"/>
      <c r="R568" s="358"/>
      <c r="S568" s="360"/>
      <c r="T568" s="359"/>
      <c r="U568" s="359"/>
      <c r="V568" s="359"/>
      <c r="W568" s="359"/>
    </row>
    <row r="569" spans="1:23" s="193" customFormat="1">
      <c r="A569" s="418"/>
      <c r="B569" s="419" t="s">
        <v>269</v>
      </c>
      <c r="C569" s="418">
        <v>31</v>
      </c>
      <c r="D569" s="420" t="s">
        <v>325</v>
      </c>
      <c r="E569" s="422">
        <v>0</v>
      </c>
      <c r="F569" s="422">
        <v>0</v>
      </c>
      <c r="G569" s="422">
        <v>0</v>
      </c>
      <c r="H569" s="540" t="s">
        <v>741</v>
      </c>
      <c r="I569" s="540" t="s">
        <v>741</v>
      </c>
      <c r="J569" s="458"/>
      <c r="K569" s="458"/>
      <c r="L569" s="338"/>
      <c r="M569" s="338"/>
      <c r="N569" s="338"/>
      <c r="O569" s="360"/>
      <c r="P569" s="358"/>
      <c r="Q569" s="358"/>
      <c r="R569" s="358"/>
      <c r="S569" s="360"/>
      <c r="T569" s="359"/>
      <c r="U569" s="359"/>
      <c r="V569" s="359"/>
      <c r="W569" s="359"/>
    </row>
    <row r="570" spans="1:23" s="193" customFormat="1">
      <c r="A570" s="336"/>
      <c r="B570" s="415" t="s">
        <v>256</v>
      </c>
      <c r="C570" s="336">
        <v>31</v>
      </c>
      <c r="D570" s="416" t="s">
        <v>326</v>
      </c>
      <c r="E570" s="417">
        <f>SUM(E571)</f>
        <v>0</v>
      </c>
      <c r="F570" s="417">
        <f t="shared" ref="F570" si="224">SUM(F571)</f>
        <v>0</v>
      </c>
      <c r="G570" s="417">
        <f t="shared" ref="G570" si="225">SUM(G571)</f>
        <v>0</v>
      </c>
      <c r="H570" s="541" t="s">
        <v>741</v>
      </c>
      <c r="I570" s="541" t="s">
        <v>741</v>
      </c>
      <c r="J570" s="458"/>
      <c r="K570" s="458"/>
      <c r="L570" s="338"/>
      <c r="M570" s="338"/>
      <c r="N570" s="338"/>
      <c r="O570" s="360"/>
      <c r="P570" s="358"/>
      <c r="Q570" s="358"/>
      <c r="R570" s="358"/>
      <c r="S570" s="360"/>
      <c r="T570" s="359"/>
      <c r="U570" s="359"/>
      <c r="V570" s="359"/>
      <c r="W570" s="359"/>
    </row>
    <row r="571" spans="1:23" s="193" customFormat="1">
      <c r="A571" s="418"/>
      <c r="B571" s="419" t="s">
        <v>181</v>
      </c>
      <c r="C571" s="418">
        <v>31</v>
      </c>
      <c r="D571" s="420" t="s">
        <v>326</v>
      </c>
      <c r="E571" s="422">
        <v>0</v>
      </c>
      <c r="F571" s="422">
        <v>0</v>
      </c>
      <c r="G571" s="422">
        <v>0</v>
      </c>
      <c r="H571" s="540" t="s">
        <v>741</v>
      </c>
      <c r="I571" s="540" t="s">
        <v>741</v>
      </c>
      <c r="J571" s="458"/>
      <c r="K571" s="458"/>
      <c r="L571" s="338"/>
      <c r="M571" s="338"/>
      <c r="N571" s="338"/>
      <c r="O571" s="360"/>
      <c r="P571" s="358"/>
      <c r="Q571" s="358"/>
      <c r="R571" s="358"/>
      <c r="S571" s="360"/>
      <c r="T571" s="359"/>
      <c r="U571" s="359"/>
      <c r="V571" s="359"/>
      <c r="W571" s="359"/>
    </row>
    <row r="572" spans="1:23" s="193" customFormat="1">
      <c r="A572" s="336"/>
      <c r="B572" s="335" t="s">
        <v>327</v>
      </c>
      <c r="C572" s="336">
        <v>31</v>
      </c>
      <c r="D572" s="416" t="s">
        <v>101</v>
      </c>
      <c r="E572" s="423">
        <f>SUM(E573:E575)</f>
        <v>702.97</v>
      </c>
      <c r="F572" s="423">
        <f t="shared" ref="F572" si="226">SUM(F573:F575)</f>
        <v>1642</v>
      </c>
      <c r="G572" s="423">
        <f t="shared" ref="G572" si="227">SUM(G573:G575)</f>
        <v>0</v>
      </c>
      <c r="H572" s="541" t="s">
        <v>741</v>
      </c>
      <c r="I572" s="541" t="s">
        <v>741</v>
      </c>
      <c r="J572" s="458"/>
      <c r="K572" s="458"/>
      <c r="L572" s="338"/>
      <c r="M572" s="338"/>
      <c r="N572" s="338"/>
      <c r="O572" s="360"/>
      <c r="P572" s="358"/>
      <c r="Q572" s="358"/>
      <c r="R572" s="358"/>
      <c r="S572" s="360"/>
      <c r="T572" s="359"/>
      <c r="U572" s="359"/>
      <c r="V572" s="359"/>
      <c r="W572" s="359"/>
    </row>
    <row r="573" spans="1:23" s="193" customFormat="1">
      <c r="A573" s="418"/>
      <c r="B573" s="424" t="s">
        <v>270</v>
      </c>
      <c r="C573" s="418">
        <v>31</v>
      </c>
      <c r="D573" s="420" t="s">
        <v>328</v>
      </c>
      <c r="E573" s="422">
        <v>0</v>
      </c>
      <c r="F573" s="422">
        <v>0</v>
      </c>
      <c r="G573" s="422">
        <v>0</v>
      </c>
      <c r="H573" s="540" t="s">
        <v>741</v>
      </c>
      <c r="I573" s="540" t="s">
        <v>741</v>
      </c>
      <c r="J573" s="458"/>
      <c r="K573" s="458"/>
      <c r="L573" s="338"/>
      <c r="M573" s="338"/>
      <c r="N573" s="338"/>
      <c r="O573" s="360"/>
      <c r="P573" s="358"/>
      <c r="Q573" s="358"/>
      <c r="R573" s="358"/>
      <c r="S573" s="360"/>
      <c r="T573" s="359"/>
      <c r="U573" s="359"/>
      <c r="V573" s="359"/>
      <c r="W573" s="359"/>
    </row>
    <row r="574" spans="1:23" s="193" customFormat="1">
      <c r="A574" s="418"/>
      <c r="B574" s="424" t="s">
        <v>329</v>
      </c>
      <c r="C574" s="418">
        <v>31</v>
      </c>
      <c r="D574" s="420" t="s">
        <v>170</v>
      </c>
      <c r="E574" s="421">
        <v>702.97</v>
      </c>
      <c r="F574" s="422">
        <v>1642</v>
      </c>
      <c r="G574" s="422">
        <v>0</v>
      </c>
      <c r="H574" s="540" t="s">
        <v>741</v>
      </c>
      <c r="I574" s="540" t="s">
        <v>741</v>
      </c>
      <c r="J574" s="458"/>
      <c r="K574" s="458"/>
      <c r="L574" s="338"/>
      <c r="M574" s="338"/>
      <c r="N574" s="338"/>
      <c r="O574" s="360"/>
      <c r="P574" s="358"/>
      <c r="Q574" s="358"/>
      <c r="R574" s="358"/>
      <c r="S574" s="360"/>
      <c r="T574" s="359"/>
      <c r="U574" s="359"/>
      <c r="V574" s="359"/>
      <c r="W574" s="359"/>
    </row>
    <row r="575" spans="1:23" s="193" customFormat="1">
      <c r="A575" s="418"/>
      <c r="B575" s="424" t="s">
        <v>330</v>
      </c>
      <c r="C575" s="418">
        <v>31</v>
      </c>
      <c r="D575" s="425" t="s">
        <v>171</v>
      </c>
      <c r="E575" s="422">
        <v>0</v>
      </c>
      <c r="F575" s="422">
        <v>0</v>
      </c>
      <c r="G575" s="422">
        <v>0</v>
      </c>
      <c r="H575" s="540" t="s">
        <v>741</v>
      </c>
      <c r="I575" s="540" t="s">
        <v>741</v>
      </c>
      <c r="J575" s="458"/>
      <c r="K575" s="458"/>
      <c r="L575" s="338"/>
      <c r="M575" s="338"/>
      <c r="N575" s="338"/>
      <c r="O575" s="360"/>
      <c r="P575" s="358"/>
      <c r="Q575" s="358"/>
      <c r="R575" s="358"/>
      <c r="S575" s="360"/>
      <c r="T575" s="359"/>
      <c r="U575" s="359"/>
      <c r="V575" s="359"/>
      <c r="W575" s="359"/>
    </row>
    <row r="576" spans="1:23" s="193" customFormat="1">
      <c r="A576" s="336"/>
      <c r="B576" s="335">
        <v>32</v>
      </c>
      <c r="C576" s="336">
        <v>31</v>
      </c>
      <c r="D576" s="337" t="s">
        <v>16</v>
      </c>
      <c r="E576" s="334">
        <f>E577+E582+E590+E600+E602</f>
        <v>27951.439999999999</v>
      </c>
      <c r="F576" s="334">
        <f t="shared" ref="F576" si="228">F577+F582+F590+F600+F602</f>
        <v>68253</v>
      </c>
      <c r="G576" s="334">
        <f t="shared" ref="G576" si="229">G577+G582+G590+G600+G602</f>
        <v>72183.679999999993</v>
      </c>
      <c r="H576" s="541">
        <f t="shared" ref="H576:H762" si="230">SUM(G576/E576*100)</f>
        <v>258.24673075877308</v>
      </c>
      <c r="I576" s="541">
        <f t="shared" ref="I576:I762" si="231">SUM(G576/F576*100)</f>
        <v>105.75898495304234</v>
      </c>
      <c r="J576" s="458"/>
      <c r="K576" s="458"/>
      <c r="L576" s="338"/>
      <c r="M576" s="338"/>
      <c r="N576" s="338"/>
      <c r="O576" s="360"/>
      <c r="P576" s="358"/>
      <c r="Q576" s="358"/>
      <c r="R576" s="358"/>
      <c r="S576" s="360"/>
      <c r="T576" s="359"/>
      <c r="U576" s="359"/>
      <c r="V576" s="359"/>
      <c r="W576" s="359"/>
    </row>
    <row r="577" spans="1:23" s="193" customFormat="1">
      <c r="A577" s="336"/>
      <c r="B577" s="415" t="s">
        <v>331</v>
      </c>
      <c r="C577" s="336">
        <v>31</v>
      </c>
      <c r="D577" s="416" t="s">
        <v>107</v>
      </c>
      <c r="E577" s="417">
        <f>SUM(E578:E581)</f>
        <v>0</v>
      </c>
      <c r="F577" s="417">
        <f t="shared" ref="F577" si="232">SUM(F578:F581)</f>
        <v>1327</v>
      </c>
      <c r="G577" s="417">
        <f t="shared" ref="G577" si="233">SUM(G578:G581)</f>
        <v>1715.6</v>
      </c>
      <c r="H577" s="541" t="s">
        <v>741</v>
      </c>
      <c r="I577" s="541">
        <f t="shared" si="231"/>
        <v>129.28409947249435</v>
      </c>
      <c r="J577" s="458"/>
      <c r="K577" s="458"/>
      <c r="L577" s="338"/>
      <c r="M577" s="338"/>
      <c r="N577" s="338"/>
      <c r="O577" s="360"/>
      <c r="P577" s="358"/>
      <c r="Q577" s="358"/>
      <c r="R577" s="358"/>
      <c r="S577" s="360"/>
      <c r="T577" s="359"/>
      <c r="U577" s="359"/>
      <c r="V577" s="359"/>
      <c r="W577" s="359"/>
    </row>
    <row r="578" spans="1:23" s="193" customFormat="1">
      <c r="A578" s="418"/>
      <c r="B578" s="419" t="s">
        <v>172</v>
      </c>
      <c r="C578" s="418">
        <v>31</v>
      </c>
      <c r="D578" s="420" t="s">
        <v>173</v>
      </c>
      <c r="E578" s="421">
        <v>0</v>
      </c>
      <c r="F578" s="422">
        <v>1327</v>
      </c>
      <c r="G578" s="422">
        <v>1715.6</v>
      </c>
      <c r="H578" s="540" t="s">
        <v>741</v>
      </c>
      <c r="I578" s="543">
        <f t="shared" si="231"/>
        <v>129.28409947249435</v>
      </c>
      <c r="J578" s="458"/>
      <c r="K578" s="458"/>
      <c r="L578" s="338"/>
      <c r="M578" s="338"/>
      <c r="N578" s="338"/>
      <c r="O578" s="360"/>
      <c r="P578" s="358"/>
      <c r="Q578" s="358"/>
      <c r="R578" s="358"/>
      <c r="S578" s="360"/>
      <c r="T578" s="359"/>
      <c r="U578" s="359"/>
      <c r="V578" s="359"/>
      <c r="W578" s="359"/>
    </row>
    <row r="579" spans="1:23" s="193" customFormat="1">
      <c r="A579" s="418"/>
      <c r="B579" s="419" t="s">
        <v>174</v>
      </c>
      <c r="C579" s="418">
        <v>31</v>
      </c>
      <c r="D579" s="425" t="s">
        <v>115</v>
      </c>
      <c r="E579" s="421">
        <v>0</v>
      </c>
      <c r="F579" s="422">
        <v>0</v>
      </c>
      <c r="G579" s="422">
        <v>0</v>
      </c>
      <c r="H579" s="540" t="s">
        <v>741</v>
      </c>
      <c r="I579" s="540" t="s">
        <v>741</v>
      </c>
      <c r="J579" s="458"/>
      <c r="K579" s="458"/>
      <c r="L579" s="338"/>
      <c r="M579" s="338"/>
      <c r="N579" s="338"/>
      <c r="O579" s="360"/>
      <c r="P579" s="358"/>
      <c r="Q579" s="358"/>
      <c r="R579" s="358"/>
      <c r="S579" s="360"/>
      <c r="T579" s="359"/>
      <c r="U579" s="359"/>
      <c r="V579" s="359"/>
      <c r="W579" s="359"/>
    </row>
    <row r="580" spans="1:23" s="193" customFormat="1">
      <c r="A580" s="418"/>
      <c r="B580" s="419" t="s">
        <v>261</v>
      </c>
      <c r="C580" s="418">
        <v>31</v>
      </c>
      <c r="D580" s="425" t="s">
        <v>116</v>
      </c>
      <c r="E580" s="421">
        <v>0</v>
      </c>
      <c r="F580" s="422">
        <v>0</v>
      </c>
      <c r="G580" s="422">
        <v>0</v>
      </c>
      <c r="H580" s="540" t="s">
        <v>741</v>
      </c>
      <c r="I580" s="540" t="s">
        <v>741</v>
      </c>
      <c r="J580" s="458"/>
      <c r="K580" s="458"/>
      <c r="L580" s="338"/>
      <c r="M580" s="338"/>
      <c r="N580" s="338"/>
      <c r="O580" s="360"/>
      <c r="P580" s="358"/>
      <c r="Q580" s="358"/>
      <c r="R580" s="358"/>
      <c r="S580" s="360"/>
      <c r="T580" s="359"/>
      <c r="U580" s="359"/>
      <c r="V580" s="359"/>
      <c r="W580" s="359"/>
    </row>
    <row r="581" spans="1:23" s="193" customFormat="1">
      <c r="A581" s="418"/>
      <c r="B581" s="419">
        <v>3214</v>
      </c>
      <c r="C581" s="418">
        <v>31</v>
      </c>
      <c r="D581" s="425" t="s">
        <v>332</v>
      </c>
      <c r="E581" s="421">
        <v>0</v>
      </c>
      <c r="F581" s="422">
        <v>0</v>
      </c>
      <c r="G581" s="422">
        <v>0</v>
      </c>
      <c r="H581" s="540" t="s">
        <v>741</v>
      </c>
      <c r="I581" s="540" t="s">
        <v>741</v>
      </c>
      <c r="J581" s="458"/>
      <c r="K581" s="458"/>
      <c r="L581" s="338"/>
      <c r="M581" s="338"/>
      <c r="N581" s="338"/>
      <c r="O581" s="360"/>
      <c r="P581" s="358"/>
      <c r="Q581" s="358"/>
      <c r="R581" s="358"/>
      <c r="S581" s="360"/>
      <c r="T581" s="359"/>
      <c r="U581" s="359"/>
      <c r="V581" s="359"/>
      <c r="W581" s="359"/>
    </row>
    <row r="582" spans="1:23" s="193" customFormat="1">
      <c r="A582" s="336"/>
      <c r="B582" s="415" t="s">
        <v>262</v>
      </c>
      <c r="C582" s="336">
        <v>31</v>
      </c>
      <c r="D582" s="426" t="s">
        <v>108</v>
      </c>
      <c r="E582" s="417">
        <f>SUM(E583:E589)</f>
        <v>106.18</v>
      </c>
      <c r="F582" s="417">
        <f t="shared" ref="F582" si="234">SUM(F583:F589)</f>
        <v>3630</v>
      </c>
      <c r="G582" s="417">
        <f t="shared" ref="G582" si="235">SUM(G583:G589)</f>
        <v>79.66</v>
      </c>
      <c r="H582" s="541">
        <f t="shared" si="230"/>
        <v>75.023544923714439</v>
      </c>
      <c r="I582" s="541">
        <f t="shared" si="231"/>
        <v>2.1944903581267217</v>
      </c>
      <c r="J582" s="458"/>
      <c r="K582" s="458"/>
      <c r="L582" s="338"/>
      <c r="M582" s="338"/>
      <c r="N582" s="338"/>
      <c r="O582" s="360"/>
      <c r="P582" s="358"/>
      <c r="Q582" s="358"/>
      <c r="R582" s="358"/>
      <c r="S582" s="360"/>
      <c r="T582" s="359"/>
      <c r="U582" s="359"/>
      <c r="V582" s="359"/>
      <c r="W582" s="359"/>
    </row>
    <row r="583" spans="1:23" s="193" customFormat="1">
      <c r="A583" s="418"/>
      <c r="B583" s="419" t="s">
        <v>175</v>
      </c>
      <c r="C583" s="418">
        <v>31</v>
      </c>
      <c r="D583" s="425" t="s">
        <v>125</v>
      </c>
      <c r="E583" s="421">
        <v>106.18</v>
      </c>
      <c r="F583" s="422">
        <v>2934</v>
      </c>
      <c r="G583" s="422">
        <v>79.66</v>
      </c>
      <c r="H583" s="543">
        <f t="shared" si="230"/>
        <v>75.023544923714439</v>
      </c>
      <c r="I583" s="543">
        <f t="shared" si="231"/>
        <v>2.7150647580095431</v>
      </c>
      <c r="J583" s="458"/>
      <c r="K583" s="458"/>
      <c r="L583" s="338"/>
      <c r="M583" s="338"/>
      <c r="N583" s="338"/>
      <c r="O583" s="360"/>
      <c r="P583" s="358"/>
      <c r="Q583" s="358"/>
      <c r="R583" s="358"/>
      <c r="S583" s="360"/>
      <c r="T583" s="359"/>
      <c r="U583" s="359"/>
      <c r="V583" s="359"/>
      <c r="W583" s="359"/>
    </row>
    <row r="584" spans="1:23" s="193" customFormat="1">
      <c r="A584" s="418"/>
      <c r="B584" s="419" t="s">
        <v>263</v>
      </c>
      <c r="C584" s="418">
        <v>31</v>
      </c>
      <c r="D584" s="425" t="s">
        <v>126</v>
      </c>
      <c r="E584" s="421">
        <v>0</v>
      </c>
      <c r="F584" s="422">
        <v>0</v>
      </c>
      <c r="G584" s="422">
        <v>0</v>
      </c>
      <c r="H584" s="540" t="s">
        <v>741</v>
      </c>
      <c r="I584" s="540" t="s">
        <v>741</v>
      </c>
      <c r="J584" s="458"/>
      <c r="K584" s="458"/>
      <c r="L584" s="338"/>
      <c r="M584" s="338"/>
      <c r="N584" s="338"/>
      <c r="O584" s="360"/>
      <c r="P584" s="358"/>
      <c r="Q584" s="358"/>
      <c r="R584" s="358"/>
      <c r="S584" s="360"/>
      <c r="T584" s="359"/>
      <c r="U584" s="359"/>
      <c r="V584" s="359"/>
      <c r="W584" s="359"/>
    </row>
    <row r="585" spans="1:23" s="193" customFormat="1">
      <c r="A585" s="418"/>
      <c r="B585" s="419" t="s">
        <v>176</v>
      </c>
      <c r="C585" s="418">
        <v>31</v>
      </c>
      <c r="D585" s="425" t="s">
        <v>177</v>
      </c>
      <c r="E585" s="421">
        <v>0</v>
      </c>
      <c r="F585" s="422">
        <v>0</v>
      </c>
      <c r="G585" s="422">
        <v>0</v>
      </c>
      <c r="H585" s="540" t="s">
        <v>741</v>
      </c>
      <c r="I585" s="540" t="s">
        <v>741</v>
      </c>
      <c r="J585" s="458"/>
      <c r="K585" s="458"/>
      <c r="L585" s="338"/>
      <c r="M585" s="338"/>
      <c r="N585" s="338"/>
      <c r="O585" s="360"/>
      <c r="P585" s="358"/>
      <c r="Q585" s="358"/>
      <c r="R585" s="358"/>
      <c r="S585" s="360"/>
      <c r="T585" s="359"/>
      <c r="U585" s="359"/>
      <c r="V585" s="359"/>
      <c r="W585" s="359"/>
    </row>
    <row r="586" spans="1:23" s="193" customFormat="1">
      <c r="A586" s="418"/>
      <c r="B586" s="419" t="s">
        <v>178</v>
      </c>
      <c r="C586" s="418">
        <v>31</v>
      </c>
      <c r="D586" s="425" t="s">
        <v>179</v>
      </c>
      <c r="E586" s="421">
        <v>0</v>
      </c>
      <c r="F586" s="422">
        <v>163</v>
      </c>
      <c r="G586" s="422">
        <v>0</v>
      </c>
      <c r="H586" s="540" t="s">
        <v>741</v>
      </c>
      <c r="I586" s="540" t="s">
        <v>741</v>
      </c>
      <c r="J586" s="458"/>
      <c r="K586" s="458"/>
      <c r="L586" s="338"/>
      <c r="M586" s="338"/>
      <c r="N586" s="338"/>
      <c r="O586" s="360"/>
      <c r="P586" s="358"/>
      <c r="Q586" s="358"/>
      <c r="R586" s="358"/>
      <c r="S586" s="360"/>
      <c r="T586" s="359"/>
      <c r="U586" s="359"/>
      <c r="V586" s="359"/>
      <c r="W586" s="359"/>
    </row>
    <row r="587" spans="1:23" s="193" customFormat="1">
      <c r="A587" s="418"/>
      <c r="B587" s="419" t="s">
        <v>271</v>
      </c>
      <c r="C587" s="418">
        <v>31</v>
      </c>
      <c r="D587" s="425" t="s">
        <v>117</v>
      </c>
      <c r="E587" s="421">
        <v>0</v>
      </c>
      <c r="F587" s="422">
        <v>533</v>
      </c>
      <c r="G587" s="422">
        <v>0</v>
      </c>
      <c r="H587" s="540" t="s">
        <v>741</v>
      </c>
      <c r="I587" s="540" t="s">
        <v>741</v>
      </c>
      <c r="J587" s="458"/>
      <c r="K587" s="458"/>
      <c r="L587" s="338"/>
      <c r="M587" s="338"/>
      <c r="N587" s="338"/>
      <c r="O587" s="360"/>
      <c r="P587" s="358"/>
      <c r="Q587" s="358"/>
      <c r="R587" s="358"/>
      <c r="S587" s="360"/>
      <c r="T587" s="359"/>
      <c r="U587" s="359"/>
      <c r="V587" s="359"/>
      <c r="W587" s="359"/>
    </row>
    <row r="588" spans="1:23" s="193" customFormat="1">
      <c r="A588" s="418"/>
      <c r="B588" s="419" t="s">
        <v>272</v>
      </c>
      <c r="C588" s="418">
        <v>31</v>
      </c>
      <c r="D588" s="425" t="s">
        <v>333</v>
      </c>
      <c r="E588" s="421">
        <v>0</v>
      </c>
      <c r="F588" s="427">
        <v>0</v>
      </c>
      <c r="G588" s="427">
        <v>0</v>
      </c>
      <c r="H588" s="540" t="s">
        <v>741</v>
      </c>
      <c r="I588" s="540" t="s">
        <v>741</v>
      </c>
      <c r="J588" s="458"/>
      <c r="K588" s="458"/>
      <c r="L588" s="338"/>
      <c r="M588" s="338"/>
      <c r="N588" s="338"/>
      <c r="O588" s="360"/>
      <c r="P588" s="358"/>
      <c r="Q588" s="358"/>
      <c r="R588" s="358"/>
      <c r="S588" s="360"/>
      <c r="T588" s="359"/>
      <c r="U588" s="359"/>
      <c r="V588" s="359"/>
      <c r="W588" s="359"/>
    </row>
    <row r="589" spans="1:23" s="193" customFormat="1">
      <c r="A589" s="418"/>
      <c r="B589" s="419" t="s">
        <v>273</v>
      </c>
      <c r="C589" s="418">
        <v>31</v>
      </c>
      <c r="D589" s="425" t="s">
        <v>334</v>
      </c>
      <c r="E589" s="421">
        <v>0</v>
      </c>
      <c r="F589" s="427">
        <v>0</v>
      </c>
      <c r="G589" s="427">
        <v>0</v>
      </c>
      <c r="H589" s="540" t="s">
        <v>741</v>
      </c>
      <c r="I589" s="540" t="s">
        <v>741</v>
      </c>
      <c r="J589" s="458"/>
      <c r="K589" s="458"/>
      <c r="L589" s="338"/>
      <c r="M589" s="338"/>
      <c r="N589" s="338"/>
      <c r="O589" s="360"/>
      <c r="P589" s="358"/>
      <c r="Q589" s="358"/>
      <c r="R589" s="358"/>
      <c r="S589" s="360"/>
      <c r="T589" s="359"/>
      <c r="U589" s="359"/>
      <c r="V589" s="359"/>
      <c r="W589" s="359"/>
    </row>
    <row r="590" spans="1:23" s="193" customFormat="1">
      <c r="A590" s="336"/>
      <c r="B590" s="415" t="s">
        <v>257</v>
      </c>
      <c r="C590" s="336">
        <v>31</v>
      </c>
      <c r="D590" s="426" t="s">
        <v>94</v>
      </c>
      <c r="E590" s="417">
        <f>SUM(E591:E599)</f>
        <v>26427.21</v>
      </c>
      <c r="F590" s="417">
        <f t="shared" ref="F590" si="236">SUM(F591:F599)</f>
        <v>59725</v>
      </c>
      <c r="G590" s="417">
        <f t="shared" ref="G590" si="237">SUM(G591:G599)</f>
        <v>69035.86</v>
      </c>
      <c r="H590" s="541">
        <f t="shared" si="230"/>
        <v>261.23022445426517</v>
      </c>
      <c r="I590" s="541">
        <f t="shared" si="231"/>
        <v>115.58955211385518</v>
      </c>
      <c r="J590" s="458"/>
      <c r="K590" s="458"/>
      <c r="L590" s="338"/>
      <c r="M590" s="338"/>
      <c r="N590" s="338"/>
      <c r="O590" s="360"/>
      <c r="P590" s="358"/>
      <c r="Q590" s="358"/>
      <c r="R590" s="358"/>
      <c r="S590" s="360"/>
      <c r="T590" s="359"/>
      <c r="U590" s="359"/>
      <c r="V590" s="359"/>
      <c r="W590" s="359"/>
    </row>
    <row r="591" spans="1:23" s="193" customFormat="1">
      <c r="A591" s="418"/>
      <c r="B591" s="419" t="s">
        <v>182</v>
      </c>
      <c r="C591" s="418">
        <v>31</v>
      </c>
      <c r="D591" s="425" t="s">
        <v>183</v>
      </c>
      <c r="E591" s="422">
        <v>0</v>
      </c>
      <c r="F591" s="422">
        <v>0</v>
      </c>
      <c r="G591" s="422">
        <v>0</v>
      </c>
      <c r="H591" s="548" t="s">
        <v>741</v>
      </c>
      <c r="I591" s="548" t="s">
        <v>741</v>
      </c>
      <c r="J591" s="458"/>
      <c r="K591" s="458"/>
      <c r="L591" s="338"/>
      <c r="M591" s="338"/>
      <c r="N591" s="338"/>
      <c r="O591" s="360"/>
      <c r="P591" s="358"/>
      <c r="Q591" s="358"/>
      <c r="R591" s="358"/>
      <c r="S591" s="360"/>
      <c r="T591" s="359"/>
      <c r="U591" s="359"/>
      <c r="V591" s="359"/>
      <c r="W591" s="359"/>
    </row>
    <row r="592" spans="1:23" s="193" customFormat="1">
      <c r="A592" s="418"/>
      <c r="B592" s="419" t="s">
        <v>184</v>
      </c>
      <c r="C592" s="418">
        <v>31</v>
      </c>
      <c r="D592" s="425" t="s">
        <v>185</v>
      </c>
      <c r="E592" s="422">
        <v>0</v>
      </c>
      <c r="F592" s="422">
        <v>0</v>
      </c>
      <c r="G592" s="422">
        <v>0</v>
      </c>
      <c r="H592" s="548" t="s">
        <v>741</v>
      </c>
      <c r="I592" s="548" t="s">
        <v>741</v>
      </c>
      <c r="J592" s="458"/>
      <c r="K592" s="458"/>
      <c r="L592" s="338"/>
      <c r="M592" s="338"/>
      <c r="N592" s="338"/>
      <c r="O592" s="360"/>
      <c r="P592" s="358"/>
      <c r="Q592" s="358"/>
      <c r="R592" s="358"/>
      <c r="S592" s="360"/>
      <c r="T592" s="359"/>
      <c r="U592" s="359"/>
      <c r="V592" s="359"/>
      <c r="W592" s="359"/>
    </row>
    <row r="593" spans="1:23" s="193" customFormat="1">
      <c r="A593" s="418"/>
      <c r="B593" s="419" t="s">
        <v>264</v>
      </c>
      <c r="C593" s="418">
        <v>31</v>
      </c>
      <c r="D593" s="425" t="s">
        <v>335</v>
      </c>
      <c r="E593" s="422">
        <v>0</v>
      </c>
      <c r="F593" s="422">
        <v>0</v>
      </c>
      <c r="G593" s="422">
        <v>0</v>
      </c>
      <c r="H593" s="548" t="s">
        <v>741</v>
      </c>
      <c r="I593" s="548" t="s">
        <v>741</v>
      </c>
      <c r="J593" s="458"/>
      <c r="K593" s="458"/>
      <c r="L593" s="338"/>
      <c r="M593" s="338"/>
      <c r="N593" s="338"/>
      <c r="O593" s="360"/>
      <c r="P593" s="358"/>
      <c r="Q593" s="358"/>
      <c r="R593" s="358"/>
      <c r="S593" s="360"/>
      <c r="T593" s="359"/>
      <c r="U593" s="359"/>
      <c r="V593" s="359"/>
      <c r="W593" s="359"/>
    </row>
    <row r="594" spans="1:23" s="193" customFormat="1">
      <c r="A594" s="418"/>
      <c r="B594" s="419" t="s">
        <v>186</v>
      </c>
      <c r="C594" s="418">
        <v>31</v>
      </c>
      <c r="D594" s="425" t="s">
        <v>187</v>
      </c>
      <c r="E594" s="422">
        <v>0</v>
      </c>
      <c r="F594" s="422">
        <v>0</v>
      </c>
      <c r="G594" s="422">
        <v>0</v>
      </c>
      <c r="H594" s="548" t="s">
        <v>741</v>
      </c>
      <c r="I594" s="548" t="s">
        <v>741</v>
      </c>
      <c r="J594" s="458"/>
      <c r="K594" s="458"/>
      <c r="L594" s="338"/>
      <c r="M594" s="338"/>
      <c r="N594" s="338"/>
      <c r="O594" s="360"/>
      <c r="P594" s="358"/>
      <c r="Q594" s="358"/>
      <c r="R594" s="358"/>
      <c r="S594" s="360"/>
      <c r="T594" s="359"/>
      <c r="U594" s="359"/>
      <c r="V594" s="359"/>
      <c r="W594" s="359"/>
    </row>
    <row r="595" spans="1:23" s="193" customFormat="1">
      <c r="A595" s="418"/>
      <c r="B595" s="419" t="s">
        <v>265</v>
      </c>
      <c r="C595" s="418">
        <v>31</v>
      </c>
      <c r="D595" s="425" t="s">
        <v>131</v>
      </c>
      <c r="E595" s="422">
        <v>0</v>
      </c>
      <c r="F595" s="422">
        <v>0</v>
      </c>
      <c r="G595" s="422">
        <v>0</v>
      </c>
      <c r="H595" s="548" t="s">
        <v>741</v>
      </c>
      <c r="I595" s="548" t="s">
        <v>741</v>
      </c>
      <c r="J595" s="458"/>
      <c r="K595" s="458"/>
      <c r="L595" s="338"/>
      <c r="M595" s="338"/>
      <c r="N595" s="338"/>
      <c r="O595" s="360"/>
      <c r="P595" s="358"/>
      <c r="Q595" s="358"/>
      <c r="R595" s="358"/>
      <c r="S595" s="360"/>
      <c r="T595" s="359"/>
      <c r="U595" s="359"/>
      <c r="V595" s="359"/>
      <c r="W595" s="359"/>
    </row>
    <row r="596" spans="1:23" s="193" customFormat="1">
      <c r="A596" s="418"/>
      <c r="B596" s="419" t="s">
        <v>258</v>
      </c>
      <c r="C596" s="418">
        <v>31</v>
      </c>
      <c r="D596" s="425" t="s">
        <v>127</v>
      </c>
      <c r="E596" s="422">
        <v>0</v>
      </c>
      <c r="F596" s="422">
        <v>0</v>
      </c>
      <c r="G596" s="422">
        <v>0</v>
      </c>
      <c r="H596" s="548" t="s">
        <v>741</v>
      </c>
      <c r="I596" s="548" t="s">
        <v>741</v>
      </c>
      <c r="J596" s="458"/>
      <c r="K596" s="458"/>
      <c r="L596" s="338"/>
      <c r="M596" s="338"/>
      <c r="N596" s="338"/>
      <c r="O596" s="360"/>
      <c r="P596" s="358"/>
      <c r="Q596" s="358"/>
      <c r="R596" s="358"/>
      <c r="S596" s="360"/>
      <c r="T596" s="359"/>
      <c r="U596" s="359"/>
      <c r="V596" s="359"/>
      <c r="W596" s="359"/>
    </row>
    <row r="597" spans="1:23" s="193" customFormat="1">
      <c r="A597" s="418"/>
      <c r="B597" s="419" t="s">
        <v>260</v>
      </c>
      <c r="C597" s="418">
        <v>31</v>
      </c>
      <c r="D597" s="425" t="s">
        <v>128</v>
      </c>
      <c r="E597" s="421">
        <v>26427.21</v>
      </c>
      <c r="F597" s="422">
        <v>59725</v>
      </c>
      <c r="G597" s="422">
        <v>69035.86</v>
      </c>
      <c r="H597" s="543">
        <f t="shared" si="230"/>
        <v>261.23022445426517</v>
      </c>
      <c r="I597" s="543">
        <f t="shared" si="231"/>
        <v>115.58955211385518</v>
      </c>
      <c r="J597" s="458"/>
      <c r="K597" s="458"/>
      <c r="L597" s="338"/>
      <c r="M597" s="338"/>
      <c r="N597" s="338"/>
      <c r="O597" s="360"/>
      <c r="P597" s="358"/>
      <c r="Q597" s="358"/>
      <c r="R597" s="358"/>
      <c r="S597" s="360"/>
      <c r="T597" s="359"/>
      <c r="U597" s="359"/>
      <c r="V597" s="359"/>
      <c r="W597" s="359"/>
    </row>
    <row r="598" spans="1:23" s="193" customFormat="1">
      <c r="A598" s="418"/>
      <c r="B598" s="419" t="s">
        <v>188</v>
      </c>
      <c r="C598" s="418">
        <v>31</v>
      </c>
      <c r="D598" s="425" t="s">
        <v>189</v>
      </c>
      <c r="E598" s="422">
        <v>0</v>
      </c>
      <c r="F598" s="422">
        <v>0</v>
      </c>
      <c r="G598" s="422">
        <v>0</v>
      </c>
      <c r="H598" s="548" t="s">
        <v>741</v>
      </c>
      <c r="I598" s="548" t="s">
        <v>741</v>
      </c>
      <c r="J598" s="458"/>
      <c r="K598" s="458"/>
      <c r="L598" s="338"/>
      <c r="M598" s="338"/>
      <c r="N598" s="338"/>
      <c r="O598" s="360"/>
      <c r="P598" s="358"/>
      <c r="Q598" s="358"/>
      <c r="R598" s="358"/>
      <c r="S598" s="360"/>
      <c r="T598" s="359"/>
      <c r="U598" s="359"/>
      <c r="V598" s="359"/>
      <c r="W598" s="359"/>
    </row>
    <row r="599" spans="1:23" s="193" customFormat="1">
      <c r="A599" s="418"/>
      <c r="B599" s="419" t="s">
        <v>190</v>
      </c>
      <c r="C599" s="418">
        <v>31</v>
      </c>
      <c r="D599" s="425" t="s">
        <v>129</v>
      </c>
      <c r="E599" s="422">
        <v>0</v>
      </c>
      <c r="F599" s="422">
        <v>0</v>
      </c>
      <c r="G599" s="422">
        <v>0</v>
      </c>
      <c r="H599" s="540" t="s">
        <v>741</v>
      </c>
      <c r="I599" s="540" t="s">
        <v>741</v>
      </c>
      <c r="J599" s="458"/>
      <c r="K599" s="458"/>
      <c r="L599" s="338"/>
      <c r="M599" s="338"/>
      <c r="N599" s="338"/>
      <c r="O599" s="360"/>
      <c r="P599" s="358"/>
      <c r="Q599" s="358"/>
      <c r="R599" s="358"/>
      <c r="S599" s="360"/>
      <c r="T599" s="359"/>
      <c r="U599" s="359"/>
      <c r="V599" s="359"/>
      <c r="W599" s="359"/>
    </row>
    <row r="600" spans="1:23" s="193" customFormat="1">
      <c r="A600" s="336"/>
      <c r="B600" s="415">
        <v>324</v>
      </c>
      <c r="C600" s="336">
        <v>31</v>
      </c>
      <c r="D600" s="426" t="s">
        <v>336</v>
      </c>
      <c r="E600" s="417">
        <f>SUM(E601)</f>
        <v>0</v>
      </c>
      <c r="F600" s="417">
        <f t="shared" ref="F600" si="238">SUM(F601)</f>
        <v>0</v>
      </c>
      <c r="G600" s="417">
        <f t="shared" ref="G600" si="239">SUM(G601)</f>
        <v>0</v>
      </c>
      <c r="H600" s="541" t="s">
        <v>741</v>
      </c>
      <c r="I600" s="541" t="s">
        <v>741</v>
      </c>
      <c r="J600" s="458"/>
      <c r="K600" s="458"/>
      <c r="L600" s="338"/>
      <c r="M600" s="338"/>
      <c r="N600" s="338"/>
      <c r="O600" s="360"/>
      <c r="P600" s="358"/>
      <c r="Q600" s="358"/>
      <c r="R600" s="358"/>
      <c r="S600" s="360"/>
      <c r="T600" s="359"/>
      <c r="U600" s="359"/>
      <c r="V600" s="359"/>
      <c r="W600" s="359"/>
    </row>
    <row r="601" spans="1:23" s="193" customFormat="1">
      <c r="A601" s="418"/>
      <c r="B601" s="419" t="s">
        <v>266</v>
      </c>
      <c r="C601" s="418">
        <v>31</v>
      </c>
      <c r="D601" s="425" t="s">
        <v>336</v>
      </c>
      <c r="E601" s="422">
        <v>0</v>
      </c>
      <c r="F601" s="422">
        <v>0</v>
      </c>
      <c r="G601" s="422">
        <v>0</v>
      </c>
      <c r="H601" s="540" t="s">
        <v>741</v>
      </c>
      <c r="I601" s="540" t="s">
        <v>741</v>
      </c>
      <c r="J601" s="458"/>
      <c r="K601" s="458"/>
      <c r="L601" s="338"/>
      <c r="M601" s="338"/>
      <c r="N601" s="338"/>
      <c r="O601" s="360"/>
      <c r="P601" s="358"/>
      <c r="Q601" s="358"/>
      <c r="R601" s="358"/>
      <c r="S601" s="360"/>
      <c r="T601" s="359"/>
      <c r="U601" s="359"/>
      <c r="V601" s="359"/>
      <c r="W601" s="359"/>
    </row>
    <row r="602" spans="1:23" s="193" customFormat="1">
      <c r="A602" s="336"/>
      <c r="B602" s="415" t="s">
        <v>259</v>
      </c>
      <c r="C602" s="336">
        <v>31</v>
      </c>
      <c r="D602" s="426" t="s">
        <v>109</v>
      </c>
      <c r="E602" s="417">
        <f>SUM(E603:E609)</f>
        <v>1418.05</v>
      </c>
      <c r="F602" s="417">
        <f t="shared" ref="F602" si="240">SUM(F603:F609)</f>
        <v>3571</v>
      </c>
      <c r="G602" s="417">
        <f t="shared" ref="G602" si="241">SUM(G603:G609)</f>
        <v>1352.56</v>
      </c>
      <c r="H602" s="541">
        <f t="shared" si="230"/>
        <v>95.381686118260987</v>
      </c>
      <c r="I602" s="541">
        <f t="shared" si="231"/>
        <v>37.876225147017642</v>
      </c>
      <c r="J602" s="458"/>
      <c r="K602" s="458"/>
      <c r="L602" s="338"/>
      <c r="M602" s="338"/>
      <c r="N602" s="338"/>
      <c r="O602" s="360"/>
      <c r="P602" s="358"/>
      <c r="Q602" s="358"/>
      <c r="R602" s="358"/>
      <c r="S602" s="360"/>
      <c r="T602" s="359"/>
      <c r="U602" s="359"/>
      <c r="V602" s="359"/>
      <c r="W602" s="359"/>
    </row>
    <row r="603" spans="1:23" s="193" customFormat="1" ht="30">
      <c r="A603" s="418"/>
      <c r="B603" s="419" t="s">
        <v>191</v>
      </c>
      <c r="C603" s="418">
        <v>31</v>
      </c>
      <c r="D603" s="425" t="s">
        <v>192</v>
      </c>
      <c r="E603" s="422">
        <v>0</v>
      </c>
      <c r="F603" s="422">
        <v>0</v>
      </c>
      <c r="G603" s="422">
        <v>0</v>
      </c>
      <c r="H603" s="548" t="s">
        <v>741</v>
      </c>
      <c r="I603" s="548" t="s">
        <v>741</v>
      </c>
      <c r="J603" s="458"/>
      <c r="K603" s="458"/>
      <c r="L603" s="338"/>
      <c r="M603" s="338"/>
      <c r="N603" s="338"/>
      <c r="O603" s="360"/>
      <c r="P603" s="358"/>
      <c r="Q603" s="358"/>
      <c r="R603" s="358"/>
      <c r="S603" s="360"/>
      <c r="T603" s="359"/>
      <c r="U603" s="359"/>
      <c r="V603" s="359"/>
      <c r="W603" s="359"/>
    </row>
    <row r="604" spans="1:23" s="193" customFormat="1">
      <c r="A604" s="418"/>
      <c r="B604" s="419" t="s">
        <v>274</v>
      </c>
      <c r="C604" s="418">
        <v>31</v>
      </c>
      <c r="D604" s="425" t="s">
        <v>337</v>
      </c>
      <c r="E604" s="422">
        <v>0</v>
      </c>
      <c r="F604" s="422">
        <v>0</v>
      </c>
      <c r="G604" s="422">
        <v>0</v>
      </c>
      <c r="H604" s="548" t="s">
        <v>741</v>
      </c>
      <c r="I604" s="548" t="s">
        <v>741</v>
      </c>
      <c r="J604" s="458"/>
      <c r="K604" s="458"/>
      <c r="L604" s="338"/>
      <c r="M604" s="338"/>
      <c r="N604" s="338"/>
      <c r="O604" s="360"/>
      <c r="P604" s="358"/>
      <c r="Q604" s="358"/>
      <c r="R604" s="358"/>
      <c r="S604" s="360"/>
      <c r="T604" s="359"/>
      <c r="U604" s="359"/>
      <c r="V604" s="359"/>
      <c r="W604" s="359"/>
    </row>
    <row r="605" spans="1:23" s="193" customFormat="1">
      <c r="A605" s="418"/>
      <c r="B605" s="419" t="s">
        <v>193</v>
      </c>
      <c r="C605" s="418">
        <v>31</v>
      </c>
      <c r="D605" s="425" t="s">
        <v>194</v>
      </c>
      <c r="E605" s="422">
        <v>0</v>
      </c>
      <c r="F605" s="422">
        <v>100</v>
      </c>
      <c r="G605" s="422">
        <v>0</v>
      </c>
      <c r="H605" s="548" t="s">
        <v>741</v>
      </c>
      <c r="I605" s="548" t="s">
        <v>741</v>
      </c>
      <c r="J605" s="458"/>
      <c r="K605" s="458"/>
      <c r="L605" s="338"/>
      <c r="M605" s="338"/>
      <c r="N605" s="338"/>
      <c r="O605" s="360"/>
      <c r="P605" s="358"/>
      <c r="Q605" s="358"/>
      <c r="R605" s="358"/>
      <c r="S605" s="360"/>
      <c r="T605" s="359"/>
      <c r="U605" s="359"/>
      <c r="V605" s="359"/>
      <c r="W605" s="359"/>
    </row>
    <row r="606" spans="1:23" s="193" customFormat="1">
      <c r="A606" s="418"/>
      <c r="B606" s="419" t="s">
        <v>275</v>
      </c>
      <c r="C606" s="418">
        <v>31</v>
      </c>
      <c r="D606" s="425" t="s">
        <v>338</v>
      </c>
      <c r="E606" s="421">
        <v>1413.5</v>
      </c>
      <c r="F606" s="422">
        <v>3471</v>
      </c>
      <c r="G606" s="422">
        <v>1352.12</v>
      </c>
      <c r="H606" s="543">
        <f t="shared" si="230"/>
        <v>95.657587548638119</v>
      </c>
      <c r="I606" s="543">
        <f t="shared" si="231"/>
        <v>38.954768078363585</v>
      </c>
      <c r="J606" s="458"/>
      <c r="K606" s="458"/>
      <c r="L606" s="338"/>
      <c r="M606" s="338"/>
      <c r="N606" s="338"/>
      <c r="O606" s="360"/>
      <c r="P606" s="358"/>
      <c r="Q606" s="358"/>
      <c r="R606" s="358"/>
      <c r="S606" s="360"/>
      <c r="T606" s="359"/>
      <c r="U606" s="359"/>
      <c r="V606" s="359"/>
      <c r="W606" s="359"/>
    </row>
    <row r="607" spans="1:23" s="193" customFormat="1">
      <c r="A607" s="418"/>
      <c r="B607" s="419">
        <v>3295</v>
      </c>
      <c r="C607" s="418">
        <v>31</v>
      </c>
      <c r="D607" s="425" t="s">
        <v>195</v>
      </c>
      <c r="E607" s="421">
        <v>0</v>
      </c>
      <c r="F607" s="422">
        <v>0</v>
      </c>
      <c r="G607" s="422">
        <v>0</v>
      </c>
      <c r="H607" s="548" t="s">
        <v>741</v>
      </c>
      <c r="I607" s="548" t="s">
        <v>741</v>
      </c>
      <c r="J607" s="458"/>
      <c r="K607" s="458"/>
      <c r="L607" s="338"/>
      <c r="M607" s="338"/>
      <c r="N607" s="338"/>
      <c r="O607" s="360"/>
      <c r="P607" s="358"/>
      <c r="Q607" s="358"/>
      <c r="R607" s="358"/>
      <c r="S607" s="360"/>
      <c r="T607" s="359"/>
      <c r="U607" s="359"/>
      <c r="V607" s="359"/>
      <c r="W607" s="359"/>
    </row>
    <row r="608" spans="1:23" s="193" customFormat="1">
      <c r="A608" s="418"/>
      <c r="B608" s="419">
        <v>3296</v>
      </c>
      <c r="C608" s="418">
        <v>31</v>
      </c>
      <c r="D608" s="425" t="s">
        <v>339</v>
      </c>
      <c r="E608" s="421">
        <v>0</v>
      </c>
      <c r="F608" s="422">
        <v>0</v>
      </c>
      <c r="G608" s="422">
        <v>0</v>
      </c>
      <c r="H608" s="548" t="s">
        <v>741</v>
      </c>
      <c r="I608" s="548" t="s">
        <v>741</v>
      </c>
      <c r="J608" s="458"/>
      <c r="K608" s="458"/>
      <c r="L608" s="338"/>
      <c r="M608" s="338"/>
      <c r="N608" s="338"/>
      <c r="O608" s="360"/>
      <c r="P608" s="358"/>
      <c r="Q608" s="358"/>
      <c r="R608" s="358"/>
      <c r="S608" s="360"/>
      <c r="T608" s="359"/>
      <c r="U608" s="359"/>
      <c r="V608" s="359"/>
      <c r="W608" s="359"/>
    </row>
    <row r="609" spans="1:23" s="193" customFormat="1">
      <c r="A609" s="418"/>
      <c r="B609" s="419" t="s">
        <v>196</v>
      </c>
      <c r="C609" s="418">
        <v>31</v>
      </c>
      <c r="D609" s="425" t="s">
        <v>109</v>
      </c>
      <c r="E609" s="421">
        <v>4.55</v>
      </c>
      <c r="F609" s="422">
        <v>0</v>
      </c>
      <c r="G609" s="422">
        <v>0.44</v>
      </c>
      <c r="H609" s="543">
        <f t="shared" si="230"/>
        <v>9.6703296703296715</v>
      </c>
      <c r="I609" s="548" t="s">
        <v>741</v>
      </c>
      <c r="J609" s="458"/>
      <c r="K609" s="458"/>
      <c r="L609" s="338"/>
      <c r="M609" s="338"/>
      <c r="N609" s="338"/>
      <c r="O609" s="360"/>
      <c r="P609" s="358"/>
      <c r="Q609" s="358"/>
      <c r="R609" s="358"/>
      <c r="S609" s="360"/>
      <c r="T609" s="359"/>
      <c r="U609" s="359"/>
      <c r="V609" s="359"/>
      <c r="W609" s="359"/>
    </row>
    <row r="610" spans="1:23" s="193" customFormat="1">
      <c r="A610" s="336"/>
      <c r="B610" s="415">
        <v>34</v>
      </c>
      <c r="C610" s="336">
        <v>31</v>
      </c>
      <c r="D610" s="426" t="s">
        <v>18</v>
      </c>
      <c r="E610" s="417">
        <f>E611+E616+E624</f>
        <v>0</v>
      </c>
      <c r="F610" s="417">
        <f t="shared" ref="F610" si="242">F611+F616+F624</f>
        <v>0</v>
      </c>
      <c r="G610" s="417">
        <f t="shared" ref="G610" si="243">G611+G616+G624</f>
        <v>0</v>
      </c>
      <c r="H610" s="541" t="s">
        <v>741</v>
      </c>
      <c r="I610" s="541" t="s">
        <v>741</v>
      </c>
      <c r="J610" s="458"/>
      <c r="K610" s="458"/>
      <c r="L610" s="338"/>
      <c r="M610" s="338"/>
      <c r="N610" s="338"/>
      <c r="O610" s="360"/>
      <c r="P610" s="358"/>
      <c r="Q610" s="358"/>
      <c r="R610" s="358"/>
      <c r="S610" s="360"/>
      <c r="T610" s="359"/>
      <c r="U610" s="359"/>
      <c r="V610" s="359"/>
      <c r="W610" s="359"/>
    </row>
    <row r="611" spans="1:23" s="193" customFormat="1">
      <c r="A611" s="336"/>
      <c r="B611" s="415" t="s">
        <v>276</v>
      </c>
      <c r="C611" s="336">
        <v>31</v>
      </c>
      <c r="D611" s="426" t="s">
        <v>340</v>
      </c>
      <c r="E611" s="417">
        <f>SUM(E612:E615)</f>
        <v>0</v>
      </c>
      <c r="F611" s="417">
        <f t="shared" ref="F611" si="244">SUM(F612:F615)</f>
        <v>0</v>
      </c>
      <c r="G611" s="417">
        <f t="shared" ref="G611" si="245">SUM(G612:G615)</f>
        <v>0</v>
      </c>
      <c r="H611" s="541" t="s">
        <v>741</v>
      </c>
      <c r="I611" s="541" t="s">
        <v>741</v>
      </c>
      <c r="J611" s="458"/>
      <c r="K611" s="458"/>
      <c r="L611" s="338"/>
      <c r="M611" s="338"/>
      <c r="N611" s="338"/>
      <c r="O611" s="360"/>
      <c r="P611" s="358"/>
      <c r="Q611" s="358"/>
      <c r="R611" s="358"/>
      <c r="S611" s="360"/>
      <c r="T611" s="359"/>
      <c r="U611" s="359"/>
      <c r="V611" s="359"/>
      <c r="W611" s="359"/>
    </row>
    <row r="612" spans="1:23" s="193" customFormat="1">
      <c r="A612" s="418"/>
      <c r="B612" s="419" t="s">
        <v>277</v>
      </c>
      <c r="C612" s="418">
        <v>31</v>
      </c>
      <c r="D612" s="425" t="s">
        <v>341</v>
      </c>
      <c r="E612" s="427">
        <v>0</v>
      </c>
      <c r="F612" s="427">
        <v>0</v>
      </c>
      <c r="G612" s="427">
        <v>0</v>
      </c>
      <c r="H612" s="540" t="s">
        <v>741</v>
      </c>
      <c r="I612" s="540" t="s">
        <v>741</v>
      </c>
      <c r="J612" s="458"/>
      <c r="K612" s="458"/>
      <c r="L612" s="338"/>
      <c r="M612" s="338"/>
      <c r="N612" s="338"/>
      <c r="O612" s="360"/>
      <c r="P612" s="358"/>
      <c r="Q612" s="358"/>
      <c r="R612" s="358"/>
      <c r="S612" s="360"/>
      <c r="T612" s="359"/>
      <c r="U612" s="359"/>
      <c r="V612" s="359"/>
      <c r="W612" s="359"/>
    </row>
    <row r="613" spans="1:23" s="193" customFormat="1">
      <c r="A613" s="418"/>
      <c r="B613" s="419" t="s">
        <v>278</v>
      </c>
      <c r="C613" s="418">
        <v>31</v>
      </c>
      <c r="D613" s="425" t="s">
        <v>342</v>
      </c>
      <c r="E613" s="427">
        <v>0</v>
      </c>
      <c r="F613" s="427">
        <v>0</v>
      </c>
      <c r="G613" s="427">
        <v>0</v>
      </c>
      <c r="H613" s="540" t="s">
        <v>741</v>
      </c>
      <c r="I613" s="540" t="s">
        <v>741</v>
      </c>
      <c r="J613" s="458"/>
      <c r="K613" s="458"/>
      <c r="L613" s="338"/>
      <c r="M613" s="338"/>
      <c r="N613" s="338"/>
      <c r="O613" s="360"/>
      <c r="P613" s="358"/>
      <c r="Q613" s="358"/>
      <c r="R613" s="358"/>
      <c r="S613" s="360"/>
      <c r="T613" s="359"/>
      <c r="U613" s="359"/>
      <c r="V613" s="359"/>
      <c r="W613" s="359"/>
    </row>
    <row r="614" spans="1:23" s="193" customFormat="1">
      <c r="A614" s="418"/>
      <c r="B614" s="419" t="s">
        <v>279</v>
      </c>
      <c r="C614" s="418">
        <v>31</v>
      </c>
      <c r="D614" s="425" t="s">
        <v>343</v>
      </c>
      <c r="E614" s="427">
        <v>0</v>
      </c>
      <c r="F614" s="427">
        <v>0</v>
      </c>
      <c r="G614" s="427">
        <v>0</v>
      </c>
      <c r="H614" s="540" t="s">
        <v>741</v>
      </c>
      <c r="I614" s="540" t="s">
        <v>741</v>
      </c>
      <c r="J614" s="458"/>
      <c r="K614" s="458"/>
      <c r="L614" s="338"/>
      <c r="M614" s="338"/>
      <c r="N614" s="338"/>
      <c r="O614" s="360"/>
      <c r="P614" s="358"/>
      <c r="Q614" s="358"/>
      <c r="R614" s="358"/>
      <c r="S614" s="360"/>
      <c r="T614" s="359"/>
      <c r="U614" s="359"/>
      <c r="V614" s="359"/>
      <c r="W614" s="359"/>
    </row>
    <row r="615" spans="1:23" s="193" customFormat="1">
      <c r="A615" s="418"/>
      <c r="B615" s="419" t="s">
        <v>280</v>
      </c>
      <c r="C615" s="418">
        <v>31</v>
      </c>
      <c r="D615" s="425" t="s">
        <v>344</v>
      </c>
      <c r="E615" s="427">
        <v>0</v>
      </c>
      <c r="F615" s="427">
        <v>0</v>
      </c>
      <c r="G615" s="427">
        <v>0</v>
      </c>
      <c r="H615" s="540" t="s">
        <v>741</v>
      </c>
      <c r="I615" s="540" t="s">
        <v>741</v>
      </c>
      <c r="J615" s="458"/>
      <c r="K615" s="458"/>
      <c r="L615" s="338"/>
      <c r="M615" s="338"/>
      <c r="N615" s="338"/>
      <c r="O615" s="360"/>
      <c r="P615" s="358"/>
      <c r="Q615" s="358"/>
      <c r="R615" s="358"/>
      <c r="S615" s="360"/>
      <c r="T615" s="359"/>
      <c r="U615" s="359"/>
      <c r="V615" s="359"/>
      <c r="W615" s="359"/>
    </row>
    <row r="616" spans="1:23" s="193" customFormat="1">
      <c r="A616" s="336"/>
      <c r="B616" s="415" t="s">
        <v>281</v>
      </c>
      <c r="C616" s="336">
        <v>31</v>
      </c>
      <c r="D616" s="426" t="s">
        <v>110</v>
      </c>
      <c r="E616" s="417">
        <f>SUM(E617:E623)</f>
        <v>0</v>
      </c>
      <c r="F616" s="417">
        <f t="shared" ref="F616" si="246">SUM(F617:F623)</f>
        <v>0</v>
      </c>
      <c r="G616" s="417">
        <f t="shared" ref="G616" si="247">SUM(G617:G623)</f>
        <v>0</v>
      </c>
      <c r="H616" s="541" t="s">
        <v>741</v>
      </c>
      <c r="I616" s="541" t="s">
        <v>741</v>
      </c>
      <c r="J616" s="458"/>
      <c r="K616" s="458"/>
      <c r="L616" s="338"/>
      <c r="M616" s="338"/>
      <c r="N616" s="338"/>
      <c r="O616" s="360"/>
      <c r="P616" s="358"/>
      <c r="Q616" s="358"/>
      <c r="R616" s="358"/>
      <c r="S616" s="360"/>
      <c r="T616" s="359"/>
      <c r="U616" s="359"/>
      <c r="V616" s="359"/>
      <c r="W616" s="359"/>
    </row>
    <row r="617" spans="1:23" s="193" customFormat="1" ht="30">
      <c r="A617" s="418"/>
      <c r="B617" s="419" t="s">
        <v>282</v>
      </c>
      <c r="C617" s="418">
        <v>31</v>
      </c>
      <c r="D617" s="425" t="s">
        <v>345</v>
      </c>
      <c r="E617" s="427">
        <v>0</v>
      </c>
      <c r="F617" s="427">
        <v>0</v>
      </c>
      <c r="G617" s="427">
        <v>0</v>
      </c>
      <c r="H617" s="540" t="s">
        <v>741</v>
      </c>
      <c r="I617" s="540" t="s">
        <v>741</v>
      </c>
      <c r="J617" s="458"/>
      <c r="K617" s="458"/>
      <c r="L617" s="338"/>
      <c r="M617" s="338"/>
      <c r="N617" s="338"/>
      <c r="O617" s="360"/>
      <c r="P617" s="358"/>
      <c r="Q617" s="358"/>
      <c r="R617" s="358"/>
      <c r="S617" s="360"/>
      <c r="T617" s="359"/>
      <c r="U617" s="359"/>
      <c r="V617" s="359"/>
      <c r="W617" s="359"/>
    </row>
    <row r="618" spans="1:23" s="193" customFormat="1" ht="30">
      <c r="A618" s="418"/>
      <c r="B618" s="419" t="s">
        <v>283</v>
      </c>
      <c r="C618" s="418">
        <v>31</v>
      </c>
      <c r="D618" s="425" t="s">
        <v>346</v>
      </c>
      <c r="E618" s="427">
        <v>0</v>
      </c>
      <c r="F618" s="427">
        <v>0</v>
      </c>
      <c r="G618" s="427">
        <v>0</v>
      </c>
      <c r="H618" s="540" t="s">
        <v>741</v>
      </c>
      <c r="I618" s="540" t="s">
        <v>741</v>
      </c>
      <c r="J618" s="458"/>
      <c r="K618" s="458"/>
      <c r="L618" s="338"/>
      <c r="M618" s="338"/>
      <c r="N618" s="338"/>
      <c r="O618" s="360"/>
      <c r="P618" s="358"/>
      <c r="Q618" s="358"/>
      <c r="R618" s="358"/>
      <c r="S618" s="360"/>
      <c r="T618" s="359"/>
      <c r="U618" s="359"/>
      <c r="V618" s="359"/>
      <c r="W618" s="359"/>
    </row>
    <row r="619" spans="1:23" s="193" customFormat="1" ht="30">
      <c r="A619" s="418"/>
      <c r="B619" s="419" t="s">
        <v>284</v>
      </c>
      <c r="C619" s="418">
        <v>31</v>
      </c>
      <c r="D619" s="425" t="s">
        <v>347</v>
      </c>
      <c r="E619" s="427">
        <v>0</v>
      </c>
      <c r="F619" s="427">
        <v>0</v>
      </c>
      <c r="G619" s="427">
        <v>0</v>
      </c>
      <c r="H619" s="540" t="s">
        <v>741</v>
      </c>
      <c r="I619" s="540" t="s">
        <v>741</v>
      </c>
      <c r="J619" s="458"/>
      <c r="K619" s="458"/>
      <c r="L619" s="338"/>
      <c r="M619" s="338"/>
      <c r="N619" s="338"/>
      <c r="O619" s="360"/>
      <c r="P619" s="358"/>
      <c r="Q619" s="358"/>
      <c r="R619" s="358"/>
      <c r="S619" s="360"/>
      <c r="T619" s="359"/>
      <c r="U619" s="359"/>
      <c r="V619" s="359"/>
      <c r="W619" s="359"/>
    </row>
    <row r="620" spans="1:23" s="193" customFormat="1">
      <c r="A620" s="418"/>
      <c r="B620" s="419" t="s">
        <v>285</v>
      </c>
      <c r="C620" s="418">
        <v>31</v>
      </c>
      <c r="D620" s="425" t="s">
        <v>348</v>
      </c>
      <c r="E620" s="427">
        <v>0</v>
      </c>
      <c r="F620" s="427">
        <v>0</v>
      </c>
      <c r="G620" s="427">
        <v>0</v>
      </c>
      <c r="H620" s="540" t="s">
        <v>741</v>
      </c>
      <c r="I620" s="540" t="s">
        <v>741</v>
      </c>
      <c r="J620" s="458"/>
      <c r="K620" s="458"/>
      <c r="L620" s="338"/>
      <c r="M620" s="338"/>
      <c r="N620" s="338"/>
      <c r="O620" s="360"/>
      <c r="P620" s="358"/>
      <c r="Q620" s="358"/>
      <c r="R620" s="358"/>
      <c r="S620" s="360"/>
      <c r="T620" s="359"/>
      <c r="U620" s="359"/>
      <c r="V620" s="359"/>
      <c r="W620" s="359"/>
    </row>
    <row r="621" spans="1:23" s="193" customFormat="1" ht="30">
      <c r="A621" s="418"/>
      <c r="B621" s="419">
        <v>3426</v>
      </c>
      <c r="C621" s="418">
        <v>31</v>
      </c>
      <c r="D621" s="425" t="s">
        <v>349</v>
      </c>
      <c r="E621" s="427">
        <v>0</v>
      </c>
      <c r="F621" s="427">
        <v>0</v>
      </c>
      <c r="G621" s="427">
        <v>0</v>
      </c>
      <c r="H621" s="540" t="s">
        <v>741</v>
      </c>
      <c r="I621" s="540" t="s">
        <v>741</v>
      </c>
      <c r="J621" s="458"/>
      <c r="K621" s="458"/>
      <c r="L621" s="338"/>
      <c r="M621" s="338"/>
      <c r="N621" s="338"/>
      <c r="O621" s="360"/>
      <c r="P621" s="358"/>
      <c r="Q621" s="358"/>
      <c r="R621" s="358"/>
      <c r="S621" s="360"/>
      <c r="T621" s="359"/>
      <c r="U621" s="359"/>
      <c r="V621" s="359"/>
      <c r="W621" s="359"/>
    </row>
    <row r="622" spans="1:23" s="193" customFormat="1" ht="30">
      <c r="A622" s="418"/>
      <c r="B622" s="419">
        <v>3427</v>
      </c>
      <c r="C622" s="418">
        <v>31</v>
      </c>
      <c r="D622" s="425" t="s">
        <v>350</v>
      </c>
      <c r="E622" s="427">
        <v>0</v>
      </c>
      <c r="F622" s="427">
        <v>0</v>
      </c>
      <c r="G622" s="427">
        <v>0</v>
      </c>
      <c r="H622" s="540" t="s">
        <v>741</v>
      </c>
      <c r="I622" s="540" t="s">
        <v>741</v>
      </c>
      <c r="J622" s="458"/>
      <c r="K622" s="458"/>
      <c r="L622" s="338"/>
      <c r="M622" s="338"/>
      <c r="N622" s="338"/>
      <c r="O622" s="360"/>
      <c r="P622" s="358"/>
      <c r="Q622" s="358"/>
      <c r="R622" s="358"/>
      <c r="S622" s="360"/>
      <c r="T622" s="359"/>
      <c r="U622" s="359"/>
      <c r="V622" s="359"/>
      <c r="W622" s="359"/>
    </row>
    <row r="623" spans="1:23" s="193" customFormat="1">
      <c r="A623" s="418"/>
      <c r="B623" s="419">
        <v>3428</v>
      </c>
      <c r="C623" s="418">
        <v>31</v>
      </c>
      <c r="D623" s="425" t="s">
        <v>351</v>
      </c>
      <c r="E623" s="427">
        <v>0</v>
      </c>
      <c r="F623" s="427">
        <v>0</v>
      </c>
      <c r="G623" s="427">
        <v>0</v>
      </c>
      <c r="H623" s="540" t="s">
        <v>741</v>
      </c>
      <c r="I623" s="540" t="s">
        <v>741</v>
      </c>
      <c r="J623" s="458"/>
      <c r="K623" s="458"/>
      <c r="L623" s="338"/>
      <c r="M623" s="338"/>
      <c r="N623" s="338"/>
      <c r="O623" s="360"/>
      <c r="P623" s="358"/>
      <c r="Q623" s="358"/>
      <c r="R623" s="358"/>
      <c r="S623" s="360"/>
      <c r="T623" s="359"/>
      <c r="U623" s="359"/>
      <c r="V623" s="359"/>
      <c r="W623" s="359"/>
    </row>
    <row r="624" spans="1:23" s="193" customFormat="1">
      <c r="A624" s="336"/>
      <c r="B624" s="415" t="s">
        <v>286</v>
      </c>
      <c r="C624" s="336">
        <v>31</v>
      </c>
      <c r="D624" s="426" t="s">
        <v>111</v>
      </c>
      <c r="E624" s="417">
        <f>SUM(E625:E628)</f>
        <v>0</v>
      </c>
      <c r="F624" s="417">
        <f t="shared" ref="F624" si="248">SUM(F625:F628)</f>
        <v>0</v>
      </c>
      <c r="G624" s="417">
        <f t="shared" ref="G624" si="249">SUM(G625:G628)</f>
        <v>0</v>
      </c>
      <c r="H624" s="541" t="s">
        <v>741</v>
      </c>
      <c r="I624" s="541" t="s">
        <v>741</v>
      </c>
      <c r="J624" s="458"/>
      <c r="K624" s="458"/>
      <c r="L624" s="338"/>
      <c r="M624" s="338"/>
      <c r="N624" s="338"/>
      <c r="O624" s="360"/>
      <c r="P624" s="358"/>
      <c r="Q624" s="358"/>
      <c r="R624" s="358"/>
      <c r="S624" s="360"/>
      <c r="T624" s="359"/>
      <c r="U624" s="359"/>
      <c r="V624" s="359"/>
      <c r="W624" s="359"/>
    </row>
    <row r="625" spans="1:23" s="193" customFormat="1">
      <c r="A625" s="418"/>
      <c r="B625" s="419" t="s">
        <v>197</v>
      </c>
      <c r="C625" s="418">
        <v>31</v>
      </c>
      <c r="D625" s="425" t="s">
        <v>198</v>
      </c>
      <c r="E625" s="427">
        <v>0</v>
      </c>
      <c r="F625" s="427">
        <v>0</v>
      </c>
      <c r="G625" s="427">
        <v>0</v>
      </c>
      <c r="H625" s="540" t="s">
        <v>741</v>
      </c>
      <c r="I625" s="540" t="s">
        <v>741</v>
      </c>
      <c r="J625" s="458"/>
      <c r="K625" s="458"/>
      <c r="L625" s="338"/>
      <c r="M625" s="338"/>
      <c r="N625" s="338"/>
      <c r="O625" s="360"/>
      <c r="P625" s="358"/>
      <c r="Q625" s="358"/>
      <c r="R625" s="358"/>
      <c r="S625" s="360"/>
      <c r="T625" s="359"/>
      <c r="U625" s="359"/>
      <c r="V625" s="359"/>
      <c r="W625" s="359"/>
    </row>
    <row r="626" spans="1:23" s="193" customFormat="1" ht="30">
      <c r="A626" s="418"/>
      <c r="B626" s="419" t="s">
        <v>287</v>
      </c>
      <c r="C626" s="418">
        <v>31</v>
      </c>
      <c r="D626" s="425" t="s">
        <v>352</v>
      </c>
      <c r="E626" s="427">
        <v>0</v>
      </c>
      <c r="F626" s="427">
        <v>0</v>
      </c>
      <c r="G626" s="427">
        <v>0</v>
      </c>
      <c r="H626" s="540" t="s">
        <v>741</v>
      </c>
      <c r="I626" s="540" t="s">
        <v>741</v>
      </c>
      <c r="J626" s="458"/>
      <c r="K626" s="458"/>
      <c r="L626" s="338"/>
      <c r="M626" s="338"/>
      <c r="N626" s="338"/>
      <c r="O626" s="360"/>
      <c r="P626" s="358"/>
      <c r="Q626" s="358"/>
      <c r="R626" s="358"/>
      <c r="S626" s="360"/>
      <c r="T626" s="359"/>
      <c r="U626" s="359"/>
      <c r="V626" s="359"/>
      <c r="W626" s="359"/>
    </row>
    <row r="627" spans="1:23" s="193" customFormat="1">
      <c r="A627" s="418"/>
      <c r="B627" s="419" t="s">
        <v>288</v>
      </c>
      <c r="C627" s="418">
        <v>31</v>
      </c>
      <c r="D627" s="425" t="s">
        <v>353</v>
      </c>
      <c r="E627" s="427">
        <v>0</v>
      </c>
      <c r="F627" s="427">
        <v>0</v>
      </c>
      <c r="G627" s="427">
        <v>0</v>
      </c>
      <c r="H627" s="540" t="s">
        <v>741</v>
      </c>
      <c r="I627" s="540" t="s">
        <v>741</v>
      </c>
      <c r="J627" s="458"/>
      <c r="K627" s="458"/>
      <c r="L627" s="338"/>
      <c r="M627" s="338"/>
      <c r="N627" s="338"/>
      <c r="O627" s="360"/>
      <c r="P627" s="358"/>
      <c r="Q627" s="358"/>
      <c r="R627" s="358"/>
      <c r="S627" s="360"/>
      <c r="T627" s="359"/>
      <c r="U627" s="359"/>
      <c r="V627" s="359"/>
      <c r="W627" s="359"/>
    </row>
    <row r="628" spans="1:23" s="193" customFormat="1">
      <c r="A628" s="418"/>
      <c r="B628" s="419" t="s">
        <v>289</v>
      </c>
      <c r="C628" s="418">
        <v>31</v>
      </c>
      <c r="D628" s="425" t="s">
        <v>354</v>
      </c>
      <c r="E628" s="427">
        <v>0</v>
      </c>
      <c r="F628" s="427">
        <v>0</v>
      </c>
      <c r="G628" s="427">
        <v>0</v>
      </c>
      <c r="H628" s="540" t="s">
        <v>741</v>
      </c>
      <c r="I628" s="540" t="s">
        <v>741</v>
      </c>
      <c r="J628" s="458"/>
      <c r="K628" s="458"/>
      <c r="L628" s="338"/>
      <c r="M628" s="338"/>
      <c r="N628" s="338"/>
      <c r="O628" s="360"/>
      <c r="P628" s="358"/>
      <c r="Q628" s="358"/>
      <c r="R628" s="358"/>
      <c r="S628" s="360"/>
      <c r="T628" s="359"/>
      <c r="U628" s="359"/>
      <c r="V628" s="359"/>
      <c r="W628" s="359"/>
    </row>
    <row r="629" spans="1:23" s="193" customFormat="1">
      <c r="A629" s="336"/>
      <c r="B629" s="415">
        <v>35</v>
      </c>
      <c r="C629" s="336">
        <v>31</v>
      </c>
      <c r="D629" s="426" t="s">
        <v>355</v>
      </c>
      <c r="E629" s="417">
        <f>E630+E633+E637</f>
        <v>0</v>
      </c>
      <c r="F629" s="417">
        <f t="shared" ref="F629" si="250">F630+F633+F637</f>
        <v>0</v>
      </c>
      <c r="G629" s="417">
        <f t="shared" ref="G629" si="251">G630+G633+G637</f>
        <v>0</v>
      </c>
      <c r="H629" s="541" t="s">
        <v>741</v>
      </c>
      <c r="I629" s="541" t="s">
        <v>741</v>
      </c>
      <c r="J629" s="458"/>
      <c r="K629" s="458"/>
      <c r="L629" s="338"/>
      <c r="M629" s="338"/>
      <c r="N629" s="338"/>
      <c r="O629" s="360"/>
      <c r="P629" s="358"/>
      <c r="Q629" s="358"/>
      <c r="R629" s="358"/>
      <c r="S629" s="360"/>
      <c r="T629" s="359"/>
      <c r="U629" s="359"/>
      <c r="V629" s="359"/>
      <c r="W629" s="359"/>
    </row>
    <row r="630" spans="1:23" s="193" customFormat="1">
      <c r="A630" s="336"/>
      <c r="B630" s="415" t="s">
        <v>290</v>
      </c>
      <c r="C630" s="336">
        <v>31</v>
      </c>
      <c r="D630" s="426" t="s">
        <v>356</v>
      </c>
      <c r="E630" s="417">
        <f>SUM(E631:E632)</f>
        <v>0</v>
      </c>
      <c r="F630" s="417">
        <f t="shared" ref="F630" si="252">SUM(F631:F632)</f>
        <v>0</v>
      </c>
      <c r="G630" s="417">
        <f t="shared" ref="G630" si="253">SUM(G631:G632)</f>
        <v>0</v>
      </c>
      <c r="H630" s="541" t="s">
        <v>741</v>
      </c>
      <c r="I630" s="541" t="s">
        <v>741</v>
      </c>
      <c r="J630" s="458"/>
      <c r="K630" s="458"/>
      <c r="L630" s="338"/>
      <c r="M630" s="338"/>
      <c r="N630" s="338"/>
      <c r="O630" s="360"/>
      <c r="P630" s="358"/>
      <c r="Q630" s="358"/>
      <c r="R630" s="358"/>
      <c r="S630" s="360"/>
      <c r="T630" s="359"/>
      <c r="U630" s="359"/>
      <c r="V630" s="359"/>
      <c r="W630" s="359"/>
    </row>
    <row r="631" spans="1:23" s="193" customFormat="1" ht="30">
      <c r="A631" s="418"/>
      <c r="B631" s="419" t="s">
        <v>292</v>
      </c>
      <c r="C631" s="418">
        <v>31</v>
      </c>
      <c r="D631" s="425" t="s">
        <v>357</v>
      </c>
      <c r="E631" s="427">
        <v>0</v>
      </c>
      <c r="F631" s="427">
        <v>0</v>
      </c>
      <c r="G631" s="427">
        <v>0</v>
      </c>
      <c r="H631" s="540" t="s">
        <v>741</v>
      </c>
      <c r="I631" s="540" t="s">
        <v>741</v>
      </c>
      <c r="J631" s="458"/>
      <c r="K631" s="458"/>
      <c r="L631" s="338"/>
      <c r="M631" s="338"/>
      <c r="N631" s="338"/>
      <c r="O631" s="360"/>
      <c r="P631" s="358"/>
      <c r="Q631" s="358"/>
      <c r="R631" s="358"/>
      <c r="S631" s="360"/>
      <c r="T631" s="359"/>
      <c r="U631" s="359"/>
      <c r="V631" s="359"/>
      <c r="W631" s="359"/>
    </row>
    <row r="632" spans="1:23" s="193" customFormat="1">
      <c r="A632" s="418"/>
      <c r="B632" s="419" t="s">
        <v>293</v>
      </c>
      <c r="C632" s="418">
        <v>31</v>
      </c>
      <c r="D632" s="425" t="s">
        <v>356</v>
      </c>
      <c r="E632" s="427">
        <v>0</v>
      </c>
      <c r="F632" s="427">
        <v>0</v>
      </c>
      <c r="G632" s="427">
        <v>0</v>
      </c>
      <c r="H632" s="540" t="s">
        <v>741</v>
      </c>
      <c r="I632" s="540" t="s">
        <v>741</v>
      </c>
      <c r="J632" s="458"/>
      <c r="K632" s="458"/>
      <c r="L632" s="338"/>
      <c r="M632" s="338"/>
      <c r="N632" s="338"/>
      <c r="O632" s="360"/>
      <c r="P632" s="358"/>
      <c r="Q632" s="358"/>
      <c r="R632" s="358"/>
      <c r="S632" s="360"/>
      <c r="T632" s="359"/>
      <c r="U632" s="359"/>
      <c r="V632" s="359"/>
      <c r="W632" s="359"/>
    </row>
    <row r="633" spans="1:23" s="193" customFormat="1" ht="30">
      <c r="A633" s="336"/>
      <c r="B633" s="415" t="s">
        <v>291</v>
      </c>
      <c r="C633" s="336">
        <v>31</v>
      </c>
      <c r="D633" s="426" t="s">
        <v>358</v>
      </c>
      <c r="E633" s="417">
        <f>SUM(E634:E636)</f>
        <v>0</v>
      </c>
      <c r="F633" s="417">
        <f t="shared" ref="F633" si="254">SUM(F634:F636)</f>
        <v>0</v>
      </c>
      <c r="G633" s="417">
        <f t="shared" ref="G633" si="255">SUM(G634:G636)</f>
        <v>0</v>
      </c>
      <c r="H633" s="541" t="s">
        <v>741</v>
      </c>
      <c r="I633" s="541" t="s">
        <v>741</v>
      </c>
      <c r="J633" s="458"/>
      <c r="K633" s="458"/>
      <c r="L633" s="338"/>
      <c r="M633" s="338"/>
      <c r="N633" s="338"/>
      <c r="O633" s="360"/>
      <c r="P633" s="358"/>
      <c r="Q633" s="358"/>
      <c r="R633" s="358"/>
      <c r="S633" s="360"/>
      <c r="T633" s="359"/>
      <c r="U633" s="359"/>
      <c r="V633" s="359"/>
      <c r="W633" s="359"/>
    </row>
    <row r="634" spans="1:23" s="193" customFormat="1" ht="30">
      <c r="A634" s="418"/>
      <c r="B634" s="419" t="s">
        <v>294</v>
      </c>
      <c r="C634" s="418">
        <v>31</v>
      </c>
      <c r="D634" s="425" t="s">
        <v>359</v>
      </c>
      <c r="E634" s="427">
        <v>0</v>
      </c>
      <c r="F634" s="427">
        <v>0</v>
      </c>
      <c r="G634" s="427">
        <v>0</v>
      </c>
      <c r="H634" s="540" t="s">
        <v>741</v>
      </c>
      <c r="I634" s="540" t="s">
        <v>741</v>
      </c>
      <c r="J634" s="458"/>
      <c r="K634" s="458"/>
      <c r="L634" s="338"/>
      <c r="M634" s="338"/>
      <c r="N634" s="338"/>
      <c r="O634" s="360"/>
      <c r="P634" s="358"/>
      <c r="Q634" s="358"/>
      <c r="R634" s="358"/>
      <c r="S634" s="360"/>
      <c r="T634" s="359"/>
      <c r="U634" s="359"/>
      <c r="V634" s="359"/>
      <c r="W634" s="359"/>
    </row>
    <row r="635" spans="1:23" s="193" customFormat="1" ht="30">
      <c r="A635" s="418"/>
      <c r="B635" s="419" t="s">
        <v>295</v>
      </c>
      <c r="C635" s="418">
        <v>31</v>
      </c>
      <c r="D635" s="425" t="s">
        <v>360</v>
      </c>
      <c r="E635" s="427">
        <v>0</v>
      </c>
      <c r="F635" s="427">
        <v>0</v>
      </c>
      <c r="G635" s="427">
        <v>0</v>
      </c>
      <c r="H635" s="540" t="s">
        <v>741</v>
      </c>
      <c r="I635" s="540" t="s">
        <v>741</v>
      </c>
      <c r="J635" s="458"/>
      <c r="K635" s="458"/>
      <c r="L635" s="338"/>
      <c r="M635" s="338"/>
      <c r="N635" s="338"/>
      <c r="O635" s="360"/>
      <c r="P635" s="358"/>
      <c r="Q635" s="358"/>
      <c r="R635" s="358"/>
      <c r="S635" s="360"/>
      <c r="T635" s="359"/>
      <c r="U635" s="359"/>
      <c r="V635" s="359"/>
      <c r="W635" s="359"/>
    </row>
    <row r="636" spans="1:23" s="193" customFormat="1">
      <c r="A636" s="418"/>
      <c r="B636" s="419" t="s">
        <v>296</v>
      </c>
      <c r="C636" s="418">
        <v>31</v>
      </c>
      <c r="D636" s="425" t="s">
        <v>361</v>
      </c>
      <c r="E636" s="427">
        <v>0</v>
      </c>
      <c r="F636" s="427">
        <v>0</v>
      </c>
      <c r="G636" s="427">
        <v>0</v>
      </c>
      <c r="H636" s="540" t="s">
        <v>741</v>
      </c>
      <c r="I636" s="540" t="s">
        <v>741</v>
      </c>
      <c r="J636" s="458"/>
      <c r="K636" s="458"/>
      <c r="L636" s="338"/>
      <c r="M636" s="338"/>
      <c r="N636" s="338"/>
      <c r="O636" s="360"/>
      <c r="P636" s="358"/>
      <c r="Q636" s="358"/>
      <c r="R636" s="358"/>
      <c r="S636" s="360"/>
      <c r="T636" s="359"/>
      <c r="U636" s="359"/>
      <c r="V636" s="359"/>
      <c r="W636" s="359"/>
    </row>
    <row r="637" spans="1:23" s="193" customFormat="1" ht="30">
      <c r="A637" s="336"/>
      <c r="B637" s="415">
        <v>353</v>
      </c>
      <c r="C637" s="336">
        <v>31</v>
      </c>
      <c r="D637" s="426" t="s">
        <v>362</v>
      </c>
      <c r="E637" s="417">
        <f>SUM(E638)</f>
        <v>0</v>
      </c>
      <c r="F637" s="417">
        <f t="shared" ref="F637" si="256">SUM(F638)</f>
        <v>0</v>
      </c>
      <c r="G637" s="417">
        <f t="shared" ref="G637" si="257">SUM(G638)</f>
        <v>0</v>
      </c>
      <c r="H637" s="541" t="s">
        <v>741</v>
      </c>
      <c r="I637" s="541" t="s">
        <v>741</v>
      </c>
      <c r="J637" s="458"/>
      <c r="K637" s="458"/>
      <c r="L637" s="338"/>
      <c r="M637" s="338"/>
      <c r="N637" s="338"/>
      <c r="O637" s="360"/>
      <c r="P637" s="358"/>
      <c r="Q637" s="358"/>
      <c r="R637" s="358"/>
      <c r="S637" s="360"/>
      <c r="T637" s="359"/>
      <c r="U637" s="359"/>
      <c r="V637" s="359"/>
      <c r="W637" s="359"/>
    </row>
    <row r="638" spans="1:23" s="193" customFormat="1" ht="30">
      <c r="A638" s="418"/>
      <c r="B638" s="419">
        <v>3531</v>
      </c>
      <c r="C638" s="418">
        <v>31</v>
      </c>
      <c r="D638" s="425" t="s">
        <v>362</v>
      </c>
      <c r="E638" s="427">
        <v>0</v>
      </c>
      <c r="F638" s="427">
        <v>0</v>
      </c>
      <c r="G638" s="427">
        <v>0</v>
      </c>
      <c r="H638" s="540" t="s">
        <v>741</v>
      </c>
      <c r="I638" s="540" t="s">
        <v>741</v>
      </c>
      <c r="J638" s="458"/>
      <c r="K638" s="458"/>
      <c r="L638" s="338"/>
      <c r="M638" s="338"/>
      <c r="N638" s="338"/>
      <c r="O638" s="360"/>
      <c r="P638" s="358"/>
      <c r="Q638" s="358"/>
      <c r="R638" s="358"/>
      <c r="S638" s="360"/>
      <c r="T638" s="359"/>
      <c r="U638" s="359"/>
      <c r="V638" s="359"/>
      <c r="W638" s="359"/>
    </row>
    <row r="639" spans="1:23" s="193" customFormat="1">
      <c r="A639" s="336"/>
      <c r="B639" s="415">
        <v>36</v>
      </c>
      <c r="C639" s="336">
        <v>31</v>
      </c>
      <c r="D639" s="426" t="s">
        <v>363</v>
      </c>
      <c r="E639" s="417">
        <f>E640+E643+E646+E651+E655+E659+E662</f>
        <v>0</v>
      </c>
      <c r="F639" s="417">
        <f t="shared" ref="F639" si="258">F640+F643+F646+F651+F655+F659+F662</f>
        <v>0</v>
      </c>
      <c r="G639" s="417">
        <f t="shared" ref="G639" si="259">G640+G643+G646+G651+G655+G659+G662</f>
        <v>0</v>
      </c>
      <c r="H639" s="541" t="s">
        <v>741</v>
      </c>
      <c r="I639" s="541" t="s">
        <v>741</v>
      </c>
      <c r="J639" s="458"/>
      <c r="K639" s="458"/>
      <c r="L639" s="338"/>
      <c r="M639" s="338"/>
      <c r="N639" s="338"/>
      <c r="O639" s="360"/>
      <c r="P639" s="358"/>
      <c r="Q639" s="358"/>
      <c r="R639" s="358"/>
      <c r="S639" s="360"/>
      <c r="T639" s="359"/>
      <c r="U639" s="359"/>
      <c r="V639" s="359"/>
      <c r="W639" s="359"/>
    </row>
    <row r="640" spans="1:23" s="193" customFormat="1">
      <c r="A640" s="336"/>
      <c r="B640" s="415" t="s">
        <v>297</v>
      </c>
      <c r="C640" s="336">
        <v>31</v>
      </c>
      <c r="D640" s="426" t="s">
        <v>364</v>
      </c>
      <c r="E640" s="417">
        <f>SUM(E641:E642)</f>
        <v>0</v>
      </c>
      <c r="F640" s="417">
        <f t="shared" ref="F640" si="260">SUM(F641:F642)</f>
        <v>0</v>
      </c>
      <c r="G640" s="417">
        <f t="shared" ref="G640" si="261">SUM(G641:G642)</f>
        <v>0</v>
      </c>
      <c r="H640" s="541" t="s">
        <v>741</v>
      </c>
      <c r="I640" s="541" t="s">
        <v>741</v>
      </c>
      <c r="J640" s="458"/>
      <c r="K640" s="458"/>
      <c r="L640" s="338"/>
      <c r="M640" s="338"/>
      <c r="N640" s="338"/>
      <c r="O640" s="360"/>
      <c r="P640" s="358"/>
      <c r="Q640" s="358"/>
      <c r="R640" s="358"/>
      <c r="S640" s="360"/>
      <c r="T640" s="359"/>
      <c r="U640" s="359"/>
      <c r="V640" s="359"/>
      <c r="W640" s="359"/>
    </row>
    <row r="641" spans="1:23" s="193" customFormat="1">
      <c r="A641" s="418"/>
      <c r="B641" s="419" t="s">
        <v>298</v>
      </c>
      <c r="C641" s="418">
        <v>31</v>
      </c>
      <c r="D641" s="425" t="s">
        <v>365</v>
      </c>
      <c r="E641" s="427">
        <v>0</v>
      </c>
      <c r="F641" s="427">
        <v>0</v>
      </c>
      <c r="G641" s="427">
        <v>0</v>
      </c>
      <c r="H641" s="540" t="s">
        <v>741</v>
      </c>
      <c r="I641" s="540" t="s">
        <v>741</v>
      </c>
      <c r="J641" s="458"/>
      <c r="K641" s="458"/>
      <c r="L641" s="338"/>
      <c r="M641" s="338"/>
      <c r="N641" s="338"/>
      <c r="O641" s="360"/>
      <c r="P641" s="358"/>
      <c r="Q641" s="358"/>
      <c r="R641" s="358"/>
      <c r="S641" s="360"/>
      <c r="T641" s="359"/>
      <c r="U641" s="359"/>
      <c r="V641" s="359"/>
      <c r="W641" s="359"/>
    </row>
    <row r="642" spans="1:23" s="193" customFormat="1">
      <c r="A642" s="418"/>
      <c r="B642" s="419" t="s">
        <v>299</v>
      </c>
      <c r="C642" s="418">
        <v>31</v>
      </c>
      <c r="D642" s="425" t="s">
        <v>366</v>
      </c>
      <c r="E642" s="427">
        <v>0</v>
      </c>
      <c r="F642" s="427">
        <v>0</v>
      </c>
      <c r="G642" s="427">
        <v>0</v>
      </c>
      <c r="H642" s="540" t="s">
        <v>741</v>
      </c>
      <c r="I642" s="540" t="s">
        <v>741</v>
      </c>
      <c r="J642" s="458"/>
      <c r="K642" s="458"/>
      <c r="L642" s="338"/>
      <c r="M642" s="338"/>
      <c r="N642" s="338"/>
      <c r="O642" s="360"/>
      <c r="P642" s="358"/>
      <c r="Q642" s="358"/>
      <c r="R642" s="358"/>
      <c r="S642" s="360"/>
      <c r="T642" s="359"/>
      <c r="U642" s="359"/>
      <c r="V642" s="359"/>
      <c r="W642" s="359"/>
    </row>
    <row r="643" spans="1:23" s="193" customFormat="1" ht="30">
      <c r="A643" s="336"/>
      <c r="B643" s="415">
        <v>362</v>
      </c>
      <c r="C643" s="336">
        <v>31</v>
      </c>
      <c r="D643" s="426" t="s">
        <v>367</v>
      </c>
      <c r="E643" s="417">
        <f>SUM(E644:E645)</f>
        <v>0</v>
      </c>
      <c r="F643" s="417">
        <f t="shared" ref="F643" si="262">SUM(F644:F645)</f>
        <v>0</v>
      </c>
      <c r="G643" s="417">
        <f t="shared" ref="G643" si="263">SUM(G644:G645)</f>
        <v>0</v>
      </c>
      <c r="H643" s="541" t="s">
        <v>741</v>
      </c>
      <c r="I643" s="541" t="s">
        <v>741</v>
      </c>
      <c r="J643" s="458"/>
      <c r="K643" s="458"/>
      <c r="L643" s="338"/>
      <c r="M643" s="338"/>
      <c r="N643" s="338"/>
      <c r="O643" s="360"/>
      <c r="P643" s="358"/>
      <c r="Q643" s="358"/>
      <c r="R643" s="358"/>
      <c r="S643" s="360"/>
      <c r="T643" s="359"/>
      <c r="U643" s="359"/>
      <c r="V643" s="359"/>
      <c r="W643" s="359"/>
    </row>
    <row r="644" spans="1:23" s="193" customFormat="1" ht="30">
      <c r="A644" s="418"/>
      <c r="B644" s="419">
        <v>3621</v>
      </c>
      <c r="C644" s="418">
        <v>31</v>
      </c>
      <c r="D644" s="425" t="s">
        <v>368</v>
      </c>
      <c r="E644" s="427">
        <v>0</v>
      </c>
      <c r="F644" s="427">
        <v>0</v>
      </c>
      <c r="G644" s="427">
        <v>0</v>
      </c>
      <c r="H644" s="540" t="s">
        <v>741</v>
      </c>
      <c r="I644" s="540" t="s">
        <v>741</v>
      </c>
      <c r="J644" s="458"/>
      <c r="K644" s="458"/>
      <c r="L644" s="338"/>
      <c r="M644" s="338"/>
      <c r="N644" s="338"/>
      <c r="O644" s="360"/>
      <c r="P644" s="358"/>
      <c r="Q644" s="358"/>
      <c r="R644" s="358"/>
      <c r="S644" s="360"/>
      <c r="T644" s="359"/>
      <c r="U644" s="359"/>
      <c r="V644" s="359"/>
      <c r="W644" s="359"/>
    </row>
    <row r="645" spans="1:23" s="193" customFormat="1" ht="30">
      <c r="A645" s="418"/>
      <c r="B645" s="419">
        <v>3622</v>
      </c>
      <c r="C645" s="418">
        <v>31</v>
      </c>
      <c r="D645" s="425" t="s">
        <v>369</v>
      </c>
      <c r="E645" s="427">
        <v>0</v>
      </c>
      <c r="F645" s="427">
        <v>0</v>
      </c>
      <c r="G645" s="427">
        <v>0</v>
      </c>
      <c r="H645" s="540" t="s">
        <v>741</v>
      </c>
      <c r="I645" s="540" t="s">
        <v>741</v>
      </c>
      <c r="J645" s="458"/>
      <c r="K645" s="458"/>
      <c r="L645" s="338"/>
      <c r="M645" s="338"/>
      <c r="N645" s="338"/>
      <c r="O645" s="360"/>
      <c r="P645" s="358"/>
      <c r="Q645" s="358"/>
      <c r="R645" s="358"/>
      <c r="S645" s="360"/>
      <c r="T645" s="359"/>
      <c r="U645" s="359"/>
      <c r="V645" s="359"/>
      <c r="W645" s="359"/>
    </row>
    <row r="646" spans="1:23" s="193" customFormat="1">
      <c r="A646" s="336"/>
      <c r="B646" s="415" t="s">
        <v>300</v>
      </c>
      <c r="C646" s="336">
        <v>31</v>
      </c>
      <c r="D646" s="426" t="s">
        <v>370</v>
      </c>
      <c r="E646" s="417">
        <f>SUM(E647:E650)</f>
        <v>0</v>
      </c>
      <c r="F646" s="417">
        <f t="shared" ref="F646" si="264">SUM(F647:F650)</f>
        <v>0</v>
      </c>
      <c r="G646" s="417">
        <f t="shared" ref="G646" si="265">SUM(G647:G650)</f>
        <v>0</v>
      </c>
      <c r="H646" s="541" t="s">
        <v>741</v>
      </c>
      <c r="I646" s="541" t="s">
        <v>741</v>
      </c>
      <c r="J646" s="458"/>
      <c r="K646" s="458"/>
      <c r="L646" s="338"/>
      <c r="M646" s="338"/>
      <c r="N646" s="338"/>
      <c r="O646" s="360"/>
      <c r="P646" s="358"/>
      <c r="Q646" s="358"/>
      <c r="R646" s="358"/>
      <c r="S646" s="360"/>
      <c r="T646" s="359"/>
      <c r="U646" s="359"/>
      <c r="V646" s="359"/>
      <c r="W646" s="359"/>
    </row>
    <row r="647" spans="1:23" s="193" customFormat="1">
      <c r="A647" s="418"/>
      <c r="B647" s="419" t="s">
        <v>301</v>
      </c>
      <c r="C647" s="418">
        <v>31</v>
      </c>
      <c r="D647" s="425" t="s">
        <v>371</v>
      </c>
      <c r="E647" s="427">
        <v>0</v>
      </c>
      <c r="F647" s="427">
        <v>0</v>
      </c>
      <c r="G647" s="427">
        <v>0</v>
      </c>
      <c r="H647" s="540" t="s">
        <v>741</v>
      </c>
      <c r="I647" s="540" t="s">
        <v>741</v>
      </c>
      <c r="J647" s="458"/>
      <c r="K647" s="458"/>
      <c r="L647" s="338"/>
      <c r="M647" s="338"/>
      <c r="N647" s="338"/>
      <c r="O647" s="360"/>
      <c r="P647" s="358"/>
      <c r="Q647" s="358"/>
      <c r="R647" s="358"/>
      <c r="S647" s="360"/>
      <c r="T647" s="359"/>
      <c r="U647" s="359"/>
      <c r="V647" s="359"/>
      <c r="W647" s="359"/>
    </row>
    <row r="648" spans="1:23" s="193" customFormat="1">
      <c r="A648" s="418"/>
      <c r="B648" s="419" t="s">
        <v>302</v>
      </c>
      <c r="C648" s="418">
        <v>31</v>
      </c>
      <c r="D648" s="425" t="s">
        <v>372</v>
      </c>
      <c r="E648" s="427">
        <v>0</v>
      </c>
      <c r="F648" s="427">
        <v>0</v>
      </c>
      <c r="G648" s="427">
        <v>0</v>
      </c>
      <c r="H648" s="540" t="s">
        <v>741</v>
      </c>
      <c r="I648" s="540" t="s">
        <v>741</v>
      </c>
      <c r="J648" s="458"/>
      <c r="K648" s="458"/>
      <c r="L648" s="338"/>
      <c r="M648" s="338"/>
      <c r="N648" s="338"/>
      <c r="O648" s="360"/>
      <c r="P648" s="358"/>
      <c r="Q648" s="358"/>
      <c r="R648" s="358"/>
      <c r="S648" s="360"/>
      <c r="T648" s="359"/>
      <c r="U648" s="359"/>
      <c r="V648" s="359"/>
      <c r="W648" s="359"/>
    </row>
    <row r="649" spans="1:23" s="193" customFormat="1" ht="30">
      <c r="A649" s="418"/>
      <c r="B649" s="419">
        <v>3635</v>
      </c>
      <c r="C649" s="418">
        <v>31</v>
      </c>
      <c r="D649" s="425" t="s">
        <v>373</v>
      </c>
      <c r="E649" s="427">
        <v>0</v>
      </c>
      <c r="F649" s="427">
        <v>0</v>
      </c>
      <c r="G649" s="427">
        <v>0</v>
      </c>
      <c r="H649" s="540" t="s">
        <v>741</v>
      </c>
      <c r="I649" s="540" t="s">
        <v>741</v>
      </c>
      <c r="J649" s="458"/>
      <c r="K649" s="458"/>
      <c r="L649" s="338"/>
      <c r="M649" s="338"/>
      <c r="N649" s="338"/>
      <c r="O649" s="360"/>
      <c r="P649" s="358"/>
      <c r="Q649" s="358"/>
      <c r="R649" s="358"/>
      <c r="S649" s="360"/>
      <c r="T649" s="359"/>
      <c r="U649" s="359"/>
      <c r="V649" s="359"/>
      <c r="W649" s="359"/>
    </row>
    <row r="650" spans="1:23" s="193" customFormat="1" ht="30">
      <c r="A650" s="418"/>
      <c r="B650" s="419" t="s">
        <v>303</v>
      </c>
      <c r="C650" s="418">
        <v>31</v>
      </c>
      <c r="D650" s="425" t="s">
        <v>374</v>
      </c>
      <c r="E650" s="427">
        <v>0</v>
      </c>
      <c r="F650" s="427">
        <v>0</v>
      </c>
      <c r="G650" s="427">
        <v>0</v>
      </c>
      <c r="H650" s="540" t="s">
        <v>741</v>
      </c>
      <c r="I650" s="540" t="s">
        <v>741</v>
      </c>
      <c r="J650" s="458"/>
      <c r="K650" s="458"/>
      <c r="L650" s="338"/>
      <c r="M650" s="338"/>
      <c r="N650" s="338"/>
      <c r="O650" s="360"/>
      <c r="P650" s="358"/>
      <c r="Q650" s="358"/>
      <c r="R650" s="358"/>
      <c r="S650" s="360"/>
      <c r="T650" s="359"/>
      <c r="U650" s="359"/>
      <c r="V650" s="359"/>
      <c r="W650" s="359"/>
    </row>
    <row r="651" spans="1:23" s="193" customFormat="1">
      <c r="A651" s="336"/>
      <c r="B651" s="415">
        <v>366</v>
      </c>
      <c r="C651" s="336">
        <v>31</v>
      </c>
      <c r="D651" s="426" t="s">
        <v>375</v>
      </c>
      <c r="E651" s="417">
        <f>SUM(E652:E654)</f>
        <v>0</v>
      </c>
      <c r="F651" s="417">
        <f t="shared" ref="F651" si="266">SUM(F652:F654)</f>
        <v>0</v>
      </c>
      <c r="G651" s="417">
        <f t="shared" ref="G651" si="267">SUM(G652:G654)</f>
        <v>0</v>
      </c>
      <c r="H651" s="541" t="s">
        <v>741</v>
      </c>
      <c r="I651" s="541" t="s">
        <v>741</v>
      </c>
      <c r="J651" s="458"/>
      <c r="K651" s="458"/>
      <c r="L651" s="338"/>
      <c r="M651" s="338"/>
      <c r="N651" s="338"/>
      <c r="O651" s="360"/>
      <c r="P651" s="358"/>
      <c r="Q651" s="358"/>
      <c r="R651" s="358"/>
      <c r="S651" s="360"/>
      <c r="T651" s="359"/>
      <c r="U651" s="359"/>
      <c r="V651" s="359"/>
      <c r="W651" s="359"/>
    </row>
    <row r="652" spans="1:23" s="193" customFormat="1">
      <c r="A652" s="418"/>
      <c r="B652" s="419">
        <v>3661</v>
      </c>
      <c r="C652" s="418">
        <v>31</v>
      </c>
      <c r="D652" s="425" t="s">
        <v>376</v>
      </c>
      <c r="E652" s="427">
        <v>0</v>
      </c>
      <c r="F652" s="427">
        <v>0</v>
      </c>
      <c r="G652" s="427">
        <v>0</v>
      </c>
      <c r="H652" s="540" t="s">
        <v>741</v>
      </c>
      <c r="I652" s="540" t="s">
        <v>741</v>
      </c>
      <c r="J652" s="458"/>
      <c r="K652" s="458"/>
      <c r="L652" s="338"/>
      <c r="M652" s="338"/>
      <c r="N652" s="338"/>
      <c r="O652" s="360"/>
      <c r="P652" s="358"/>
      <c r="Q652" s="358"/>
      <c r="R652" s="358"/>
      <c r="S652" s="360"/>
      <c r="T652" s="359"/>
      <c r="U652" s="359"/>
      <c r="V652" s="359"/>
      <c r="W652" s="359"/>
    </row>
    <row r="653" spans="1:23" s="193" customFormat="1" ht="30">
      <c r="A653" s="418"/>
      <c r="B653" s="419">
        <v>3662</v>
      </c>
      <c r="C653" s="418">
        <v>31</v>
      </c>
      <c r="D653" s="425" t="s">
        <v>377</v>
      </c>
      <c r="E653" s="427">
        <v>0</v>
      </c>
      <c r="F653" s="427">
        <v>0</v>
      </c>
      <c r="G653" s="427">
        <v>0</v>
      </c>
      <c r="H653" s="540" t="s">
        <v>741</v>
      </c>
      <c r="I653" s="540" t="s">
        <v>741</v>
      </c>
      <c r="J653" s="458"/>
      <c r="K653" s="458"/>
      <c r="L653" s="338"/>
      <c r="M653" s="338"/>
      <c r="N653" s="338"/>
      <c r="O653" s="360"/>
      <c r="P653" s="358"/>
      <c r="Q653" s="358"/>
      <c r="R653" s="358"/>
      <c r="S653" s="360"/>
      <c r="T653" s="359"/>
      <c r="U653" s="359"/>
      <c r="V653" s="359"/>
      <c r="W653" s="359"/>
    </row>
    <row r="654" spans="1:23" s="193" customFormat="1" ht="30">
      <c r="A654" s="418"/>
      <c r="B654" s="419">
        <v>3663</v>
      </c>
      <c r="C654" s="418">
        <v>31</v>
      </c>
      <c r="D654" s="425" t="s">
        <v>378</v>
      </c>
      <c r="E654" s="427">
        <v>0</v>
      </c>
      <c r="F654" s="427">
        <v>0</v>
      </c>
      <c r="G654" s="427">
        <v>0</v>
      </c>
      <c r="H654" s="540" t="s">
        <v>741</v>
      </c>
      <c r="I654" s="540" t="s">
        <v>741</v>
      </c>
      <c r="J654" s="458"/>
      <c r="K654" s="458"/>
      <c r="L654" s="338"/>
      <c r="M654" s="338"/>
      <c r="N654" s="338"/>
      <c r="O654" s="360"/>
      <c r="P654" s="358"/>
      <c r="Q654" s="358"/>
      <c r="R654" s="358"/>
      <c r="S654" s="360"/>
      <c r="T654" s="359"/>
      <c r="U654" s="359"/>
      <c r="V654" s="359"/>
      <c r="W654" s="359"/>
    </row>
    <row r="655" spans="1:23" s="193" customFormat="1" ht="30">
      <c r="A655" s="336"/>
      <c r="B655" s="415">
        <v>367</v>
      </c>
      <c r="C655" s="336">
        <v>31</v>
      </c>
      <c r="D655" s="426" t="s">
        <v>379</v>
      </c>
      <c r="E655" s="417">
        <f>SUM(E656:E658)</f>
        <v>0</v>
      </c>
      <c r="F655" s="417">
        <f t="shared" ref="F655" si="268">SUM(F656:F658)</f>
        <v>0</v>
      </c>
      <c r="G655" s="417">
        <f t="shared" ref="G655" si="269">SUM(G656:G658)</f>
        <v>0</v>
      </c>
      <c r="H655" s="541" t="s">
        <v>741</v>
      </c>
      <c r="I655" s="541" t="s">
        <v>741</v>
      </c>
      <c r="J655" s="458"/>
      <c r="K655" s="458"/>
      <c r="L655" s="338"/>
      <c r="M655" s="338"/>
      <c r="N655" s="338"/>
      <c r="O655" s="360"/>
      <c r="P655" s="358"/>
      <c r="Q655" s="358"/>
      <c r="R655" s="358"/>
      <c r="S655" s="360"/>
      <c r="T655" s="359"/>
      <c r="U655" s="359"/>
      <c r="V655" s="359"/>
      <c r="W655" s="359"/>
    </row>
    <row r="656" spans="1:23" s="193" customFormat="1" ht="30">
      <c r="A656" s="418"/>
      <c r="B656" s="419">
        <v>3672</v>
      </c>
      <c r="C656" s="418">
        <v>31</v>
      </c>
      <c r="D656" s="425" t="s">
        <v>380</v>
      </c>
      <c r="E656" s="427">
        <v>0</v>
      </c>
      <c r="F656" s="427">
        <v>0</v>
      </c>
      <c r="G656" s="427">
        <v>0</v>
      </c>
      <c r="H656" s="540" t="s">
        <v>741</v>
      </c>
      <c r="I656" s="540" t="s">
        <v>741</v>
      </c>
      <c r="J656" s="458"/>
      <c r="K656" s="458"/>
      <c r="L656" s="338"/>
      <c r="M656" s="338"/>
      <c r="N656" s="338"/>
      <c r="O656" s="360"/>
      <c r="P656" s="358"/>
      <c r="Q656" s="358"/>
      <c r="R656" s="358"/>
      <c r="S656" s="360"/>
      <c r="T656" s="359"/>
      <c r="U656" s="359"/>
      <c r="V656" s="359"/>
      <c r="W656" s="359"/>
    </row>
    <row r="657" spans="1:23" s="193" customFormat="1" ht="30">
      <c r="A657" s="418"/>
      <c r="B657" s="419">
        <v>3673</v>
      </c>
      <c r="C657" s="418">
        <v>31</v>
      </c>
      <c r="D657" s="425" t="s">
        <v>381</v>
      </c>
      <c r="E657" s="427">
        <v>0</v>
      </c>
      <c r="F657" s="427">
        <v>0</v>
      </c>
      <c r="G657" s="427">
        <v>0</v>
      </c>
      <c r="H657" s="540" t="s">
        <v>741</v>
      </c>
      <c r="I657" s="540" t="s">
        <v>741</v>
      </c>
      <c r="J657" s="458"/>
      <c r="K657" s="458"/>
      <c r="L657" s="338"/>
      <c r="M657" s="338"/>
      <c r="N657" s="338"/>
      <c r="O657" s="360"/>
      <c r="P657" s="358"/>
      <c r="Q657" s="358"/>
      <c r="R657" s="358"/>
      <c r="S657" s="360"/>
      <c r="T657" s="359"/>
      <c r="U657" s="359"/>
      <c r="V657" s="359"/>
      <c r="W657" s="359"/>
    </row>
    <row r="658" spans="1:23" s="193" customFormat="1" ht="30">
      <c r="A658" s="418"/>
      <c r="B658" s="419">
        <v>3674</v>
      </c>
      <c r="C658" s="418">
        <v>31</v>
      </c>
      <c r="D658" s="425" t="s">
        <v>382</v>
      </c>
      <c r="E658" s="427">
        <v>0</v>
      </c>
      <c r="F658" s="427">
        <v>0</v>
      </c>
      <c r="G658" s="427">
        <v>0</v>
      </c>
      <c r="H658" s="540" t="s">
        <v>741</v>
      </c>
      <c r="I658" s="540" t="s">
        <v>741</v>
      </c>
      <c r="J658" s="458"/>
      <c r="K658" s="458"/>
      <c r="L658" s="338"/>
      <c r="M658" s="338"/>
      <c r="N658" s="338"/>
      <c r="O658" s="360"/>
      <c r="P658" s="358"/>
      <c r="Q658" s="358"/>
      <c r="R658" s="358"/>
      <c r="S658" s="360"/>
      <c r="T658" s="359"/>
      <c r="U658" s="359"/>
      <c r="V658" s="359"/>
      <c r="W658" s="359"/>
    </row>
    <row r="659" spans="1:23" s="193" customFormat="1">
      <c r="A659" s="336"/>
      <c r="B659" s="415">
        <v>368</v>
      </c>
      <c r="C659" s="336">
        <v>31</v>
      </c>
      <c r="D659" s="426" t="s">
        <v>78</v>
      </c>
      <c r="E659" s="417">
        <f>SUM(E660:E661)</f>
        <v>0</v>
      </c>
      <c r="F659" s="417">
        <f t="shared" ref="F659" si="270">SUM(F660:F661)</f>
        <v>0</v>
      </c>
      <c r="G659" s="417">
        <f t="shared" ref="G659" si="271">SUM(G660:G661)</f>
        <v>0</v>
      </c>
      <c r="H659" s="541" t="s">
        <v>741</v>
      </c>
      <c r="I659" s="541" t="s">
        <v>741</v>
      </c>
      <c r="J659" s="458"/>
      <c r="K659" s="458"/>
      <c r="L659" s="338"/>
      <c r="M659" s="338"/>
      <c r="N659" s="338"/>
      <c r="O659" s="360"/>
      <c r="P659" s="358"/>
      <c r="Q659" s="358"/>
      <c r="R659" s="358"/>
      <c r="S659" s="360"/>
      <c r="T659" s="359"/>
      <c r="U659" s="359"/>
      <c r="V659" s="359"/>
      <c r="W659" s="359"/>
    </row>
    <row r="660" spans="1:23" s="193" customFormat="1">
      <c r="A660" s="418"/>
      <c r="B660" s="419">
        <v>3681</v>
      </c>
      <c r="C660" s="418">
        <v>31</v>
      </c>
      <c r="D660" s="425" t="s">
        <v>383</v>
      </c>
      <c r="E660" s="427">
        <v>0</v>
      </c>
      <c r="F660" s="427">
        <v>0</v>
      </c>
      <c r="G660" s="427">
        <v>0</v>
      </c>
      <c r="H660" s="540" t="s">
        <v>741</v>
      </c>
      <c r="I660" s="540" t="s">
        <v>741</v>
      </c>
      <c r="J660" s="458"/>
      <c r="K660" s="458"/>
      <c r="L660" s="338"/>
      <c r="M660" s="338"/>
      <c r="N660" s="338"/>
      <c r="O660" s="360"/>
      <c r="P660" s="358"/>
      <c r="Q660" s="358"/>
      <c r="R660" s="358"/>
      <c r="S660" s="360"/>
      <c r="T660" s="359"/>
      <c r="U660" s="359"/>
      <c r="V660" s="359"/>
      <c r="W660" s="359"/>
    </row>
    <row r="661" spans="1:23" s="193" customFormat="1">
      <c r="A661" s="418"/>
      <c r="B661" s="419">
        <v>3682</v>
      </c>
      <c r="C661" s="418">
        <v>31</v>
      </c>
      <c r="D661" s="425" t="s">
        <v>384</v>
      </c>
      <c r="E661" s="427">
        <v>0</v>
      </c>
      <c r="F661" s="427">
        <v>0</v>
      </c>
      <c r="G661" s="427">
        <v>0</v>
      </c>
      <c r="H661" s="540" t="s">
        <v>741</v>
      </c>
      <c r="I661" s="540" t="s">
        <v>741</v>
      </c>
      <c r="J661" s="458"/>
      <c r="K661" s="458"/>
      <c r="L661" s="338"/>
      <c r="M661" s="338"/>
      <c r="N661" s="338"/>
      <c r="O661" s="360"/>
      <c r="P661" s="358"/>
      <c r="Q661" s="358"/>
      <c r="R661" s="358"/>
      <c r="S661" s="360"/>
      <c r="T661" s="359"/>
      <c r="U661" s="359"/>
      <c r="V661" s="359"/>
      <c r="W661" s="359"/>
    </row>
    <row r="662" spans="1:23" s="193" customFormat="1">
      <c r="A662" s="336"/>
      <c r="B662" s="415">
        <v>369</v>
      </c>
      <c r="C662" s="336">
        <v>31</v>
      </c>
      <c r="D662" s="426" t="s">
        <v>385</v>
      </c>
      <c r="E662" s="417">
        <f>SUM(E663:E666)</f>
        <v>0</v>
      </c>
      <c r="F662" s="417">
        <f t="shared" ref="F662" si="272">SUM(F663:F666)</f>
        <v>0</v>
      </c>
      <c r="G662" s="417">
        <f t="shared" ref="G662" si="273">SUM(G663:G666)</f>
        <v>0</v>
      </c>
      <c r="H662" s="541" t="s">
        <v>741</v>
      </c>
      <c r="I662" s="541" t="s">
        <v>741</v>
      </c>
      <c r="J662" s="458"/>
      <c r="K662" s="458"/>
      <c r="L662" s="338"/>
      <c r="M662" s="338"/>
      <c r="N662" s="338"/>
      <c r="O662" s="360"/>
      <c r="P662" s="358"/>
      <c r="Q662" s="358"/>
      <c r="R662" s="358"/>
      <c r="S662" s="360"/>
      <c r="T662" s="359"/>
      <c r="U662" s="359"/>
      <c r="V662" s="359"/>
      <c r="W662" s="359"/>
    </row>
    <row r="663" spans="1:23" s="193" customFormat="1" ht="30">
      <c r="A663" s="418"/>
      <c r="B663" s="419">
        <v>3691</v>
      </c>
      <c r="C663" s="418">
        <v>31</v>
      </c>
      <c r="D663" s="425" t="s">
        <v>386</v>
      </c>
      <c r="E663" s="427">
        <v>0</v>
      </c>
      <c r="F663" s="427">
        <v>0</v>
      </c>
      <c r="G663" s="427">
        <v>0</v>
      </c>
      <c r="H663" s="540" t="s">
        <v>741</v>
      </c>
      <c r="I663" s="540" t="s">
        <v>741</v>
      </c>
      <c r="J663" s="458"/>
      <c r="K663" s="458"/>
      <c r="L663" s="338"/>
      <c r="M663" s="338"/>
      <c r="N663" s="338"/>
      <c r="O663" s="360"/>
      <c r="P663" s="358"/>
      <c r="Q663" s="358"/>
      <c r="R663" s="358"/>
      <c r="S663" s="360"/>
      <c r="T663" s="359"/>
      <c r="U663" s="359"/>
      <c r="V663" s="359"/>
      <c r="W663" s="359"/>
    </row>
    <row r="664" spans="1:23" s="193" customFormat="1" ht="30">
      <c r="A664" s="418"/>
      <c r="B664" s="419">
        <v>3692</v>
      </c>
      <c r="C664" s="418">
        <v>31</v>
      </c>
      <c r="D664" s="425" t="s">
        <v>387</v>
      </c>
      <c r="E664" s="427">
        <v>0</v>
      </c>
      <c r="F664" s="427">
        <v>0</v>
      </c>
      <c r="G664" s="427">
        <v>0</v>
      </c>
      <c r="H664" s="540" t="s">
        <v>741</v>
      </c>
      <c r="I664" s="540" t="s">
        <v>741</v>
      </c>
      <c r="J664" s="458"/>
      <c r="K664" s="458"/>
      <c r="L664" s="338"/>
      <c r="M664" s="338"/>
      <c r="N664" s="338"/>
      <c r="O664" s="360"/>
      <c r="P664" s="358"/>
      <c r="Q664" s="358"/>
      <c r="R664" s="358"/>
      <c r="S664" s="360"/>
      <c r="T664" s="359"/>
      <c r="U664" s="359"/>
      <c r="V664" s="359"/>
      <c r="W664" s="359"/>
    </row>
    <row r="665" spans="1:23" s="193" customFormat="1" ht="30">
      <c r="A665" s="418"/>
      <c r="B665" s="419">
        <v>3693</v>
      </c>
      <c r="C665" s="418">
        <v>31</v>
      </c>
      <c r="D665" s="425" t="s">
        <v>388</v>
      </c>
      <c r="E665" s="427">
        <v>0</v>
      </c>
      <c r="F665" s="427">
        <v>0</v>
      </c>
      <c r="G665" s="427">
        <v>0</v>
      </c>
      <c r="H665" s="540" t="s">
        <v>741</v>
      </c>
      <c r="I665" s="540" t="s">
        <v>741</v>
      </c>
      <c r="J665" s="458"/>
      <c r="K665" s="458"/>
      <c r="L665" s="338"/>
      <c r="M665" s="338"/>
      <c r="N665" s="338"/>
      <c r="O665" s="360"/>
      <c r="P665" s="358"/>
      <c r="Q665" s="358"/>
      <c r="R665" s="358"/>
      <c r="S665" s="360"/>
      <c r="T665" s="359"/>
      <c r="U665" s="359"/>
      <c r="V665" s="359"/>
      <c r="W665" s="359"/>
    </row>
    <row r="666" spans="1:23" s="193" customFormat="1" ht="30">
      <c r="A666" s="418"/>
      <c r="B666" s="419">
        <v>3694</v>
      </c>
      <c r="C666" s="418">
        <v>31</v>
      </c>
      <c r="D666" s="425" t="s">
        <v>389</v>
      </c>
      <c r="E666" s="427">
        <v>0</v>
      </c>
      <c r="F666" s="427">
        <v>0</v>
      </c>
      <c r="G666" s="427">
        <v>0</v>
      </c>
      <c r="H666" s="540" t="s">
        <v>741</v>
      </c>
      <c r="I666" s="540" t="s">
        <v>741</v>
      </c>
      <c r="J666" s="458"/>
      <c r="K666" s="458"/>
      <c r="L666" s="338"/>
      <c r="M666" s="338"/>
      <c r="N666" s="338"/>
      <c r="O666" s="360"/>
      <c r="P666" s="358"/>
      <c r="Q666" s="358"/>
      <c r="R666" s="358"/>
      <c r="S666" s="360"/>
      <c r="T666" s="359"/>
      <c r="U666" s="359"/>
      <c r="V666" s="359"/>
      <c r="W666" s="359"/>
    </row>
    <row r="667" spans="1:23" s="193" customFormat="1" ht="30">
      <c r="A667" s="336"/>
      <c r="B667" s="415">
        <v>37</v>
      </c>
      <c r="C667" s="336">
        <v>31</v>
      </c>
      <c r="D667" s="426" t="s">
        <v>112</v>
      </c>
      <c r="E667" s="417">
        <f>E668+E674</f>
        <v>0</v>
      </c>
      <c r="F667" s="417">
        <f t="shared" ref="F667" si="274">F668+F674</f>
        <v>0</v>
      </c>
      <c r="G667" s="417">
        <f t="shared" ref="G667" si="275">G668+G674</f>
        <v>0</v>
      </c>
      <c r="H667" s="541" t="s">
        <v>741</v>
      </c>
      <c r="I667" s="541" t="s">
        <v>741</v>
      </c>
      <c r="J667" s="458"/>
      <c r="K667" s="458"/>
      <c r="L667" s="338"/>
      <c r="M667" s="338"/>
      <c r="N667" s="338"/>
      <c r="O667" s="360"/>
      <c r="P667" s="358"/>
      <c r="Q667" s="358"/>
      <c r="R667" s="358"/>
      <c r="S667" s="360"/>
      <c r="T667" s="359"/>
      <c r="U667" s="359"/>
      <c r="V667" s="359"/>
      <c r="W667" s="359"/>
    </row>
    <row r="668" spans="1:23" s="193" customFormat="1">
      <c r="A668" s="336"/>
      <c r="B668" s="415" t="s">
        <v>304</v>
      </c>
      <c r="C668" s="336">
        <v>31</v>
      </c>
      <c r="D668" s="426" t="s">
        <v>390</v>
      </c>
      <c r="E668" s="417">
        <f>SUM(E669:E673)</f>
        <v>0</v>
      </c>
      <c r="F668" s="417">
        <f t="shared" ref="F668" si="276">SUM(F669:F673)</f>
        <v>0</v>
      </c>
      <c r="G668" s="417">
        <f t="shared" ref="G668" si="277">SUM(G669:G673)</f>
        <v>0</v>
      </c>
      <c r="H668" s="541" t="s">
        <v>741</v>
      </c>
      <c r="I668" s="541" t="s">
        <v>741</v>
      </c>
      <c r="J668" s="458"/>
      <c r="K668" s="458"/>
      <c r="L668" s="338"/>
      <c r="M668" s="338"/>
      <c r="N668" s="338"/>
      <c r="O668" s="360"/>
      <c r="P668" s="358"/>
      <c r="Q668" s="358"/>
      <c r="R668" s="358"/>
      <c r="S668" s="360"/>
      <c r="T668" s="359"/>
      <c r="U668" s="359"/>
      <c r="V668" s="359"/>
      <c r="W668" s="359"/>
    </row>
    <row r="669" spans="1:23" s="193" customFormat="1" ht="30">
      <c r="A669" s="418"/>
      <c r="B669" s="419" t="s">
        <v>305</v>
      </c>
      <c r="C669" s="418">
        <v>31</v>
      </c>
      <c r="D669" s="425" t="s">
        <v>391</v>
      </c>
      <c r="E669" s="427">
        <v>0</v>
      </c>
      <c r="F669" s="427">
        <v>0</v>
      </c>
      <c r="G669" s="427">
        <v>0</v>
      </c>
      <c r="H669" s="540" t="s">
        <v>741</v>
      </c>
      <c r="I669" s="540" t="s">
        <v>741</v>
      </c>
      <c r="J669" s="458"/>
      <c r="K669" s="458"/>
      <c r="L669" s="338"/>
      <c r="M669" s="338"/>
      <c r="N669" s="338"/>
      <c r="O669" s="360"/>
      <c r="P669" s="358"/>
      <c r="Q669" s="358"/>
      <c r="R669" s="358"/>
      <c r="S669" s="360"/>
      <c r="T669" s="359"/>
      <c r="U669" s="359"/>
      <c r="V669" s="359"/>
      <c r="W669" s="359"/>
    </row>
    <row r="670" spans="1:23" s="193" customFormat="1" ht="30">
      <c r="A670" s="418"/>
      <c r="B670" s="419" t="s">
        <v>306</v>
      </c>
      <c r="C670" s="418">
        <v>31</v>
      </c>
      <c r="D670" s="425" t="s">
        <v>392</v>
      </c>
      <c r="E670" s="427">
        <v>0</v>
      </c>
      <c r="F670" s="427">
        <v>0</v>
      </c>
      <c r="G670" s="427">
        <v>0</v>
      </c>
      <c r="H670" s="540" t="s">
        <v>741</v>
      </c>
      <c r="I670" s="540" t="s">
        <v>741</v>
      </c>
      <c r="J670" s="458"/>
      <c r="K670" s="458"/>
      <c r="L670" s="338"/>
      <c r="M670" s="338"/>
      <c r="N670" s="338"/>
      <c r="O670" s="360"/>
      <c r="P670" s="358"/>
      <c r="Q670" s="358"/>
      <c r="R670" s="358"/>
      <c r="S670" s="360"/>
      <c r="T670" s="359"/>
      <c r="U670" s="359"/>
      <c r="V670" s="359"/>
      <c r="W670" s="359"/>
    </row>
    <row r="671" spans="1:23" s="193" customFormat="1" ht="30">
      <c r="A671" s="418"/>
      <c r="B671" s="419">
        <v>3713</v>
      </c>
      <c r="C671" s="418">
        <v>31</v>
      </c>
      <c r="D671" s="425" t="s">
        <v>393</v>
      </c>
      <c r="E671" s="427">
        <v>0</v>
      </c>
      <c r="F671" s="427">
        <v>0</v>
      </c>
      <c r="G671" s="427">
        <v>0</v>
      </c>
      <c r="H671" s="540" t="s">
        <v>741</v>
      </c>
      <c r="I671" s="540" t="s">
        <v>741</v>
      </c>
      <c r="J671" s="458"/>
      <c r="K671" s="458"/>
      <c r="L671" s="338"/>
      <c r="M671" s="338"/>
      <c r="N671" s="338"/>
      <c r="O671" s="360"/>
      <c r="P671" s="358"/>
      <c r="Q671" s="358"/>
      <c r="R671" s="358"/>
      <c r="S671" s="360"/>
      <c r="T671" s="359"/>
      <c r="U671" s="359"/>
      <c r="V671" s="359"/>
      <c r="W671" s="359"/>
    </row>
    <row r="672" spans="1:23" s="193" customFormat="1" ht="30">
      <c r="A672" s="418"/>
      <c r="B672" s="419">
        <v>3714</v>
      </c>
      <c r="C672" s="418">
        <v>31</v>
      </c>
      <c r="D672" s="425" t="s">
        <v>394</v>
      </c>
      <c r="E672" s="427">
        <v>0</v>
      </c>
      <c r="F672" s="427">
        <v>0</v>
      </c>
      <c r="G672" s="427">
        <v>0</v>
      </c>
      <c r="H672" s="540" t="s">
        <v>741</v>
      </c>
      <c r="I672" s="540" t="s">
        <v>741</v>
      </c>
      <c r="J672" s="458"/>
      <c r="K672" s="458"/>
      <c r="L672" s="338"/>
      <c r="M672" s="338"/>
      <c r="N672" s="338"/>
      <c r="O672" s="360"/>
      <c r="P672" s="358"/>
      <c r="Q672" s="358"/>
      <c r="R672" s="358"/>
      <c r="S672" s="360"/>
      <c r="T672" s="359"/>
      <c r="U672" s="359"/>
      <c r="V672" s="359"/>
      <c r="W672" s="359"/>
    </row>
    <row r="673" spans="1:23" s="193" customFormat="1" ht="30">
      <c r="A673" s="418"/>
      <c r="B673" s="419">
        <v>3715</v>
      </c>
      <c r="C673" s="418">
        <v>31</v>
      </c>
      <c r="D673" s="425" t="s">
        <v>395</v>
      </c>
      <c r="E673" s="427">
        <v>0</v>
      </c>
      <c r="F673" s="427">
        <v>0</v>
      </c>
      <c r="G673" s="427">
        <v>0</v>
      </c>
      <c r="H673" s="540" t="s">
        <v>741</v>
      </c>
      <c r="I673" s="540" t="s">
        <v>741</v>
      </c>
      <c r="J673" s="458"/>
      <c r="K673" s="458"/>
      <c r="L673" s="338"/>
      <c r="M673" s="338"/>
      <c r="N673" s="338"/>
      <c r="O673" s="360"/>
      <c r="P673" s="358"/>
      <c r="Q673" s="358"/>
      <c r="R673" s="358"/>
      <c r="S673" s="360"/>
      <c r="T673" s="359"/>
      <c r="U673" s="359"/>
      <c r="V673" s="359"/>
      <c r="W673" s="359"/>
    </row>
    <row r="674" spans="1:23" s="193" customFormat="1">
      <c r="A674" s="336"/>
      <c r="B674" s="415" t="s">
        <v>307</v>
      </c>
      <c r="C674" s="336">
        <v>31</v>
      </c>
      <c r="D674" s="426" t="s">
        <v>113</v>
      </c>
      <c r="E674" s="417">
        <f>SUM(E675:E677)</f>
        <v>0</v>
      </c>
      <c r="F674" s="417">
        <f t="shared" ref="F674" si="278">SUM(F675:F677)</f>
        <v>0</v>
      </c>
      <c r="G674" s="417">
        <f t="shared" ref="G674" si="279">SUM(G675:G677)</f>
        <v>0</v>
      </c>
      <c r="H674" s="541" t="s">
        <v>741</v>
      </c>
      <c r="I674" s="541" t="s">
        <v>741</v>
      </c>
      <c r="J674" s="458"/>
      <c r="K674" s="458"/>
      <c r="L674" s="338"/>
      <c r="M674" s="338"/>
      <c r="N674" s="338"/>
      <c r="O674" s="360"/>
      <c r="P674" s="358"/>
      <c r="Q674" s="358"/>
      <c r="R674" s="358"/>
      <c r="S674" s="360"/>
      <c r="T674" s="359"/>
      <c r="U674" s="359"/>
      <c r="V674" s="359"/>
      <c r="W674" s="359"/>
    </row>
    <row r="675" spans="1:23" s="193" customFormat="1">
      <c r="A675" s="418"/>
      <c r="B675" s="419" t="s">
        <v>308</v>
      </c>
      <c r="C675" s="418">
        <v>31</v>
      </c>
      <c r="D675" s="425" t="s">
        <v>396</v>
      </c>
      <c r="E675" s="427">
        <v>0</v>
      </c>
      <c r="F675" s="427">
        <v>0</v>
      </c>
      <c r="G675" s="427">
        <v>0</v>
      </c>
      <c r="H675" s="540" t="s">
        <v>741</v>
      </c>
      <c r="I675" s="540" t="s">
        <v>741</v>
      </c>
      <c r="J675" s="458"/>
      <c r="K675" s="458"/>
      <c r="L675" s="338"/>
      <c r="M675" s="338"/>
      <c r="N675" s="338"/>
      <c r="O675" s="360"/>
      <c r="P675" s="358"/>
      <c r="Q675" s="358"/>
      <c r="R675" s="358"/>
      <c r="S675" s="360"/>
      <c r="T675" s="359"/>
      <c r="U675" s="359"/>
      <c r="V675" s="359"/>
      <c r="W675" s="359"/>
    </row>
    <row r="676" spans="1:23" s="193" customFormat="1">
      <c r="A676" s="418"/>
      <c r="B676" s="419" t="s">
        <v>309</v>
      </c>
      <c r="C676" s="418">
        <v>31</v>
      </c>
      <c r="D676" s="425" t="s">
        <v>397</v>
      </c>
      <c r="E676" s="427">
        <v>0</v>
      </c>
      <c r="F676" s="427">
        <v>0</v>
      </c>
      <c r="G676" s="427">
        <v>0</v>
      </c>
      <c r="H676" s="540" t="s">
        <v>741</v>
      </c>
      <c r="I676" s="540" t="s">
        <v>741</v>
      </c>
      <c r="J676" s="458"/>
      <c r="K676" s="458"/>
      <c r="L676" s="338"/>
      <c r="M676" s="338"/>
      <c r="N676" s="338"/>
      <c r="O676" s="360"/>
      <c r="P676" s="358"/>
      <c r="Q676" s="358"/>
      <c r="R676" s="358"/>
      <c r="S676" s="360"/>
      <c r="T676" s="359"/>
      <c r="U676" s="359"/>
      <c r="V676" s="359"/>
      <c r="W676" s="359"/>
    </row>
    <row r="677" spans="1:23" s="193" customFormat="1">
      <c r="A677" s="418"/>
      <c r="B677" s="419">
        <v>3723</v>
      </c>
      <c r="C677" s="418">
        <v>31</v>
      </c>
      <c r="D677" s="425" t="s">
        <v>398</v>
      </c>
      <c r="E677" s="427">
        <v>0</v>
      </c>
      <c r="F677" s="427">
        <v>0</v>
      </c>
      <c r="G677" s="427">
        <v>0</v>
      </c>
      <c r="H677" s="540" t="s">
        <v>741</v>
      </c>
      <c r="I677" s="540" t="s">
        <v>741</v>
      </c>
      <c r="J677" s="458"/>
      <c r="K677" s="458"/>
      <c r="L677" s="338"/>
      <c r="M677" s="338"/>
      <c r="N677" s="338"/>
      <c r="O677" s="360"/>
      <c r="P677" s="358"/>
      <c r="Q677" s="358"/>
      <c r="R677" s="358"/>
      <c r="S677" s="360"/>
      <c r="T677" s="359"/>
      <c r="U677" s="359"/>
      <c r="V677" s="359"/>
      <c r="W677" s="359"/>
    </row>
    <row r="678" spans="1:23" s="193" customFormat="1">
      <c r="A678" s="336"/>
      <c r="B678" s="415">
        <v>38</v>
      </c>
      <c r="C678" s="336">
        <v>31</v>
      </c>
      <c r="D678" s="426" t="s">
        <v>102</v>
      </c>
      <c r="E678" s="417">
        <f>E679+E683+E688+E694</f>
        <v>0</v>
      </c>
      <c r="F678" s="417">
        <f t="shared" ref="F678" si="280">F679+F683+F688+F694</f>
        <v>0</v>
      </c>
      <c r="G678" s="417">
        <f t="shared" ref="G678" si="281">G679+G683+G688+G694</f>
        <v>0</v>
      </c>
      <c r="H678" s="541" t="s">
        <v>741</v>
      </c>
      <c r="I678" s="541" t="s">
        <v>741</v>
      </c>
      <c r="J678" s="458"/>
      <c r="K678" s="458"/>
      <c r="L678" s="338"/>
      <c r="M678" s="338"/>
      <c r="N678" s="338"/>
      <c r="O678" s="360"/>
      <c r="P678" s="358"/>
      <c r="Q678" s="358"/>
      <c r="R678" s="358"/>
      <c r="S678" s="360"/>
      <c r="T678" s="359"/>
      <c r="U678" s="359"/>
      <c r="V678" s="359"/>
      <c r="W678" s="359"/>
    </row>
    <row r="679" spans="1:23" s="193" customFormat="1">
      <c r="A679" s="336"/>
      <c r="B679" s="415" t="s">
        <v>310</v>
      </c>
      <c r="C679" s="336">
        <v>31</v>
      </c>
      <c r="D679" s="426" t="s">
        <v>103</v>
      </c>
      <c r="E679" s="417">
        <f>SUM(E680:E682)</f>
        <v>0</v>
      </c>
      <c r="F679" s="417">
        <f t="shared" ref="F679" si="282">SUM(F680:F682)</f>
        <v>0</v>
      </c>
      <c r="G679" s="417">
        <f t="shared" ref="G679" si="283">SUM(G680:G682)</f>
        <v>0</v>
      </c>
      <c r="H679" s="541" t="s">
        <v>741</v>
      </c>
      <c r="I679" s="541" t="s">
        <v>741</v>
      </c>
      <c r="J679" s="458"/>
      <c r="K679" s="458"/>
      <c r="L679" s="338"/>
      <c r="M679" s="338"/>
      <c r="N679" s="338"/>
      <c r="O679" s="360"/>
      <c r="P679" s="358"/>
      <c r="Q679" s="358"/>
      <c r="R679" s="358"/>
      <c r="S679" s="360"/>
      <c r="T679" s="359"/>
      <c r="U679" s="359"/>
      <c r="V679" s="359"/>
      <c r="W679" s="359"/>
    </row>
    <row r="680" spans="1:23" s="193" customFormat="1">
      <c r="A680" s="418"/>
      <c r="B680" s="419" t="s">
        <v>311</v>
      </c>
      <c r="C680" s="418">
        <v>31</v>
      </c>
      <c r="D680" s="425" t="s">
        <v>399</v>
      </c>
      <c r="E680" s="427">
        <v>0</v>
      </c>
      <c r="F680" s="427">
        <v>0</v>
      </c>
      <c r="G680" s="427">
        <v>0</v>
      </c>
      <c r="H680" s="540" t="s">
        <v>741</v>
      </c>
      <c r="I680" s="540" t="s">
        <v>741</v>
      </c>
      <c r="J680" s="458"/>
      <c r="K680" s="458"/>
      <c r="L680" s="338"/>
      <c r="M680" s="338"/>
      <c r="N680" s="338"/>
      <c r="O680" s="360"/>
      <c r="P680" s="358"/>
      <c r="Q680" s="358"/>
      <c r="R680" s="358"/>
      <c r="S680" s="360"/>
      <c r="T680" s="359"/>
      <c r="U680" s="359"/>
      <c r="V680" s="359"/>
      <c r="W680" s="359"/>
    </row>
    <row r="681" spans="1:23" s="193" customFormat="1">
      <c r="A681" s="418"/>
      <c r="B681" s="419" t="s">
        <v>312</v>
      </c>
      <c r="C681" s="418">
        <v>31</v>
      </c>
      <c r="D681" s="425" t="s">
        <v>400</v>
      </c>
      <c r="E681" s="427">
        <v>0</v>
      </c>
      <c r="F681" s="427">
        <v>0</v>
      </c>
      <c r="G681" s="427">
        <v>0</v>
      </c>
      <c r="H681" s="540" t="s">
        <v>741</v>
      </c>
      <c r="I681" s="540" t="s">
        <v>741</v>
      </c>
      <c r="J681" s="458"/>
      <c r="K681" s="458"/>
      <c r="L681" s="338"/>
      <c r="M681" s="338"/>
      <c r="N681" s="338"/>
      <c r="O681" s="360"/>
      <c r="P681" s="358"/>
      <c r="Q681" s="358"/>
      <c r="R681" s="358"/>
      <c r="S681" s="360"/>
      <c r="T681" s="359"/>
      <c r="U681" s="359"/>
      <c r="V681" s="359"/>
      <c r="W681" s="359"/>
    </row>
    <row r="682" spans="1:23" s="193" customFormat="1">
      <c r="A682" s="418"/>
      <c r="B682" s="419">
        <v>3813</v>
      </c>
      <c r="C682" s="418">
        <v>31</v>
      </c>
      <c r="D682" s="425" t="s">
        <v>401</v>
      </c>
      <c r="E682" s="427">
        <v>0</v>
      </c>
      <c r="F682" s="427">
        <v>0</v>
      </c>
      <c r="G682" s="427">
        <v>0</v>
      </c>
      <c r="H682" s="540" t="s">
        <v>741</v>
      </c>
      <c r="I682" s="540" t="s">
        <v>741</v>
      </c>
      <c r="J682" s="458"/>
      <c r="K682" s="458"/>
      <c r="L682" s="338"/>
      <c r="M682" s="338"/>
      <c r="N682" s="338"/>
      <c r="O682" s="360"/>
      <c r="P682" s="358"/>
      <c r="Q682" s="358"/>
      <c r="R682" s="358"/>
      <c r="S682" s="360"/>
      <c r="T682" s="359"/>
      <c r="U682" s="359"/>
      <c r="V682" s="359"/>
      <c r="W682" s="359"/>
    </row>
    <row r="683" spans="1:23" s="193" customFormat="1">
      <c r="A683" s="336"/>
      <c r="B683" s="415" t="s">
        <v>313</v>
      </c>
      <c r="C683" s="336">
        <v>31</v>
      </c>
      <c r="D683" s="426" t="s">
        <v>213</v>
      </c>
      <c r="E683" s="417">
        <f>SUM(E684:E687)</f>
        <v>0</v>
      </c>
      <c r="F683" s="417">
        <f t="shared" ref="F683" si="284">SUM(F684:F687)</f>
        <v>0</v>
      </c>
      <c r="G683" s="417">
        <f t="shared" ref="G683" si="285">SUM(G684:G687)</f>
        <v>0</v>
      </c>
      <c r="H683" s="541" t="s">
        <v>741</v>
      </c>
      <c r="I683" s="541" t="s">
        <v>741</v>
      </c>
      <c r="J683" s="458"/>
      <c r="K683" s="458"/>
      <c r="L683" s="338"/>
      <c r="M683" s="338"/>
      <c r="N683" s="338"/>
      <c r="O683" s="360"/>
      <c r="P683" s="358"/>
      <c r="Q683" s="358"/>
      <c r="R683" s="358"/>
      <c r="S683" s="360"/>
      <c r="T683" s="359"/>
      <c r="U683" s="359"/>
      <c r="V683" s="359"/>
      <c r="W683" s="359"/>
    </row>
    <row r="684" spans="1:23" s="193" customFormat="1">
      <c r="A684" s="418"/>
      <c r="B684" s="419">
        <v>3821</v>
      </c>
      <c r="C684" s="418">
        <v>31</v>
      </c>
      <c r="D684" s="425" t="s">
        <v>402</v>
      </c>
      <c r="E684" s="427">
        <v>0</v>
      </c>
      <c r="F684" s="427">
        <v>0</v>
      </c>
      <c r="G684" s="427">
        <v>0</v>
      </c>
      <c r="H684" s="540" t="s">
        <v>741</v>
      </c>
      <c r="I684" s="540" t="s">
        <v>741</v>
      </c>
      <c r="J684" s="458"/>
      <c r="K684" s="458"/>
      <c r="L684" s="338"/>
      <c r="M684" s="338"/>
      <c r="N684" s="338"/>
      <c r="O684" s="360"/>
      <c r="P684" s="358"/>
      <c r="Q684" s="358"/>
      <c r="R684" s="358"/>
      <c r="S684" s="360"/>
      <c r="T684" s="359"/>
      <c r="U684" s="359"/>
      <c r="V684" s="359"/>
      <c r="W684" s="359"/>
    </row>
    <row r="685" spans="1:23" s="193" customFormat="1">
      <c r="A685" s="418"/>
      <c r="B685" s="419">
        <v>3822</v>
      </c>
      <c r="C685" s="418">
        <v>31</v>
      </c>
      <c r="D685" s="425" t="s">
        <v>403</v>
      </c>
      <c r="E685" s="427">
        <v>0</v>
      </c>
      <c r="F685" s="427">
        <v>0</v>
      </c>
      <c r="G685" s="427">
        <v>0</v>
      </c>
      <c r="H685" s="540" t="s">
        <v>741</v>
      </c>
      <c r="I685" s="540" t="s">
        <v>741</v>
      </c>
      <c r="J685" s="458"/>
      <c r="K685" s="458"/>
      <c r="L685" s="338"/>
      <c r="M685" s="338"/>
      <c r="N685" s="338"/>
      <c r="O685" s="360"/>
      <c r="P685" s="358"/>
      <c r="Q685" s="358"/>
      <c r="R685" s="358"/>
      <c r="S685" s="360"/>
      <c r="T685" s="359"/>
      <c r="U685" s="359"/>
      <c r="V685" s="359"/>
      <c r="W685" s="359"/>
    </row>
    <row r="686" spans="1:23" s="193" customFormat="1">
      <c r="A686" s="418"/>
      <c r="B686" s="419">
        <v>3823</v>
      </c>
      <c r="C686" s="418">
        <v>31</v>
      </c>
      <c r="D686" s="425" t="s">
        <v>404</v>
      </c>
      <c r="E686" s="427">
        <v>0</v>
      </c>
      <c r="F686" s="427">
        <v>0</v>
      </c>
      <c r="G686" s="427">
        <v>0</v>
      </c>
      <c r="H686" s="540" t="s">
        <v>741</v>
      </c>
      <c r="I686" s="540" t="s">
        <v>741</v>
      </c>
      <c r="J686" s="458"/>
      <c r="K686" s="458"/>
      <c r="L686" s="338"/>
      <c r="M686" s="338"/>
      <c r="N686" s="338"/>
      <c r="O686" s="360"/>
      <c r="P686" s="358"/>
      <c r="Q686" s="358"/>
      <c r="R686" s="358"/>
      <c r="S686" s="360"/>
      <c r="T686" s="359"/>
      <c r="U686" s="359"/>
      <c r="V686" s="359"/>
      <c r="W686" s="359"/>
    </row>
    <row r="687" spans="1:23" s="193" customFormat="1" ht="30">
      <c r="A687" s="418"/>
      <c r="B687" s="419" t="s">
        <v>314</v>
      </c>
      <c r="C687" s="418">
        <v>31</v>
      </c>
      <c r="D687" s="425" t="s">
        <v>405</v>
      </c>
      <c r="E687" s="427">
        <v>0</v>
      </c>
      <c r="F687" s="427">
        <v>0</v>
      </c>
      <c r="G687" s="427">
        <v>0</v>
      </c>
      <c r="H687" s="540" t="s">
        <v>741</v>
      </c>
      <c r="I687" s="540" t="s">
        <v>741</v>
      </c>
      <c r="J687" s="458"/>
      <c r="K687" s="458"/>
      <c r="L687" s="338"/>
      <c r="M687" s="338"/>
      <c r="N687" s="338"/>
      <c r="O687" s="360"/>
      <c r="P687" s="358"/>
      <c r="Q687" s="358"/>
      <c r="R687" s="358"/>
      <c r="S687" s="360"/>
      <c r="T687" s="359"/>
      <c r="U687" s="359"/>
      <c r="V687" s="359"/>
      <c r="W687" s="359"/>
    </row>
    <row r="688" spans="1:23" s="193" customFormat="1">
      <c r="A688" s="336"/>
      <c r="B688" s="415" t="s">
        <v>315</v>
      </c>
      <c r="C688" s="336">
        <v>31</v>
      </c>
      <c r="D688" s="426" t="s">
        <v>406</v>
      </c>
      <c r="E688" s="417">
        <f>SUM(E689:E693)</f>
        <v>0</v>
      </c>
      <c r="F688" s="417">
        <f t="shared" ref="F688" si="286">SUM(F689:F693)</f>
        <v>0</v>
      </c>
      <c r="G688" s="417">
        <f t="shared" ref="G688" si="287">SUM(G689:G693)</f>
        <v>0</v>
      </c>
      <c r="H688" s="541" t="s">
        <v>741</v>
      </c>
      <c r="I688" s="541" t="s">
        <v>741</v>
      </c>
      <c r="J688" s="458"/>
      <c r="K688" s="458"/>
      <c r="L688" s="338"/>
      <c r="M688" s="338"/>
      <c r="N688" s="338"/>
      <c r="O688" s="360"/>
      <c r="P688" s="358"/>
      <c r="Q688" s="358"/>
      <c r="R688" s="358"/>
      <c r="S688" s="360"/>
      <c r="T688" s="359"/>
      <c r="U688" s="359"/>
      <c r="V688" s="359"/>
      <c r="W688" s="359"/>
    </row>
    <row r="689" spans="1:23" s="193" customFormat="1">
      <c r="A689" s="418"/>
      <c r="B689" s="419" t="s">
        <v>316</v>
      </c>
      <c r="C689" s="418">
        <v>31</v>
      </c>
      <c r="D689" s="425" t="s">
        <v>407</v>
      </c>
      <c r="E689" s="427">
        <v>0</v>
      </c>
      <c r="F689" s="427">
        <v>0</v>
      </c>
      <c r="G689" s="427">
        <v>0</v>
      </c>
      <c r="H689" s="540" t="s">
        <v>741</v>
      </c>
      <c r="I689" s="540" t="s">
        <v>741</v>
      </c>
      <c r="J689" s="458"/>
      <c r="K689" s="458"/>
      <c r="L689" s="338"/>
      <c r="M689" s="338"/>
      <c r="N689" s="338"/>
      <c r="O689" s="360"/>
      <c r="P689" s="358"/>
      <c r="Q689" s="358"/>
      <c r="R689" s="358"/>
      <c r="S689" s="360"/>
      <c r="T689" s="359"/>
      <c r="U689" s="359"/>
      <c r="V689" s="359"/>
      <c r="W689" s="359"/>
    </row>
    <row r="690" spans="1:23" s="193" customFormat="1">
      <c r="A690" s="418"/>
      <c r="B690" s="419" t="s">
        <v>317</v>
      </c>
      <c r="C690" s="418">
        <v>31</v>
      </c>
      <c r="D690" s="425" t="s">
        <v>408</v>
      </c>
      <c r="E690" s="427">
        <v>0</v>
      </c>
      <c r="F690" s="427">
        <v>0</v>
      </c>
      <c r="G690" s="427">
        <v>0</v>
      </c>
      <c r="H690" s="540" t="s">
        <v>741</v>
      </c>
      <c r="I690" s="540" t="s">
        <v>741</v>
      </c>
      <c r="J690" s="458"/>
      <c r="K690" s="458"/>
      <c r="L690" s="338"/>
      <c r="M690" s="338"/>
      <c r="N690" s="338"/>
      <c r="O690" s="360"/>
      <c r="P690" s="358"/>
      <c r="Q690" s="358"/>
      <c r="R690" s="358"/>
      <c r="S690" s="360"/>
      <c r="T690" s="359"/>
      <c r="U690" s="359"/>
      <c r="V690" s="359"/>
      <c r="W690" s="359"/>
    </row>
    <row r="691" spans="1:23" s="193" customFormat="1">
      <c r="A691" s="418"/>
      <c r="B691" s="419" t="s">
        <v>318</v>
      </c>
      <c r="C691" s="418">
        <v>31</v>
      </c>
      <c r="D691" s="425" t="s">
        <v>409</v>
      </c>
      <c r="E691" s="427">
        <v>0</v>
      </c>
      <c r="F691" s="427">
        <v>0</v>
      </c>
      <c r="G691" s="427">
        <v>0</v>
      </c>
      <c r="H691" s="540" t="s">
        <v>741</v>
      </c>
      <c r="I691" s="540" t="s">
        <v>741</v>
      </c>
      <c r="J691" s="458"/>
      <c r="K691" s="458"/>
      <c r="L691" s="338"/>
      <c r="M691" s="338"/>
      <c r="N691" s="338"/>
      <c r="O691" s="360"/>
      <c r="P691" s="358"/>
      <c r="Q691" s="358"/>
      <c r="R691" s="358"/>
      <c r="S691" s="360"/>
      <c r="T691" s="359"/>
      <c r="U691" s="359"/>
      <c r="V691" s="359"/>
      <c r="W691" s="359"/>
    </row>
    <row r="692" spans="1:23" s="193" customFormat="1">
      <c r="A692" s="418"/>
      <c r="B692" s="419" t="s">
        <v>319</v>
      </c>
      <c r="C692" s="418">
        <v>31</v>
      </c>
      <c r="D692" s="425" t="s">
        <v>410</v>
      </c>
      <c r="E692" s="427">
        <v>0</v>
      </c>
      <c r="F692" s="427">
        <v>0</v>
      </c>
      <c r="G692" s="427">
        <v>0</v>
      </c>
      <c r="H692" s="540" t="s">
        <v>741</v>
      </c>
      <c r="I692" s="540" t="s">
        <v>741</v>
      </c>
      <c r="J692" s="458"/>
      <c r="K692" s="458"/>
      <c r="L692" s="338"/>
      <c r="M692" s="338"/>
      <c r="N692" s="338"/>
      <c r="O692" s="360"/>
      <c r="P692" s="358"/>
      <c r="Q692" s="358"/>
      <c r="R692" s="358"/>
      <c r="S692" s="360"/>
      <c r="T692" s="359"/>
      <c r="U692" s="359"/>
      <c r="V692" s="359"/>
      <c r="W692" s="359"/>
    </row>
    <row r="693" spans="1:23" s="193" customFormat="1">
      <c r="A693" s="418"/>
      <c r="B693" s="419">
        <v>3835</v>
      </c>
      <c r="C693" s="418">
        <v>31</v>
      </c>
      <c r="D693" s="425" t="s">
        <v>411</v>
      </c>
      <c r="E693" s="427">
        <v>0</v>
      </c>
      <c r="F693" s="427">
        <v>0</v>
      </c>
      <c r="G693" s="427">
        <v>0</v>
      </c>
      <c r="H693" s="540" t="s">
        <v>741</v>
      </c>
      <c r="I693" s="540" t="s">
        <v>741</v>
      </c>
      <c r="J693" s="458"/>
      <c r="K693" s="458"/>
      <c r="L693" s="338"/>
      <c r="M693" s="338"/>
      <c r="N693" s="338"/>
      <c r="O693" s="360"/>
      <c r="P693" s="358"/>
      <c r="Q693" s="358"/>
      <c r="R693" s="358"/>
      <c r="S693" s="360"/>
      <c r="T693" s="359"/>
      <c r="U693" s="359"/>
      <c r="V693" s="359"/>
      <c r="W693" s="359"/>
    </row>
    <row r="694" spans="1:23" s="193" customFormat="1">
      <c r="A694" s="336"/>
      <c r="B694" s="415">
        <v>386</v>
      </c>
      <c r="C694" s="336">
        <v>31</v>
      </c>
      <c r="D694" s="426" t="s">
        <v>412</v>
      </c>
      <c r="E694" s="417">
        <f>SUM(E695:E699)</f>
        <v>0</v>
      </c>
      <c r="F694" s="417">
        <f t="shared" ref="F694" si="288">SUM(F695:F699)</f>
        <v>0</v>
      </c>
      <c r="G694" s="417">
        <f t="shared" ref="G694" si="289">SUM(G695:G699)</f>
        <v>0</v>
      </c>
      <c r="H694" s="541" t="s">
        <v>741</v>
      </c>
      <c r="I694" s="541" t="s">
        <v>741</v>
      </c>
      <c r="J694" s="458"/>
      <c r="K694" s="458"/>
      <c r="L694" s="338"/>
      <c r="M694" s="338"/>
      <c r="N694" s="338"/>
      <c r="O694" s="360"/>
      <c r="P694" s="358"/>
      <c r="Q694" s="358"/>
      <c r="R694" s="358"/>
      <c r="S694" s="360"/>
      <c r="T694" s="359"/>
      <c r="U694" s="359"/>
      <c r="V694" s="359"/>
      <c r="W694" s="359"/>
    </row>
    <row r="695" spans="1:23" s="193" customFormat="1" ht="30">
      <c r="A695" s="418"/>
      <c r="B695" s="419">
        <v>3861</v>
      </c>
      <c r="C695" s="418">
        <v>31</v>
      </c>
      <c r="D695" s="425" t="s">
        <v>413</v>
      </c>
      <c r="E695" s="427">
        <v>0</v>
      </c>
      <c r="F695" s="427">
        <v>0</v>
      </c>
      <c r="G695" s="427">
        <v>0</v>
      </c>
      <c r="H695" s="540" t="s">
        <v>741</v>
      </c>
      <c r="I695" s="540" t="s">
        <v>741</v>
      </c>
      <c r="J695" s="458"/>
      <c r="K695" s="458"/>
      <c r="L695" s="338"/>
      <c r="M695" s="338"/>
      <c r="N695" s="338"/>
      <c r="O695" s="360"/>
      <c r="P695" s="358"/>
      <c r="Q695" s="358"/>
      <c r="R695" s="358"/>
      <c r="S695" s="360"/>
      <c r="T695" s="359"/>
      <c r="U695" s="359"/>
      <c r="V695" s="359"/>
      <c r="W695" s="359"/>
    </row>
    <row r="696" spans="1:23" s="193" customFormat="1" ht="45">
      <c r="A696" s="418"/>
      <c r="B696" s="419">
        <v>3862</v>
      </c>
      <c r="C696" s="418">
        <v>31</v>
      </c>
      <c r="D696" s="425" t="s">
        <v>414</v>
      </c>
      <c r="E696" s="427">
        <v>0</v>
      </c>
      <c r="F696" s="427">
        <v>0</v>
      </c>
      <c r="G696" s="427">
        <v>0</v>
      </c>
      <c r="H696" s="540" t="s">
        <v>741</v>
      </c>
      <c r="I696" s="540" t="s">
        <v>741</v>
      </c>
      <c r="J696" s="458"/>
      <c r="K696" s="458"/>
      <c r="L696" s="338"/>
      <c r="M696" s="338"/>
      <c r="N696" s="338"/>
      <c r="O696" s="360"/>
      <c r="P696" s="358"/>
      <c r="Q696" s="358"/>
      <c r="R696" s="358"/>
      <c r="S696" s="360"/>
      <c r="T696" s="359"/>
      <c r="U696" s="359"/>
      <c r="V696" s="359"/>
      <c r="W696" s="359"/>
    </row>
    <row r="697" spans="1:23" s="193" customFormat="1">
      <c r="A697" s="418"/>
      <c r="B697" s="419">
        <v>3863</v>
      </c>
      <c r="C697" s="418">
        <v>31</v>
      </c>
      <c r="D697" s="425" t="s">
        <v>415</v>
      </c>
      <c r="E697" s="427">
        <v>0</v>
      </c>
      <c r="F697" s="427">
        <v>0</v>
      </c>
      <c r="G697" s="427">
        <v>0</v>
      </c>
      <c r="H697" s="540" t="s">
        <v>741</v>
      </c>
      <c r="I697" s="540" t="s">
        <v>741</v>
      </c>
      <c r="J697" s="458"/>
      <c r="K697" s="458"/>
      <c r="L697" s="338"/>
      <c r="M697" s="338"/>
      <c r="N697" s="338"/>
      <c r="O697" s="360"/>
      <c r="P697" s="358"/>
      <c r="Q697" s="358"/>
      <c r="R697" s="358"/>
      <c r="S697" s="360"/>
      <c r="T697" s="359"/>
      <c r="U697" s="359"/>
      <c r="V697" s="359"/>
      <c r="W697" s="359"/>
    </row>
    <row r="698" spans="1:23" s="193" customFormat="1">
      <c r="A698" s="418"/>
      <c r="B698" s="419">
        <v>3864</v>
      </c>
      <c r="C698" s="418">
        <v>31</v>
      </c>
      <c r="D698" s="425" t="s">
        <v>416</v>
      </c>
      <c r="E698" s="427">
        <v>0</v>
      </c>
      <c r="F698" s="427">
        <v>0</v>
      </c>
      <c r="G698" s="427">
        <v>0</v>
      </c>
      <c r="H698" s="540" t="s">
        <v>741</v>
      </c>
      <c r="I698" s="540" t="s">
        <v>741</v>
      </c>
      <c r="J698" s="458"/>
      <c r="K698" s="458"/>
      <c r="L698" s="338"/>
      <c r="M698" s="338"/>
      <c r="N698" s="338"/>
      <c r="O698" s="360"/>
      <c r="P698" s="358"/>
      <c r="Q698" s="358"/>
      <c r="R698" s="358"/>
      <c r="S698" s="360"/>
      <c r="T698" s="359"/>
      <c r="U698" s="359"/>
      <c r="V698" s="359"/>
      <c r="W698" s="359"/>
    </row>
    <row r="699" spans="1:23" s="193" customFormat="1" ht="30">
      <c r="A699" s="418"/>
      <c r="B699" s="419">
        <v>3865</v>
      </c>
      <c r="C699" s="418">
        <v>31</v>
      </c>
      <c r="D699" s="425" t="s">
        <v>417</v>
      </c>
      <c r="E699" s="427">
        <v>0</v>
      </c>
      <c r="F699" s="427">
        <v>0</v>
      </c>
      <c r="G699" s="427">
        <v>0</v>
      </c>
      <c r="H699" s="540" t="s">
        <v>741</v>
      </c>
      <c r="I699" s="540" t="s">
        <v>741</v>
      </c>
      <c r="J699" s="458"/>
      <c r="K699" s="458"/>
      <c r="L699" s="338"/>
      <c r="M699" s="338"/>
      <c r="N699" s="338"/>
      <c r="O699" s="360"/>
      <c r="P699" s="358"/>
      <c r="Q699" s="358"/>
      <c r="R699" s="358"/>
      <c r="S699" s="360"/>
      <c r="T699" s="359"/>
      <c r="U699" s="359"/>
      <c r="V699" s="359"/>
      <c r="W699" s="359"/>
    </row>
    <row r="700" spans="1:23" s="193" customFormat="1">
      <c r="A700" s="428" t="s">
        <v>418</v>
      </c>
      <c r="B700" s="429"/>
      <c r="C700" s="412">
        <v>31</v>
      </c>
      <c r="D700" s="430" t="s">
        <v>19</v>
      </c>
      <c r="E700" s="414">
        <f>E701+E713+E746+E750+E753</f>
        <v>0</v>
      </c>
      <c r="F700" s="414">
        <f t="shared" ref="F700" si="290">F701+F713+F746+F750+F753</f>
        <v>3315</v>
      </c>
      <c r="G700" s="414">
        <f t="shared" ref="G700" si="291">G701+G713+G746+G750+G753</f>
        <v>0</v>
      </c>
      <c r="H700" s="547" t="s">
        <v>741</v>
      </c>
      <c r="I700" s="547" t="s">
        <v>741</v>
      </c>
      <c r="J700" s="458"/>
      <c r="K700" s="458"/>
      <c r="L700" s="338"/>
      <c r="M700" s="338"/>
      <c r="N700" s="338"/>
      <c r="O700" s="360"/>
      <c r="P700" s="358"/>
      <c r="Q700" s="358"/>
      <c r="R700" s="358"/>
      <c r="S700" s="360"/>
      <c r="T700" s="359"/>
      <c r="U700" s="359"/>
      <c r="V700" s="359"/>
      <c r="W700" s="359"/>
    </row>
    <row r="701" spans="1:23" s="193" customFormat="1">
      <c r="A701" s="431"/>
      <c r="B701" s="415">
        <v>41</v>
      </c>
      <c r="C701" s="336">
        <v>31</v>
      </c>
      <c r="D701" s="432" t="s">
        <v>419</v>
      </c>
      <c r="E701" s="433">
        <f>E702+E706</f>
        <v>0</v>
      </c>
      <c r="F701" s="433">
        <f t="shared" ref="F701" si="292">F702+F706</f>
        <v>0</v>
      </c>
      <c r="G701" s="433">
        <f t="shared" ref="G701" si="293">G702+G706</f>
        <v>0</v>
      </c>
      <c r="H701" s="541" t="s">
        <v>741</v>
      </c>
      <c r="I701" s="541" t="s">
        <v>741</v>
      </c>
      <c r="J701" s="458"/>
      <c r="K701" s="458"/>
      <c r="L701" s="338"/>
      <c r="M701" s="338"/>
      <c r="N701" s="338"/>
      <c r="O701" s="360"/>
      <c r="P701" s="358"/>
      <c r="Q701" s="358"/>
      <c r="R701" s="358"/>
      <c r="S701" s="360"/>
      <c r="T701" s="359"/>
      <c r="U701" s="359"/>
      <c r="V701" s="359"/>
      <c r="W701" s="359"/>
    </row>
    <row r="702" spans="1:23" s="193" customFormat="1">
      <c r="A702" s="336"/>
      <c r="B702" s="434" t="s">
        <v>420</v>
      </c>
      <c r="C702" s="336">
        <v>31</v>
      </c>
      <c r="D702" s="432" t="s">
        <v>421</v>
      </c>
      <c r="E702" s="433">
        <f>SUM(E703:E705)</f>
        <v>0</v>
      </c>
      <c r="F702" s="433">
        <f t="shared" ref="F702" si="294">SUM(F703:F705)</f>
        <v>0</v>
      </c>
      <c r="G702" s="433">
        <f t="shared" ref="G702" si="295">SUM(G703:G705)</f>
        <v>0</v>
      </c>
      <c r="H702" s="541" t="s">
        <v>741</v>
      </c>
      <c r="I702" s="541" t="s">
        <v>741</v>
      </c>
      <c r="J702" s="458"/>
      <c r="K702" s="458"/>
      <c r="L702" s="338"/>
      <c r="M702" s="338"/>
      <c r="N702" s="338"/>
      <c r="O702" s="360"/>
      <c r="P702" s="358"/>
      <c r="Q702" s="358"/>
      <c r="R702" s="358"/>
      <c r="S702" s="360"/>
      <c r="T702" s="359"/>
      <c r="U702" s="359"/>
      <c r="V702" s="359"/>
      <c r="W702" s="359"/>
    </row>
    <row r="703" spans="1:23" s="193" customFormat="1">
      <c r="A703" s="418"/>
      <c r="B703" s="435" t="s">
        <v>422</v>
      </c>
      <c r="C703" s="418">
        <v>31</v>
      </c>
      <c r="D703" s="436" t="s">
        <v>423</v>
      </c>
      <c r="E703" s="422">
        <v>0</v>
      </c>
      <c r="F703" s="422">
        <v>0</v>
      </c>
      <c r="G703" s="422">
        <v>0</v>
      </c>
      <c r="H703" s="540" t="s">
        <v>741</v>
      </c>
      <c r="I703" s="540" t="s">
        <v>741</v>
      </c>
      <c r="J703" s="458"/>
      <c r="K703" s="458"/>
      <c r="L703" s="338"/>
      <c r="M703" s="338"/>
      <c r="N703" s="338"/>
      <c r="O703" s="360"/>
      <c r="P703" s="358"/>
      <c r="Q703" s="358"/>
      <c r="R703" s="358"/>
      <c r="S703" s="360"/>
      <c r="T703" s="359"/>
      <c r="U703" s="359"/>
      <c r="V703" s="359"/>
      <c r="W703" s="359"/>
    </row>
    <row r="704" spans="1:23" s="193" customFormat="1">
      <c r="A704" s="418"/>
      <c r="B704" s="419">
        <v>4112</v>
      </c>
      <c r="C704" s="437">
        <v>31</v>
      </c>
      <c r="D704" s="436" t="s">
        <v>424</v>
      </c>
      <c r="E704" s="422">
        <v>0</v>
      </c>
      <c r="F704" s="422">
        <v>0</v>
      </c>
      <c r="G704" s="422">
        <v>0</v>
      </c>
      <c r="H704" s="540" t="s">
        <v>741</v>
      </c>
      <c r="I704" s="540" t="s">
        <v>741</v>
      </c>
      <c r="J704" s="458"/>
      <c r="K704" s="458"/>
      <c r="L704" s="338"/>
      <c r="M704" s="338"/>
      <c r="N704" s="338"/>
      <c r="O704" s="360"/>
      <c r="P704" s="358"/>
      <c r="Q704" s="358"/>
      <c r="R704" s="358"/>
      <c r="S704" s="360"/>
      <c r="T704" s="359"/>
      <c r="U704" s="359"/>
      <c r="V704" s="359"/>
      <c r="W704" s="359"/>
    </row>
    <row r="705" spans="1:23" s="193" customFormat="1">
      <c r="A705" s="418"/>
      <c r="B705" s="435">
        <v>4113</v>
      </c>
      <c r="C705" s="418">
        <v>31</v>
      </c>
      <c r="D705" s="436" t="s">
        <v>425</v>
      </c>
      <c r="E705" s="422">
        <v>0</v>
      </c>
      <c r="F705" s="422">
        <v>0</v>
      </c>
      <c r="G705" s="422">
        <v>0</v>
      </c>
      <c r="H705" s="540" t="s">
        <v>741</v>
      </c>
      <c r="I705" s="540" t="s">
        <v>741</v>
      </c>
      <c r="J705" s="458"/>
      <c r="K705" s="458"/>
      <c r="L705" s="338"/>
      <c r="M705" s="338"/>
      <c r="N705" s="338"/>
      <c r="O705" s="360"/>
      <c r="P705" s="358"/>
      <c r="Q705" s="358"/>
      <c r="R705" s="358"/>
      <c r="S705" s="360"/>
      <c r="T705" s="359"/>
      <c r="U705" s="359"/>
      <c r="V705" s="359"/>
      <c r="W705" s="359"/>
    </row>
    <row r="706" spans="1:23" s="193" customFormat="1">
      <c r="A706" s="336"/>
      <c r="B706" s="434" t="s">
        <v>426</v>
      </c>
      <c r="C706" s="336">
        <v>31</v>
      </c>
      <c r="D706" s="432" t="s">
        <v>95</v>
      </c>
      <c r="E706" s="433">
        <f>SUM(E707:E712)</f>
        <v>0</v>
      </c>
      <c r="F706" s="433">
        <f t="shared" ref="F706" si="296">SUM(F707:F712)</f>
        <v>0</v>
      </c>
      <c r="G706" s="433">
        <f t="shared" ref="G706" si="297">SUM(G707:G712)</f>
        <v>0</v>
      </c>
      <c r="H706" s="541" t="s">
        <v>741</v>
      </c>
      <c r="I706" s="541" t="s">
        <v>741</v>
      </c>
      <c r="J706" s="458"/>
      <c r="K706" s="458"/>
      <c r="L706" s="338"/>
      <c r="M706" s="338"/>
      <c r="N706" s="338"/>
      <c r="O706" s="360"/>
      <c r="P706" s="358"/>
      <c r="Q706" s="358"/>
      <c r="R706" s="358"/>
      <c r="S706" s="360"/>
      <c r="T706" s="359"/>
      <c r="U706" s="359"/>
      <c r="V706" s="359"/>
      <c r="W706" s="359"/>
    </row>
    <row r="707" spans="1:23" s="193" customFormat="1">
      <c r="A707" s="418"/>
      <c r="B707" s="435" t="s">
        <v>427</v>
      </c>
      <c r="C707" s="418">
        <v>31</v>
      </c>
      <c r="D707" s="436" t="s">
        <v>428</v>
      </c>
      <c r="E707" s="422">
        <v>0</v>
      </c>
      <c r="F707" s="422">
        <v>0</v>
      </c>
      <c r="G707" s="422">
        <v>0</v>
      </c>
      <c r="H707" s="540" t="s">
        <v>741</v>
      </c>
      <c r="I707" s="540" t="s">
        <v>741</v>
      </c>
      <c r="J707" s="458"/>
      <c r="K707" s="458"/>
      <c r="L707" s="338"/>
      <c r="M707" s="338"/>
      <c r="N707" s="338"/>
      <c r="O707" s="360"/>
      <c r="P707" s="358"/>
      <c r="Q707" s="358"/>
      <c r="R707" s="358"/>
      <c r="S707" s="360"/>
      <c r="T707" s="359"/>
      <c r="U707" s="359"/>
      <c r="V707" s="359"/>
      <c r="W707" s="359"/>
    </row>
    <row r="708" spans="1:23" s="193" customFormat="1">
      <c r="A708" s="418"/>
      <c r="B708" s="435" t="s">
        <v>429</v>
      </c>
      <c r="C708" s="418">
        <v>31</v>
      </c>
      <c r="D708" s="436" t="s">
        <v>430</v>
      </c>
      <c r="E708" s="422">
        <v>0</v>
      </c>
      <c r="F708" s="422">
        <v>0</v>
      </c>
      <c r="G708" s="422">
        <v>0</v>
      </c>
      <c r="H708" s="540" t="s">
        <v>741</v>
      </c>
      <c r="I708" s="540" t="s">
        <v>741</v>
      </c>
      <c r="J708" s="458"/>
      <c r="K708" s="458"/>
      <c r="L708" s="338"/>
      <c r="M708" s="338"/>
      <c r="N708" s="338"/>
      <c r="O708" s="360"/>
      <c r="P708" s="358"/>
      <c r="Q708" s="358"/>
      <c r="R708" s="358"/>
      <c r="S708" s="360"/>
      <c r="T708" s="359"/>
      <c r="U708" s="359"/>
      <c r="V708" s="359"/>
      <c r="W708" s="359"/>
    </row>
    <row r="709" spans="1:23" s="193" customFormat="1">
      <c r="A709" s="418"/>
      <c r="B709" s="435" t="s">
        <v>431</v>
      </c>
      <c r="C709" s="418">
        <v>31</v>
      </c>
      <c r="D709" s="436" t="s">
        <v>432</v>
      </c>
      <c r="E709" s="422">
        <v>0</v>
      </c>
      <c r="F709" s="422">
        <v>0</v>
      </c>
      <c r="G709" s="422">
        <v>0</v>
      </c>
      <c r="H709" s="540" t="s">
        <v>741</v>
      </c>
      <c r="I709" s="540" t="s">
        <v>741</v>
      </c>
      <c r="J709" s="458"/>
      <c r="K709" s="458"/>
      <c r="L709" s="338"/>
      <c r="M709" s="338"/>
      <c r="N709" s="338"/>
      <c r="O709" s="360"/>
      <c r="P709" s="358"/>
      <c r="Q709" s="358"/>
      <c r="R709" s="358"/>
      <c r="S709" s="360"/>
      <c r="T709" s="359"/>
      <c r="U709" s="359"/>
      <c r="V709" s="359"/>
      <c r="W709" s="359"/>
    </row>
    <row r="710" spans="1:23" s="193" customFormat="1">
      <c r="A710" s="418"/>
      <c r="B710" s="435" t="s">
        <v>433</v>
      </c>
      <c r="C710" s="418">
        <v>31</v>
      </c>
      <c r="D710" s="436" t="s">
        <v>434</v>
      </c>
      <c r="E710" s="422">
        <v>0</v>
      </c>
      <c r="F710" s="422">
        <v>0</v>
      </c>
      <c r="G710" s="422">
        <v>0</v>
      </c>
      <c r="H710" s="540" t="s">
        <v>741</v>
      </c>
      <c r="I710" s="540" t="s">
        <v>741</v>
      </c>
      <c r="J710" s="458"/>
      <c r="K710" s="458"/>
      <c r="L710" s="338"/>
      <c r="M710" s="338"/>
      <c r="N710" s="338"/>
      <c r="O710" s="360"/>
      <c r="P710" s="358"/>
      <c r="Q710" s="358"/>
      <c r="R710" s="358"/>
      <c r="S710" s="360"/>
      <c r="T710" s="359"/>
      <c r="U710" s="359"/>
      <c r="V710" s="359"/>
      <c r="W710" s="359"/>
    </row>
    <row r="711" spans="1:23" s="193" customFormat="1">
      <c r="A711" s="418"/>
      <c r="B711" s="435" t="s">
        <v>435</v>
      </c>
      <c r="C711" s="418">
        <v>31</v>
      </c>
      <c r="D711" s="436" t="s">
        <v>436</v>
      </c>
      <c r="E711" s="422">
        <v>0</v>
      </c>
      <c r="F711" s="422">
        <v>0</v>
      </c>
      <c r="G711" s="422">
        <v>0</v>
      </c>
      <c r="H711" s="540" t="s">
        <v>741</v>
      </c>
      <c r="I711" s="540" t="s">
        <v>741</v>
      </c>
      <c r="J711" s="458"/>
      <c r="K711" s="458"/>
      <c r="L711" s="338"/>
      <c r="M711" s="338"/>
      <c r="N711" s="338"/>
      <c r="O711" s="360"/>
      <c r="P711" s="358"/>
      <c r="Q711" s="358"/>
      <c r="R711" s="358"/>
      <c r="S711" s="360"/>
      <c r="T711" s="359"/>
      <c r="U711" s="359"/>
      <c r="V711" s="359"/>
      <c r="W711" s="359"/>
    </row>
    <row r="712" spans="1:23" s="193" customFormat="1">
      <c r="A712" s="418"/>
      <c r="B712" s="435" t="s">
        <v>437</v>
      </c>
      <c r="C712" s="418">
        <v>31</v>
      </c>
      <c r="D712" s="436" t="s">
        <v>438</v>
      </c>
      <c r="E712" s="422">
        <v>0</v>
      </c>
      <c r="F712" s="422">
        <v>0</v>
      </c>
      <c r="G712" s="422">
        <v>0</v>
      </c>
      <c r="H712" s="540" t="s">
        <v>741</v>
      </c>
      <c r="I712" s="540" t="s">
        <v>741</v>
      </c>
      <c r="J712" s="458"/>
      <c r="K712" s="458"/>
      <c r="L712" s="338"/>
      <c r="M712" s="338"/>
      <c r="N712" s="338"/>
      <c r="O712" s="360"/>
      <c r="P712" s="358"/>
      <c r="Q712" s="358"/>
      <c r="R712" s="358"/>
      <c r="S712" s="360"/>
      <c r="T712" s="359"/>
      <c r="U712" s="359"/>
      <c r="V712" s="359"/>
      <c r="W712" s="359"/>
    </row>
    <row r="713" spans="1:23" s="193" customFormat="1">
      <c r="A713" s="431"/>
      <c r="B713" s="415">
        <v>42</v>
      </c>
      <c r="C713" s="336">
        <v>31</v>
      </c>
      <c r="D713" s="432" t="s">
        <v>20</v>
      </c>
      <c r="E713" s="433">
        <f>E714+E719+E728+E733+E738+E741</f>
        <v>0</v>
      </c>
      <c r="F713" s="433">
        <f t="shared" ref="F713" si="298">F714+F719+F728+F733+F738+F741</f>
        <v>3315</v>
      </c>
      <c r="G713" s="433">
        <f t="shared" ref="G713" si="299">G714+G719+G728+G733+G738+G741</f>
        <v>0</v>
      </c>
      <c r="H713" s="541" t="s">
        <v>741</v>
      </c>
      <c r="I713" s="541" t="s">
        <v>741</v>
      </c>
      <c r="J713" s="458"/>
      <c r="K713" s="458"/>
      <c r="L713" s="338"/>
      <c r="M713" s="338"/>
      <c r="N713" s="338"/>
      <c r="O713" s="360"/>
      <c r="P713" s="358"/>
      <c r="Q713" s="358"/>
      <c r="R713" s="358"/>
      <c r="S713" s="360"/>
      <c r="T713" s="359"/>
      <c r="U713" s="359"/>
      <c r="V713" s="359"/>
      <c r="W713" s="359"/>
    </row>
    <row r="714" spans="1:23" s="193" customFormat="1">
      <c r="A714" s="336"/>
      <c r="B714" s="434" t="s">
        <v>439</v>
      </c>
      <c r="C714" s="336">
        <v>31</v>
      </c>
      <c r="D714" s="432" t="s">
        <v>96</v>
      </c>
      <c r="E714" s="433">
        <f>SUM(E715:E718)</f>
        <v>0</v>
      </c>
      <c r="F714" s="433">
        <f t="shared" ref="F714" si="300">SUM(F715:F718)</f>
        <v>0</v>
      </c>
      <c r="G714" s="433">
        <f t="shared" ref="G714" si="301">SUM(G715:G718)</f>
        <v>0</v>
      </c>
      <c r="H714" s="541" t="s">
        <v>741</v>
      </c>
      <c r="I714" s="541" t="s">
        <v>741</v>
      </c>
      <c r="J714" s="458"/>
      <c r="K714" s="458"/>
      <c r="L714" s="338"/>
      <c r="M714" s="338"/>
      <c r="N714" s="338"/>
      <c r="O714" s="360"/>
      <c r="P714" s="358"/>
      <c r="Q714" s="358"/>
      <c r="R714" s="358"/>
      <c r="S714" s="360"/>
      <c r="T714" s="359"/>
      <c r="U714" s="359"/>
      <c r="V714" s="359"/>
      <c r="W714" s="359"/>
    </row>
    <row r="715" spans="1:23" s="193" customFormat="1">
      <c r="A715" s="418"/>
      <c r="B715" s="435" t="s">
        <v>440</v>
      </c>
      <c r="C715" s="418">
        <v>31</v>
      </c>
      <c r="D715" s="436" t="s">
        <v>441</v>
      </c>
      <c r="E715" s="422">
        <v>0</v>
      </c>
      <c r="F715" s="422">
        <v>0</v>
      </c>
      <c r="G715" s="422">
        <v>0</v>
      </c>
      <c r="H715" s="540" t="s">
        <v>741</v>
      </c>
      <c r="I715" s="540" t="s">
        <v>741</v>
      </c>
      <c r="J715" s="458"/>
      <c r="K715" s="458"/>
      <c r="L715" s="338"/>
      <c r="M715" s="338"/>
      <c r="N715" s="338"/>
      <c r="O715" s="360"/>
      <c r="P715" s="358"/>
      <c r="Q715" s="358"/>
      <c r="R715" s="358"/>
      <c r="S715" s="360"/>
      <c r="T715" s="359"/>
      <c r="U715" s="359"/>
      <c r="V715" s="359"/>
      <c r="W715" s="359"/>
    </row>
    <row r="716" spans="1:23" s="193" customFormat="1">
      <c r="A716" s="418"/>
      <c r="B716" s="435" t="s">
        <v>442</v>
      </c>
      <c r="C716" s="418">
        <v>31</v>
      </c>
      <c r="D716" s="436" t="s">
        <v>443</v>
      </c>
      <c r="E716" s="422">
        <v>0</v>
      </c>
      <c r="F716" s="422">
        <v>0</v>
      </c>
      <c r="G716" s="422">
        <v>0</v>
      </c>
      <c r="H716" s="540" t="s">
        <v>741</v>
      </c>
      <c r="I716" s="540" t="s">
        <v>741</v>
      </c>
      <c r="J716" s="458"/>
      <c r="K716" s="458"/>
      <c r="L716" s="338"/>
      <c r="M716" s="338"/>
      <c r="N716" s="338"/>
      <c r="O716" s="360"/>
      <c r="P716" s="358"/>
      <c r="Q716" s="358"/>
      <c r="R716" s="358"/>
      <c r="S716" s="360"/>
      <c r="T716" s="359"/>
      <c r="U716" s="359"/>
      <c r="V716" s="359"/>
      <c r="W716" s="359"/>
    </row>
    <row r="717" spans="1:23" s="193" customFormat="1">
      <c r="A717" s="418"/>
      <c r="B717" s="435" t="s">
        <v>444</v>
      </c>
      <c r="C717" s="418">
        <v>31</v>
      </c>
      <c r="D717" s="436" t="s">
        <v>445</v>
      </c>
      <c r="E717" s="422">
        <v>0</v>
      </c>
      <c r="F717" s="422">
        <v>0</v>
      </c>
      <c r="G717" s="422">
        <v>0</v>
      </c>
      <c r="H717" s="540" t="s">
        <v>741</v>
      </c>
      <c r="I717" s="540" t="s">
        <v>741</v>
      </c>
      <c r="J717" s="458"/>
      <c r="K717" s="458"/>
      <c r="L717" s="338"/>
      <c r="M717" s="338"/>
      <c r="N717" s="338"/>
      <c r="O717" s="360"/>
      <c r="P717" s="358"/>
      <c r="Q717" s="358"/>
      <c r="R717" s="358"/>
      <c r="S717" s="360"/>
      <c r="T717" s="359"/>
      <c r="U717" s="359"/>
      <c r="V717" s="359"/>
      <c r="W717" s="359"/>
    </row>
    <row r="718" spans="1:23" s="193" customFormat="1">
      <c r="A718" s="418"/>
      <c r="B718" s="435" t="s">
        <v>446</v>
      </c>
      <c r="C718" s="418">
        <v>31</v>
      </c>
      <c r="D718" s="436" t="s">
        <v>447</v>
      </c>
      <c r="E718" s="422">
        <v>0</v>
      </c>
      <c r="F718" s="422">
        <v>0</v>
      </c>
      <c r="G718" s="422">
        <v>0</v>
      </c>
      <c r="H718" s="540" t="s">
        <v>741</v>
      </c>
      <c r="I718" s="540" t="s">
        <v>741</v>
      </c>
      <c r="J718" s="458"/>
      <c r="K718" s="458"/>
      <c r="L718" s="338"/>
      <c r="M718" s="338"/>
      <c r="N718" s="338"/>
      <c r="O718" s="360"/>
      <c r="P718" s="358"/>
      <c r="Q718" s="358"/>
      <c r="R718" s="358"/>
      <c r="S718" s="360"/>
      <c r="T718" s="359"/>
      <c r="U718" s="359"/>
      <c r="V718" s="359"/>
      <c r="W718" s="359"/>
    </row>
    <row r="719" spans="1:23" s="193" customFormat="1">
      <c r="A719" s="336"/>
      <c r="B719" s="434" t="s">
        <v>448</v>
      </c>
      <c r="C719" s="336">
        <v>31</v>
      </c>
      <c r="D719" s="432" t="s">
        <v>97</v>
      </c>
      <c r="E719" s="433">
        <f>SUM(E720:E727)</f>
        <v>0</v>
      </c>
      <c r="F719" s="433">
        <f t="shared" ref="F719" si="302">SUM(F720:F727)</f>
        <v>3315</v>
      </c>
      <c r="G719" s="433">
        <f t="shared" ref="G719" si="303">SUM(G720:G727)</f>
        <v>0</v>
      </c>
      <c r="H719" s="541" t="s">
        <v>741</v>
      </c>
      <c r="I719" s="541" t="s">
        <v>741</v>
      </c>
      <c r="J719" s="458"/>
      <c r="K719" s="458"/>
      <c r="L719" s="338"/>
      <c r="M719" s="338"/>
      <c r="N719" s="338"/>
      <c r="O719" s="360"/>
      <c r="P719" s="358"/>
      <c r="Q719" s="358"/>
      <c r="R719" s="358"/>
      <c r="S719" s="360"/>
      <c r="T719" s="359"/>
      <c r="U719" s="359"/>
      <c r="V719" s="359"/>
      <c r="W719" s="359"/>
    </row>
    <row r="720" spans="1:23" s="193" customFormat="1">
      <c r="A720" s="418"/>
      <c r="B720" s="435" t="s">
        <v>201</v>
      </c>
      <c r="C720" s="418">
        <v>31</v>
      </c>
      <c r="D720" s="436" t="s">
        <v>202</v>
      </c>
      <c r="E720" s="421">
        <v>0</v>
      </c>
      <c r="F720" s="422">
        <v>1877</v>
      </c>
      <c r="G720" s="422">
        <v>0</v>
      </c>
      <c r="H720" s="540" t="s">
        <v>741</v>
      </c>
      <c r="I720" s="540" t="s">
        <v>741</v>
      </c>
      <c r="J720" s="458"/>
      <c r="K720" s="458"/>
      <c r="L720" s="338"/>
      <c r="M720" s="338"/>
      <c r="N720" s="338"/>
      <c r="O720" s="360"/>
      <c r="P720" s="358"/>
      <c r="Q720" s="358"/>
      <c r="R720" s="358"/>
      <c r="S720" s="360"/>
      <c r="T720" s="359"/>
      <c r="U720" s="359"/>
      <c r="V720" s="359"/>
      <c r="W720" s="359"/>
    </row>
    <row r="721" spans="1:23" s="193" customFormat="1">
      <c r="A721" s="418"/>
      <c r="B721" s="435" t="s">
        <v>199</v>
      </c>
      <c r="C721" s="418">
        <v>31</v>
      </c>
      <c r="D721" s="436" t="s">
        <v>200</v>
      </c>
      <c r="E721" s="421">
        <v>0</v>
      </c>
      <c r="F721" s="422">
        <v>0</v>
      </c>
      <c r="G721" s="422">
        <v>0</v>
      </c>
      <c r="H721" s="540" t="s">
        <v>741</v>
      </c>
      <c r="I721" s="540" t="s">
        <v>741</v>
      </c>
      <c r="J721" s="458"/>
      <c r="K721" s="458"/>
      <c r="L721" s="338"/>
      <c r="M721" s="338"/>
      <c r="N721" s="338"/>
      <c r="O721" s="360"/>
      <c r="P721" s="358"/>
      <c r="Q721" s="358"/>
      <c r="R721" s="358"/>
      <c r="S721" s="360"/>
      <c r="T721" s="359"/>
      <c r="U721" s="359"/>
      <c r="V721" s="359"/>
      <c r="W721" s="359"/>
    </row>
    <row r="722" spans="1:23" s="193" customFormat="1">
      <c r="A722" s="418"/>
      <c r="B722" s="435" t="s">
        <v>449</v>
      </c>
      <c r="C722" s="418">
        <v>31</v>
      </c>
      <c r="D722" s="436" t="s">
        <v>450</v>
      </c>
      <c r="E722" s="421">
        <v>0</v>
      </c>
      <c r="F722" s="422">
        <v>0</v>
      </c>
      <c r="G722" s="422">
        <v>0</v>
      </c>
      <c r="H722" s="540" t="s">
        <v>741</v>
      </c>
      <c r="I722" s="540" t="s">
        <v>741</v>
      </c>
      <c r="J722" s="458"/>
      <c r="K722" s="458"/>
      <c r="L722" s="338"/>
      <c r="M722" s="338"/>
      <c r="N722" s="338"/>
      <c r="O722" s="360"/>
      <c r="P722" s="358"/>
      <c r="Q722" s="358"/>
      <c r="R722" s="358"/>
      <c r="S722" s="360"/>
      <c r="T722" s="359"/>
      <c r="U722" s="359"/>
      <c r="V722" s="359"/>
      <c r="W722" s="359"/>
    </row>
    <row r="723" spans="1:23" s="193" customFormat="1">
      <c r="A723" s="418"/>
      <c r="B723" s="435" t="s">
        <v>451</v>
      </c>
      <c r="C723" s="418">
        <v>31</v>
      </c>
      <c r="D723" s="436" t="s">
        <v>452</v>
      </c>
      <c r="E723" s="421">
        <v>0</v>
      </c>
      <c r="F723" s="422">
        <v>0</v>
      </c>
      <c r="G723" s="422">
        <v>0</v>
      </c>
      <c r="H723" s="540" t="s">
        <v>741</v>
      </c>
      <c r="I723" s="540" t="s">
        <v>741</v>
      </c>
      <c r="J723" s="458"/>
      <c r="K723" s="458"/>
      <c r="L723" s="338"/>
      <c r="M723" s="338"/>
      <c r="N723" s="338"/>
      <c r="O723" s="360"/>
      <c r="P723" s="358"/>
      <c r="Q723" s="358"/>
      <c r="R723" s="358"/>
      <c r="S723" s="360"/>
      <c r="T723" s="359"/>
      <c r="U723" s="359"/>
      <c r="V723" s="359"/>
      <c r="W723" s="359"/>
    </row>
    <row r="724" spans="1:23" s="193" customFormat="1">
      <c r="A724" s="418"/>
      <c r="B724" s="435" t="s">
        <v>453</v>
      </c>
      <c r="C724" s="418">
        <v>31</v>
      </c>
      <c r="D724" s="436" t="s">
        <v>454</v>
      </c>
      <c r="E724" s="421">
        <v>0</v>
      </c>
      <c r="F724" s="422">
        <v>0</v>
      </c>
      <c r="G724" s="422">
        <v>0</v>
      </c>
      <c r="H724" s="540" t="s">
        <v>741</v>
      </c>
      <c r="I724" s="540" t="s">
        <v>741</v>
      </c>
      <c r="J724" s="458"/>
      <c r="K724" s="458"/>
      <c r="L724" s="338"/>
      <c r="M724" s="338"/>
      <c r="N724" s="338"/>
      <c r="O724" s="360"/>
      <c r="P724" s="358"/>
      <c r="Q724" s="358"/>
      <c r="R724" s="358"/>
      <c r="S724" s="360"/>
      <c r="T724" s="359"/>
      <c r="U724" s="359"/>
      <c r="V724" s="359"/>
      <c r="W724" s="359"/>
    </row>
    <row r="725" spans="1:23" s="193" customFormat="1">
      <c r="A725" s="418"/>
      <c r="B725" s="435" t="s">
        <v>455</v>
      </c>
      <c r="C725" s="418">
        <v>31</v>
      </c>
      <c r="D725" s="436" t="s">
        <v>456</v>
      </c>
      <c r="E725" s="421">
        <v>0</v>
      </c>
      <c r="F725" s="422">
        <v>0</v>
      </c>
      <c r="G725" s="422">
        <v>0</v>
      </c>
      <c r="H725" s="540" t="s">
        <v>741</v>
      </c>
      <c r="I725" s="540" t="s">
        <v>741</v>
      </c>
      <c r="J725" s="458"/>
      <c r="K725" s="458"/>
      <c r="L725" s="338"/>
      <c r="M725" s="338"/>
      <c r="N725" s="338"/>
      <c r="O725" s="360"/>
      <c r="P725" s="358"/>
      <c r="Q725" s="358"/>
      <c r="R725" s="358"/>
      <c r="S725" s="360"/>
      <c r="T725" s="359"/>
      <c r="U725" s="359"/>
      <c r="V725" s="359"/>
      <c r="W725" s="359"/>
    </row>
    <row r="726" spans="1:23" s="193" customFormat="1">
      <c r="A726" s="418"/>
      <c r="B726" s="435" t="s">
        <v>457</v>
      </c>
      <c r="C726" s="418">
        <v>31</v>
      </c>
      <c r="D726" s="436" t="s">
        <v>458</v>
      </c>
      <c r="E726" s="421">
        <v>0</v>
      </c>
      <c r="F726" s="422">
        <v>1438</v>
      </c>
      <c r="G726" s="422">
        <v>0</v>
      </c>
      <c r="H726" s="540" t="s">
        <v>741</v>
      </c>
      <c r="I726" s="540" t="s">
        <v>741</v>
      </c>
      <c r="J726" s="458"/>
      <c r="K726" s="458"/>
      <c r="L726" s="338"/>
      <c r="M726" s="338"/>
      <c r="N726" s="338"/>
      <c r="O726" s="360"/>
      <c r="P726" s="358"/>
      <c r="Q726" s="358"/>
      <c r="R726" s="358"/>
      <c r="S726" s="360"/>
      <c r="T726" s="359"/>
      <c r="U726" s="359"/>
      <c r="V726" s="359"/>
      <c r="W726" s="359"/>
    </row>
    <row r="727" spans="1:23" s="193" customFormat="1">
      <c r="A727" s="438"/>
      <c r="B727" s="439">
        <v>4228</v>
      </c>
      <c r="C727" s="437">
        <v>31</v>
      </c>
      <c r="D727" s="436" t="s">
        <v>459</v>
      </c>
      <c r="E727" s="422">
        <v>0</v>
      </c>
      <c r="F727" s="422">
        <v>0</v>
      </c>
      <c r="G727" s="422">
        <v>0</v>
      </c>
      <c r="H727" s="540" t="s">
        <v>741</v>
      </c>
      <c r="I727" s="540" t="s">
        <v>741</v>
      </c>
      <c r="J727" s="458"/>
      <c r="K727" s="458"/>
      <c r="L727" s="338"/>
      <c r="M727" s="338"/>
      <c r="N727" s="338"/>
      <c r="O727" s="360"/>
      <c r="P727" s="358"/>
      <c r="Q727" s="358"/>
      <c r="R727" s="358"/>
      <c r="S727" s="360"/>
      <c r="T727" s="359"/>
      <c r="U727" s="359"/>
      <c r="V727" s="359"/>
      <c r="W727" s="359"/>
    </row>
    <row r="728" spans="1:23" s="193" customFormat="1">
      <c r="A728" s="336"/>
      <c r="B728" s="434" t="s">
        <v>460</v>
      </c>
      <c r="C728" s="336">
        <v>31</v>
      </c>
      <c r="D728" s="432" t="s">
        <v>461</v>
      </c>
      <c r="E728" s="433">
        <f>SUM(E729:E732)</f>
        <v>0</v>
      </c>
      <c r="F728" s="433">
        <f t="shared" ref="F728" si="304">SUM(F729:F732)</f>
        <v>0</v>
      </c>
      <c r="G728" s="433">
        <f t="shared" ref="G728" si="305">SUM(G729:G732)</f>
        <v>0</v>
      </c>
      <c r="H728" s="541" t="s">
        <v>741</v>
      </c>
      <c r="I728" s="541" t="s">
        <v>741</v>
      </c>
      <c r="J728" s="458"/>
      <c r="K728" s="458"/>
      <c r="L728" s="338"/>
      <c r="M728" s="338"/>
      <c r="N728" s="338"/>
      <c r="O728" s="360"/>
      <c r="P728" s="358"/>
      <c r="Q728" s="358"/>
      <c r="R728" s="358"/>
      <c r="S728" s="360"/>
      <c r="T728" s="359"/>
      <c r="U728" s="359"/>
      <c r="V728" s="359"/>
      <c r="W728" s="359"/>
    </row>
    <row r="729" spans="1:23" s="193" customFormat="1">
      <c r="A729" s="418"/>
      <c r="B729" s="435" t="s">
        <v>462</v>
      </c>
      <c r="C729" s="418">
        <v>31</v>
      </c>
      <c r="D729" s="436" t="s">
        <v>463</v>
      </c>
      <c r="E729" s="422">
        <v>0</v>
      </c>
      <c r="F729" s="422">
        <v>0</v>
      </c>
      <c r="G729" s="422">
        <v>0</v>
      </c>
      <c r="H729" s="540" t="s">
        <v>741</v>
      </c>
      <c r="I729" s="540" t="s">
        <v>741</v>
      </c>
      <c r="J729" s="458"/>
      <c r="K729" s="458"/>
      <c r="L729" s="338"/>
      <c r="M729" s="338"/>
      <c r="N729" s="338"/>
      <c r="O729" s="360"/>
      <c r="P729" s="358"/>
      <c r="Q729" s="358"/>
      <c r="R729" s="358"/>
      <c r="S729" s="360"/>
      <c r="T729" s="359"/>
      <c r="U729" s="359"/>
      <c r="V729" s="359"/>
      <c r="W729" s="359"/>
    </row>
    <row r="730" spans="1:23" s="193" customFormat="1">
      <c r="A730" s="418"/>
      <c r="B730" s="435" t="s">
        <v>464</v>
      </c>
      <c r="C730" s="418">
        <v>31</v>
      </c>
      <c r="D730" s="436" t="s">
        <v>465</v>
      </c>
      <c r="E730" s="422">
        <v>0</v>
      </c>
      <c r="F730" s="422">
        <v>0</v>
      </c>
      <c r="G730" s="422">
        <v>0</v>
      </c>
      <c r="H730" s="540" t="s">
        <v>741</v>
      </c>
      <c r="I730" s="540" t="s">
        <v>741</v>
      </c>
      <c r="J730" s="458"/>
      <c r="K730" s="458"/>
      <c r="L730" s="338"/>
      <c r="M730" s="338"/>
      <c r="N730" s="338"/>
      <c r="O730" s="360"/>
      <c r="P730" s="358"/>
      <c r="Q730" s="358"/>
      <c r="R730" s="358"/>
      <c r="S730" s="360"/>
      <c r="T730" s="359"/>
      <c r="U730" s="359"/>
      <c r="V730" s="359"/>
      <c r="W730" s="359"/>
    </row>
    <row r="731" spans="1:23" s="193" customFormat="1">
      <c r="A731" s="418"/>
      <c r="B731" s="435" t="s">
        <v>466</v>
      </c>
      <c r="C731" s="418">
        <v>31</v>
      </c>
      <c r="D731" s="436" t="s">
        <v>467</v>
      </c>
      <c r="E731" s="422">
        <v>0</v>
      </c>
      <c r="F731" s="422">
        <v>0</v>
      </c>
      <c r="G731" s="422">
        <v>0</v>
      </c>
      <c r="H731" s="540" t="s">
        <v>741</v>
      </c>
      <c r="I731" s="540" t="s">
        <v>741</v>
      </c>
      <c r="J731" s="458"/>
      <c r="K731" s="458"/>
      <c r="L731" s="338"/>
      <c r="M731" s="338"/>
      <c r="N731" s="338"/>
      <c r="O731" s="360"/>
      <c r="P731" s="358"/>
      <c r="Q731" s="358"/>
      <c r="R731" s="358"/>
      <c r="S731" s="360"/>
      <c r="T731" s="359"/>
      <c r="U731" s="359"/>
      <c r="V731" s="359"/>
      <c r="W731" s="359"/>
    </row>
    <row r="732" spans="1:23" s="193" customFormat="1">
      <c r="A732" s="418"/>
      <c r="B732" s="435" t="s">
        <v>468</v>
      </c>
      <c r="C732" s="418">
        <v>31</v>
      </c>
      <c r="D732" s="436" t="s">
        <v>469</v>
      </c>
      <c r="E732" s="422">
        <v>0</v>
      </c>
      <c r="F732" s="422">
        <v>0</v>
      </c>
      <c r="G732" s="422">
        <v>0</v>
      </c>
      <c r="H732" s="540" t="s">
        <v>741</v>
      </c>
      <c r="I732" s="540" t="s">
        <v>741</v>
      </c>
      <c r="J732" s="458"/>
      <c r="K732" s="458"/>
      <c r="L732" s="338"/>
      <c r="M732" s="338"/>
      <c r="N732" s="338"/>
      <c r="O732" s="360"/>
      <c r="P732" s="358"/>
      <c r="Q732" s="358"/>
      <c r="R732" s="358"/>
      <c r="S732" s="360"/>
      <c r="T732" s="359"/>
      <c r="U732" s="359"/>
      <c r="V732" s="359"/>
      <c r="W732" s="359"/>
    </row>
    <row r="733" spans="1:23" s="193" customFormat="1">
      <c r="A733" s="336"/>
      <c r="B733" s="415">
        <v>424</v>
      </c>
      <c r="C733" s="431">
        <v>31</v>
      </c>
      <c r="D733" s="432" t="s">
        <v>104</v>
      </c>
      <c r="E733" s="433">
        <f>SUM(E734:E737)</f>
        <v>0</v>
      </c>
      <c r="F733" s="433">
        <f t="shared" ref="F733" si="306">SUM(F734:F737)</f>
        <v>0</v>
      </c>
      <c r="G733" s="433">
        <f t="shared" ref="G733" si="307">SUM(G734:G737)</f>
        <v>0</v>
      </c>
      <c r="H733" s="541" t="s">
        <v>741</v>
      </c>
      <c r="I733" s="541" t="s">
        <v>741</v>
      </c>
      <c r="J733" s="458"/>
      <c r="K733" s="458"/>
      <c r="L733" s="338"/>
      <c r="M733" s="338"/>
      <c r="N733" s="338"/>
      <c r="O733" s="360"/>
      <c r="P733" s="358"/>
      <c r="Q733" s="358"/>
      <c r="R733" s="358"/>
      <c r="S733" s="360"/>
      <c r="T733" s="359"/>
      <c r="U733" s="359"/>
      <c r="V733" s="359"/>
      <c r="W733" s="359"/>
    </row>
    <row r="734" spans="1:23" s="193" customFormat="1">
      <c r="A734" s="418"/>
      <c r="B734" s="440">
        <v>4241</v>
      </c>
      <c r="C734" s="418">
        <v>31</v>
      </c>
      <c r="D734" s="441" t="s">
        <v>470</v>
      </c>
      <c r="E734" s="422">
        <v>0</v>
      </c>
      <c r="F734" s="422">
        <v>0</v>
      </c>
      <c r="G734" s="422">
        <v>0</v>
      </c>
      <c r="H734" s="540" t="s">
        <v>741</v>
      </c>
      <c r="I734" s="540" t="s">
        <v>741</v>
      </c>
      <c r="J734" s="458"/>
      <c r="K734" s="458"/>
      <c r="L734" s="338"/>
      <c r="M734" s="338"/>
      <c r="N734" s="338"/>
      <c r="O734" s="360"/>
      <c r="P734" s="358"/>
      <c r="Q734" s="358"/>
      <c r="R734" s="358"/>
      <c r="S734" s="360"/>
      <c r="T734" s="359"/>
      <c r="U734" s="359"/>
      <c r="V734" s="359"/>
      <c r="W734" s="359"/>
    </row>
    <row r="735" spans="1:23" s="193" customFormat="1">
      <c r="A735" s="418"/>
      <c r="B735" s="440">
        <v>4242</v>
      </c>
      <c r="C735" s="418">
        <v>31</v>
      </c>
      <c r="D735" s="442" t="s">
        <v>471</v>
      </c>
      <c r="E735" s="422">
        <v>0</v>
      </c>
      <c r="F735" s="422">
        <v>0</v>
      </c>
      <c r="G735" s="422">
        <v>0</v>
      </c>
      <c r="H735" s="540" t="s">
        <v>741</v>
      </c>
      <c r="I735" s="540" t="s">
        <v>741</v>
      </c>
      <c r="J735" s="458"/>
      <c r="K735" s="458"/>
      <c r="L735" s="338"/>
      <c r="M735" s="338"/>
      <c r="N735" s="338"/>
      <c r="O735" s="360"/>
      <c r="P735" s="358"/>
      <c r="Q735" s="358"/>
      <c r="R735" s="358"/>
      <c r="S735" s="360"/>
      <c r="T735" s="359"/>
      <c r="U735" s="359"/>
      <c r="V735" s="359"/>
      <c r="W735" s="359"/>
    </row>
    <row r="736" spans="1:23" s="193" customFormat="1">
      <c r="A736" s="418"/>
      <c r="B736" s="440">
        <v>4243</v>
      </c>
      <c r="C736" s="418">
        <v>31</v>
      </c>
      <c r="D736" s="442" t="s">
        <v>472</v>
      </c>
      <c r="E736" s="422">
        <v>0</v>
      </c>
      <c r="F736" s="422">
        <v>0</v>
      </c>
      <c r="G736" s="422">
        <v>0</v>
      </c>
      <c r="H736" s="540" t="s">
        <v>741</v>
      </c>
      <c r="I736" s="540" t="s">
        <v>741</v>
      </c>
      <c r="J736" s="458"/>
      <c r="K736" s="458"/>
      <c r="L736" s="338"/>
      <c r="M736" s="338"/>
      <c r="N736" s="338"/>
      <c r="O736" s="360"/>
      <c r="P736" s="358"/>
      <c r="Q736" s="358"/>
      <c r="R736" s="358"/>
      <c r="S736" s="360"/>
      <c r="T736" s="359"/>
      <c r="U736" s="359"/>
      <c r="V736" s="359"/>
      <c r="W736" s="359"/>
    </row>
    <row r="737" spans="1:23" s="193" customFormat="1">
      <c r="A737" s="418"/>
      <c r="B737" s="440">
        <v>4244</v>
      </c>
      <c r="C737" s="418">
        <v>31</v>
      </c>
      <c r="D737" s="442" t="s">
        <v>473</v>
      </c>
      <c r="E737" s="422">
        <v>0</v>
      </c>
      <c r="F737" s="422">
        <v>0</v>
      </c>
      <c r="G737" s="422">
        <v>0</v>
      </c>
      <c r="H737" s="540" t="s">
        <v>741</v>
      </c>
      <c r="I737" s="540" t="s">
        <v>741</v>
      </c>
      <c r="J737" s="458"/>
      <c r="K737" s="458"/>
      <c r="L737" s="338"/>
      <c r="M737" s="338"/>
      <c r="N737" s="338"/>
      <c r="O737" s="360"/>
      <c r="P737" s="358"/>
      <c r="Q737" s="358"/>
      <c r="R737" s="358"/>
      <c r="S737" s="360"/>
      <c r="T737" s="359"/>
      <c r="U737" s="359"/>
      <c r="V737" s="359"/>
      <c r="W737" s="359"/>
    </row>
    <row r="738" spans="1:23" s="193" customFormat="1">
      <c r="A738" s="336"/>
      <c r="B738" s="434">
        <v>425</v>
      </c>
      <c r="C738" s="336">
        <v>31</v>
      </c>
      <c r="D738" s="432" t="s">
        <v>474</v>
      </c>
      <c r="E738" s="433">
        <f>SUM(E739:E740)</f>
        <v>0</v>
      </c>
      <c r="F738" s="433">
        <f t="shared" ref="F738" si="308">SUM(F739:F740)</f>
        <v>0</v>
      </c>
      <c r="G738" s="433">
        <f t="shared" ref="G738" si="309">SUM(G739:G740)</f>
        <v>0</v>
      </c>
      <c r="H738" s="541" t="s">
        <v>741</v>
      </c>
      <c r="I738" s="541" t="s">
        <v>741</v>
      </c>
      <c r="J738" s="458"/>
      <c r="K738" s="458"/>
      <c r="L738" s="338"/>
      <c r="M738" s="338"/>
      <c r="N738" s="338"/>
      <c r="O738" s="360"/>
      <c r="P738" s="358"/>
      <c r="Q738" s="358"/>
      <c r="R738" s="358"/>
      <c r="S738" s="360"/>
      <c r="T738" s="359"/>
      <c r="U738" s="359"/>
      <c r="V738" s="359"/>
      <c r="W738" s="359"/>
    </row>
    <row r="739" spans="1:23" s="193" customFormat="1">
      <c r="A739" s="418"/>
      <c r="B739" s="435">
        <v>4251</v>
      </c>
      <c r="C739" s="418">
        <v>31</v>
      </c>
      <c r="D739" s="436" t="s">
        <v>475</v>
      </c>
      <c r="E739" s="422">
        <v>0</v>
      </c>
      <c r="F739" s="422">
        <v>0</v>
      </c>
      <c r="G739" s="422">
        <v>0</v>
      </c>
      <c r="H739" s="540" t="s">
        <v>741</v>
      </c>
      <c r="I739" s="540" t="s">
        <v>741</v>
      </c>
      <c r="J739" s="458"/>
      <c r="K739" s="458"/>
      <c r="L739" s="338"/>
      <c r="M739" s="338"/>
      <c r="N739" s="338"/>
      <c r="O739" s="360"/>
      <c r="P739" s="358"/>
      <c r="Q739" s="358"/>
      <c r="R739" s="358"/>
      <c r="S739" s="360"/>
      <c r="T739" s="359"/>
      <c r="U739" s="359"/>
      <c r="V739" s="359"/>
      <c r="W739" s="359"/>
    </row>
    <row r="740" spans="1:23" s="193" customFormat="1">
      <c r="A740" s="418"/>
      <c r="B740" s="435">
        <v>4252</v>
      </c>
      <c r="C740" s="418">
        <v>31</v>
      </c>
      <c r="D740" s="436" t="s">
        <v>476</v>
      </c>
      <c r="E740" s="422">
        <v>0</v>
      </c>
      <c r="F740" s="422">
        <v>0</v>
      </c>
      <c r="G740" s="422">
        <v>0</v>
      </c>
      <c r="H740" s="540" t="s">
        <v>741</v>
      </c>
      <c r="I740" s="540" t="s">
        <v>741</v>
      </c>
      <c r="J740" s="458"/>
      <c r="K740" s="458"/>
      <c r="L740" s="338"/>
      <c r="M740" s="338"/>
      <c r="N740" s="338"/>
      <c r="O740" s="360"/>
      <c r="P740" s="358"/>
      <c r="Q740" s="358"/>
      <c r="R740" s="358"/>
      <c r="S740" s="360"/>
      <c r="T740" s="359"/>
      <c r="U740" s="359"/>
      <c r="V740" s="359"/>
      <c r="W740" s="359"/>
    </row>
    <row r="741" spans="1:23" s="193" customFormat="1">
      <c r="A741" s="336"/>
      <c r="B741" s="434">
        <v>426</v>
      </c>
      <c r="C741" s="336">
        <v>31</v>
      </c>
      <c r="D741" s="432" t="s">
        <v>105</v>
      </c>
      <c r="E741" s="433">
        <f>SUM(E742:E745)</f>
        <v>0</v>
      </c>
      <c r="F741" s="433">
        <f t="shared" ref="F741" si="310">SUM(F742:F745)</f>
        <v>0</v>
      </c>
      <c r="G741" s="433">
        <f t="shared" ref="G741" si="311">SUM(G742:G745)</f>
        <v>0</v>
      </c>
      <c r="H741" s="541" t="s">
        <v>741</v>
      </c>
      <c r="I741" s="541" t="s">
        <v>741</v>
      </c>
      <c r="J741" s="458"/>
      <c r="K741" s="458"/>
      <c r="L741" s="338"/>
      <c r="M741" s="338"/>
      <c r="N741" s="338"/>
      <c r="O741" s="360"/>
      <c r="P741" s="358"/>
      <c r="Q741" s="358"/>
      <c r="R741" s="358"/>
      <c r="S741" s="360"/>
      <c r="T741" s="359"/>
      <c r="U741" s="359"/>
      <c r="V741" s="359"/>
      <c r="W741" s="359"/>
    </row>
    <row r="742" spans="1:23" s="193" customFormat="1">
      <c r="A742" s="418"/>
      <c r="B742" s="435">
        <v>4261</v>
      </c>
      <c r="C742" s="418">
        <v>31</v>
      </c>
      <c r="D742" s="436" t="s">
        <v>477</v>
      </c>
      <c r="E742" s="422">
        <v>0</v>
      </c>
      <c r="F742" s="422">
        <v>0</v>
      </c>
      <c r="G742" s="422">
        <v>0</v>
      </c>
      <c r="H742" s="540" t="s">
        <v>741</v>
      </c>
      <c r="I742" s="540" t="s">
        <v>741</v>
      </c>
      <c r="J742" s="458"/>
      <c r="K742" s="458"/>
      <c r="L742" s="338"/>
      <c r="M742" s="338"/>
      <c r="N742" s="338"/>
      <c r="O742" s="360"/>
      <c r="P742" s="358"/>
      <c r="Q742" s="358"/>
      <c r="R742" s="358"/>
      <c r="S742" s="360"/>
      <c r="T742" s="359"/>
      <c r="U742" s="359"/>
      <c r="V742" s="359"/>
      <c r="W742" s="359"/>
    </row>
    <row r="743" spans="1:23" s="193" customFormat="1">
      <c r="A743" s="418"/>
      <c r="B743" s="435">
        <v>4262</v>
      </c>
      <c r="C743" s="418">
        <v>31</v>
      </c>
      <c r="D743" s="436" t="s">
        <v>478</v>
      </c>
      <c r="E743" s="422">
        <v>0</v>
      </c>
      <c r="F743" s="422">
        <v>0</v>
      </c>
      <c r="G743" s="422">
        <v>0</v>
      </c>
      <c r="H743" s="540" t="s">
        <v>741</v>
      </c>
      <c r="I743" s="540" t="s">
        <v>741</v>
      </c>
      <c r="J743" s="458"/>
      <c r="K743" s="458"/>
      <c r="L743" s="338"/>
      <c r="M743" s="338"/>
      <c r="N743" s="338"/>
      <c r="O743" s="360"/>
      <c r="P743" s="358"/>
      <c r="Q743" s="358"/>
      <c r="R743" s="358"/>
      <c r="S743" s="360"/>
      <c r="T743" s="359"/>
      <c r="U743" s="359"/>
      <c r="V743" s="359"/>
      <c r="W743" s="359"/>
    </row>
    <row r="744" spans="1:23" s="193" customFormat="1">
      <c r="A744" s="418"/>
      <c r="B744" s="435">
        <v>4263</v>
      </c>
      <c r="C744" s="418">
        <v>31</v>
      </c>
      <c r="D744" s="436" t="s">
        <v>479</v>
      </c>
      <c r="E744" s="422">
        <v>0</v>
      </c>
      <c r="F744" s="422">
        <v>0</v>
      </c>
      <c r="G744" s="422">
        <v>0</v>
      </c>
      <c r="H744" s="540" t="s">
        <v>741</v>
      </c>
      <c r="I744" s="540" t="s">
        <v>741</v>
      </c>
      <c r="J744" s="458"/>
      <c r="K744" s="458"/>
      <c r="L744" s="338"/>
      <c r="M744" s="338"/>
      <c r="N744" s="338"/>
      <c r="O744" s="360"/>
      <c r="P744" s="358"/>
      <c r="Q744" s="358"/>
      <c r="R744" s="358"/>
      <c r="S744" s="360"/>
      <c r="T744" s="359"/>
      <c r="U744" s="359"/>
      <c r="V744" s="359"/>
      <c r="W744" s="359"/>
    </row>
    <row r="745" spans="1:23" s="193" customFormat="1">
      <c r="A745" s="418"/>
      <c r="B745" s="435">
        <v>4264</v>
      </c>
      <c r="C745" s="418">
        <v>31</v>
      </c>
      <c r="D745" s="436" t="s">
        <v>480</v>
      </c>
      <c r="E745" s="422">
        <v>0</v>
      </c>
      <c r="F745" s="422">
        <v>0</v>
      </c>
      <c r="G745" s="422">
        <v>0</v>
      </c>
      <c r="H745" s="540" t="s">
        <v>741</v>
      </c>
      <c r="I745" s="540" t="s">
        <v>741</v>
      </c>
      <c r="J745" s="458"/>
      <c r="K745" s="458"/>
      <c r="L745" s="338"/>
      <c r="M745" s="338"/>
      <c r="N745" s="338"/>
      <c r="O745" s="360"/>
      <c r="P745" s="358"/>
      <c r="Q745" s="358"/>
      <c r="R745" s="358"/>
      <c r="S745" s="360"/>
      <c r="T745" s="359"/>
      <c r="U745" s="359"/>
      <c r="V745" s="359"/>
      <c r="W745" s="359"/>
    </row>
    <row r="746" spans="1:23" s="193" customFormat="1" ht="30">
      <c r="A746" s="443"/>
      <c r="B746" s="415">
        <v>43</v>
      </c>
      <c r="C746" s="336">
        <v>31</v>
      </c>
      <c r="D746" s="432" t="s">
        <v>481</v>
      </c>
      <c r="E746" s="433">
        <f>E747</f>
        <v>0</v>
      </c>
      <c r="F746" s="433">
        <f t="shared" ref="F746" si="312">F747</f>
        <v>0</v>
      </c>
      <c r="G746" s="433">
        <f t="shared" ref="G746" si="313">G747</f>
        <v>0</v>
      </c>
      <c r="H746" s="541" t="s">
        <v>741</v>
      </c>
      <c r="I746" s="541" t="s">
        <v>741</v>
      </c>
      <c r="J746" s="458"/>
      <c r="K746" s="458"/>
      <c r="L746" s="338"/>
      <c r="M746" s="338"/>
      <c r="N746" s="338"/>
      <c r="O746" s="360"/>
      <c r="P746" s="358"/>
      <c r="Q746" s="358"/>
      <c r="R746" s="358"/>
      <c r="S746" s="360"/>
      <c r="T746" s="359"/>
      <c r="U746" s="359"/>
      <c r="V746" s="359"/>
      <c r="W746" s="359"/>
    </row>
    <row r="747" spans="1:23" s="193" customFormat="1">
      <c r="A747" s="336"/>
      <c r="B747" s="434" t="s">
        <v>482</v>
      </c>
      <c r="C747" s="336">
        <v>31</v>
      </c>
      <c r="D747" s="432" t="s">
        <v>483</v>
      </c>
      <c r="E747" s="433">
        <f>SUM(E748:E749)</f>
        <v>0</v>
      </c>
      <c r="F747" s="433">
        <f t="shared" ref="F747" si="314">SUM(F748:F749)</f>
        <v>0</v>
      </c>
      <c r="G747" s="433">
        <f t="shared" ref="G747" si="315">SUM(G748:G749)</f>
        <v>0</v>
      </c>
      <c r="H747" s="541" t="s">
        <v>741</v>
      </c>
      <c r="I747" s="541" t="s">
        <v>741</v>
      </c>
      <c r="J747" s="458"/>
      <c r="K747" s="458"/>
      <c r="L747" s="338"/>
      <c r="M747" s="338"/>
      <c r="N747" s="338"/>
      <c r="O747" s="360"/>
      <c r="P747" s="358"/>
      <c r="Q747" s="358"/>
      <c r="R747" s="358"/>
      <c r="S747" s="360"/>
      <c r="T747" s="359"/>
      <c r="U747" s="359"/>
      <c r="V747" s="359"/>
      <c r="W747" s="359"/>
    </row>
    <row r="748" spans="1:23" s="193" customFormat="1">
      <c r="A748" s="418"/>
      <c r="B748" s="435" t="s">
        <v>484</v>
      </c>
      <c r="C748" s="418">
        <v>31</v>
      </c>
      <c r="D748" s="436" t="s">
        <v>485</v>
      </c>
      <c r="E748" s="422">
        <v>0</v>
      </c>
      <c r="F748" s="422">
        <v>0</v>
      </c>
      <c r="G748" s="422">
        <v>0</v>
      </c>
      <c r="H748" s="540" t="s">
        <v>741</v>
      </c>
      <c r="I748" s="540" t="s">
        <v>741</v>
      </c>
      <c r="J748" s="458"/>
      <c r="K748" s="458"/>
      <c r="L748" s="338"/>
      <c r="M748" s="338"/>
      <c r="N748" s="338"/>
      <c r="O748" s="360"/>
      <c r="P748" s="358"/>
      <c r="Q748" s="358"/>
      <c r="R748" s="358"/>
      <c r="S748" s="360"/>
      <c r="T748" s="359"/>
      <c r="U748" s="359"/>
      <c r="V748" s="359"/>
      <c r="W748" s="359"/>
    </row>
    <row r="749" spans="1:23" s="193" customFormat="1">
      <c r="A749" s="418"/>
      <c r="B749" s="440">
        <v>4312</v>
      </c>
      <c r="C749" s="418">
        <v>31</v>
      </c>
      <c r="D749" s="442" t="s">
        <v>486</v>
      </c>
      <c r="E749" s="422">
        <v>0</v>
      </c>
      <c r="F749" s="422">
        <v>0</v>
      </c>
      <c r="G749" s="422">
        <v>0</v>
      </c>
      <c r="H749" s="540" t="s">
        <v>741</v>
      </c>
      <c r="I749" s="540" t="s">
        <v>741</v>
      </c>
      <c r="J749" s="458"/>
      <c r="K749" s="458"/>
      <c r="L749" s="338"/>
      <c r="M749" s="338"/>
      <c r="N749" s="338"/>
      <c r="O749" s="360"/>
      <c r="P749" s="358"/>
      <c r="Q749" s="358"/>
      <c r="R749" s="358"/>
      <c r="S749" s="360"/>
      <c r="T749" s="359"/>
      <c r="U749" s="359"/>
      <c r="V749" s="359"/>
      <c r="W749" s="359"/>
    </row>
    <row r="750" spans="1:23" s="193" customFormat="1">
      <c r="A750" s="431"/>
      <c r="B750" s="415">
        <v>44</v>
      </c>
      <c r="C750" s="336">
        <v>31</v>
      </c>
      <c r="D750" s="432" t="s">
        <v>487</v>
      </c>
      <c r="E750" s="433">
        <f>E751</f>
        <v>0</v>
      </c>
      <c r="F750" s="433">
        <f t="shared" ref="F750" si="316">F751</f>
        <v>0</v>
      </c>
      <c r="G750" s="433">
        <f t="shared" ref="G750" si="317">G751</f>
        <v>0</v>
      </c>
      <c r="H750" s="541" t="s">
        <v>741</v>
      </c>
      <c r="I750" s="541" t="s">
        <v>741</v>
      </c>
      <c r="J750" s="458"/>
      <c r="K750" s="458"/>
      <c r="L750" s="338"/>
      <c r="M750" s="338"/>
      <c r="N750" s="338"/>
      <c r="O750" s="360"/>
      <c r="P750" s="358"/>
      <c r="Q750" s="358"/>
      <c r="R750" s="358"/>
      <c r="S750" s="360"/>
      <c r="T750" s="359"/>
      <c r="U750" s="359"/>
      <c r="V750" s="359"/>
      <c r="W750" s="359"/>
    </row>
    <row r="751" spans="1:23" s="193" customFormat="1">
      <c r="A751" s="336"/>
      <c r="B751" s="434" t="s">
        <v>488</v>
      </c>
      <c r="C751" s="336">
        <v>31</v>
      </c>
      <c r="D751" s="432" t="s">
        <v>489</v>
      </c>
      <c r="E751" s="433">
        <f>SUM(E752)</f>
        <v>0</v>
      </c>
      <c r="F751" s="433">
        <f t="shared" ref="F751" si="318">SUM(F752)</f>
        <v>0</v>
      </c>
      <c r="G751" s="433">
        <f t="shared" ref="G751" si="319">SUM(G752)</f>
        <v>0</v>
      </c>
      <c r="H751" s="541" t="s">
        <v>741</v>
      </c>
      <c r="I751" s="541" t="s">
        <v>741</v>
      </c>
      <c r="J751" s="458"/>
      <c r="K751" s="458"/>
      <c r="L751" s="338"/>
      <c r="M751" s="338"/>
      <c r="N751" s="338"/>
      <c r="O751" s="360"/>
      <c r="P751" s="358"/>
      <c r="Q751" s="358"/>
      <c r="R751" s="358"/>
      <c r="S751" s="360"/>
      <c r="T751" s="359"/>
      <c r="U751" s="359"/>
      <c r="V751" s="359"/>
      <c r="W751" s="359"/>
    </row>
    <row r="752" spans="1:23" s="193" customFormat="1">
      <c r="A752" s="418"/>
      <c r="B752" s="435" t="s">
        <v>490</v>
      </c>
      <c r="C752" s="418">
        <v>31</v>
      </c>
      <c r="D752" s="436" t="s">
        <v>491</v>
      </c>
      <c r="E752" s="422">
        <v>0</v>
      </c>
      <c r="F752" s="422">
        <v>0</v>
      </c>
      <c r="G752" s="422">
        <v>0</v>
      </c>
      <c r="H752" s="540" t="s">
        <v>741</v>
      </c>
      <c r="I752" s="540" t="s">
        <v>741</v>
      </c>
      <c r="J752" s="458"/>
      <c r="K752" s="458"/>
      <c r="L752" s="338"/>
      <c r="M752" s="338"/>
      <c r="N752" s="338"/>
      <c r="O752" s="360"/>
      <c r="P752" s="358"/>
      <c r="Q752" s="358"/>
      <c r="R752" s="358"/>
      <c r="S752" s="360"/>
      <c r="T752" s="359"/>
      <c r="U752" s="359"/>
      <c r="V752" s="359"/>
      <c r="W752" s="359"/>
    </row>
    <row r="753" spans="1:23" s="193" customFormat="1">
      <c r="A753" s="431"/>
      <c r="B753" s="415">
        <v>45</v>
      </c>
      <c r="C753" s="336">
        <v>31</v>
      </c>
      <c r="D753" s="432" t="s">
        <v>140</v>
      </c>
      <c r="E753" s="433">
        <f>E754+E756+E758+E760</f>
        <v>0</v>
      </c>
      <c r="F753" s="433">
        <f t="shared" ref="F753" si="320">F754+F756+F758+F760</f>
        <v>0</v>
      </c>
      <c r="G753" s="433">
        <f t="shared" ref="G753" si="321">G754+G756+G758+G760</f>
        <v>0</v>
      </c>
      <c r="H753" s="541" t="s">
        <v>741</v>
      </c>
      <c r="I753" s="541" t="s">
        <v>741</v>
      </c>
      <c r="J753" s="458"/>
      <c r="K753" s="458"/>
      <c r="L753" s="338"/>
      <c r="M753" s="338"/>
      <c r="N753" s="338"/>
      <c r="O753" s="360"/>
      <c r="P753" s="358"/>
      <c r="Q753" s="358"/>
      <c r="R753" s="358"/>
      <c r="S753" s="360"/>
      <c r="T753" s="359"/>
      <c r="U753" s="359"/>
      <c r="V753" s="359"/>
      <c r="W753" s="359"/>
    </row>
    <row r="754" spans="1:23" s="193" customFormat="1">
      <c r="A754" s="336"/>
      <c r="B754" s="434" t="s">
        <v>492</v>
      </c>
      <c r="C754" s="336">
        <v>31</v>
      </c>
      <c r="D754" s="432" t="s">
        <v>138</v>
      </c>
      <c r="E754" s="433">
        <f>SUM(E755)</f>
        <v>0</v>
      </c>
      <c r="F754" s="433">
        <f t="shared" ref="F754" si="322">SUM(F755)</f>
        <v>0</v>
      </c>
      <c r="G754" s="433">
        <f t="shared" ref="G754" si="323">SUM(G755)</f>
        <v>0</v>
      </c>
      <c r="H754" s="541" t="s">
        <v>741</v>
      </c>
      <c r="I754" s="541" t="s">
        <v>741</v>
      </c>
      <c r="J754" s="458"/>
      <c r="K754" s="458"/>
      <c r="L754" s="338"/>
      <c r="M754" s="338"/>
      <c r="N754" s="338"/>
      <c r="O754" s="360"/>
      <c r="P754" s="358"/>
      <c r="Q754" s="358"/>
      <c r="R754" s="358"/>
      <c r="S754" s="360"/>
      <c r="T754" s="359"/>
      <c r="U754" s="359"/>
      <c r="V754" s="359"/>
      <c r="W754" s="359"/>
    </row>
    <row r="755" spans="1:23" s="193" customFormat="1">
      <c r="A755" s="418"/>
      <c r="B755" s="435" t="s">
        <v>493</v>
      </c>
      <c r="C755" s="418">
        <v>31</v>
      </c>
      <c r="D755" s="436" t="s">
        <v>138</v>
      </c>
      <c r="E755" s="422">
        <v>0</v>
      </c>
      <c r="F755" s="422">
        <v>0</v>
      </c>
      <c r="G755" s="422">
        <v>0</v>
      </c>
      <c r="H755" s="540" t="s">
        <v>741</v>
      </c>
      <c r="I755" s="540" t="s">
        <v>741</v>
      </c>
      <c r="J755" s="458"/>
      <c r="K755" s="458"/>
      <c r="L755" s="338"/>
      <c r="M755" s="338"/>
      <c r="N755" s="338"/>
      <c r="O755" s="360"/>
      <c r="P755" s="358"/>
      <c r="Q755" s="358"/>
      <c r="R755" s="358"/>
      <c r="S755" s="360"/>
      <c r="T755" s="359"/>
      <c r="U755" s="359"/>
      <c r="V755" s="359"/>
      <c r="W755" s="359"/>
    </row>
    <row r="756" spans="1:23" s="193" customFormat="1">
      <c r="A756" s="336"/>
      <c r="B756" s="434" t="s">
        <v>494</v>
      </c>
      <c r="C756" s="336">
        <v>31</v>
      </c>
      <c r="D756" s="432" t="s">
        <v>495</v>
      </c>
      <c r="E756" s="433">
        <f>E757</f>
        <v>0</v>
      </c>
      <c r="F756" s="433">
        <f t="shared" ref="F756" si="324">F757</f>
        <v>0</v>
      </c>
      <c r="G756" s="433">
        <f t="shared" ref="G756" si="325">G757</f>
        <v>0</v>
      </c>
      <c r="H756" s="541" t="s">
        <v>741</v>
      </c>
      <c r="I756" s="541" t="s">
        <v>741</v>
      </c>
      <c r="J756" s="458"/>
      <c r="K756" s="458"/>
      <c r="L756" s="338"/>
      <c r="M756" s="338"/>
      <c r="N756" s="338"/>
      <c r="O756" s="360"/>
      <c r="P756" s="358"/>
      <c r="Q756" s="358"/>
      <c r="R756" s="358"/>
      <c r="S756" s="360"/>
      <c r="T756" s="359"/>
      <c r="U756" s="359"/>
      <c r="V756" s="359"/>
      <c r="W756" s="359"/>
    </row>
    <row r="757" spans="1:23" s="193" customFormat="1">
      <c r="A757" s="418"/>
      <c r="B757" s="435" t="s">
        <v>496</v>
      </c>
      <c r="C757" s="418">
        <v>31</v>
      </c>
      <c r="D757" s="436" t="s">
        <v>495</v>
      </c>
      <c r="E757" s="422">
        <v>0</v>
      </c>
      <c r="F757" s="422">
        <v>0</v>
      </c>
      <c r="G757" s="422">
        <v>0</v>
      </c>
      <c r="H757" s="540" t="s">
        <v>741</v>
      </c>
      <c r="I757" s="540" t="s">
        <v>741</v>
      </c>
      <c r="J757" s="458"/>
      <c r="K757" s="458"/>
      <c r="L757" s="338"/>
      <c r="M757" s="338"/>
      <c r="N757" s="338"/>
      <c r="O757" s="360"/>
      <c r="P757" s="358"/>
      <c r="Q757" s="358"/>
      <c r="R757" s="358"/>
      <c r="S757" s="360"/>
      <c r="T757" s="359"/>
      <c r="U757" s="359"/>
      <c r="V757" s="359"/>
      <c r="W757" s="359"/>
    </row>
    <row r="758" spans="1:23" s="193" customFormat="1">
      <c r="A758" s="336"/>
      <c r="B758" s="434" t="s">
        <v>497</v>
      </c>
      <c r="C758" s="336">
        <v>31</v>
      </c>
      <c r="D758" s="432" t="s">
        <v>498</v>
      </c>
      <c r="E758" s="433">
        <f>E759</f>
        <v>0</v>
      </c>
      <c r="F758" s="433">
        <f t="shared" ref="F758" si="326">F759</f>
        <v>0</v>
      </c>
      <c r="G758" s="433">
        <f t="shared" ref="G758" si="327">G759</f>
        <v>0</v>
      </c>
      <c r="H758" s="541" t="s">
        <v>741</v>
      </c>
      <c r="I758" s="541" t="s">
        <v>741</v>
      </c>
      <c r="J758" s="458"/>
      <c r="K758" s="458"/>
      <c r="L758" s="338"/>
      <c r="M758" s="338"/>
      <c r="N758" s="338"/>
      <c r="O758" s="360"/>
      <c r="P758" s="358"/>
      <c r="Q758" s="358"/>
      <c r="R758" s="358"/>
      <c r="S758" s="360"/>
      <c r="T758" s="359"/>
      <c r="U758" s="359"/>
      <c r="V758" s="359"/>
      <c r="W758" s="359"/>
    </row>
    <row r="759" spans="1:23" s="193" customFormat="1">
      <c r="A759" s="418"/>
      <c r="B759" s="435" t="s">
        <v>499</v>
      </c>
      <c r="C759" s="418">
        <v>31</v>
      </c>
      <c r="D759" s="436" t="s">
        <v>498</v>
      </c>
      <c r="E759" s="422">
        <v>0</v>
      </c>
      <c r="F759" s="422">
        <v>0</v>
      </c>
      <c r="G759" s="422">
        <v>0</v>
      </c>
      <c r="H759" s="540" t="s">
        <v>741</v>
      </c>
      <c r="I759" s="540" t="s">
        <v>741</v>
      </c>
      <c r="J759" s="458"/>
      <c r="K759" s="458"/>
      <c r="L759" s="338"/>
      <c r="M759" s="338"/>
      <c r="N759" s="338"/>
      <c r="O759" s="360"/>
      <c r="P759" s="358"/>
      <c r="Q759" s="358"/>
      <c r="R759" s="358"/>
      <c r="S759" s="360"/>
      <c r="T759" s="359"/>
      <c r="U759" s="359"/>
      <c r="V759" s="359"/>
      <c r="W759" s="359"/>
    </row>
    <row r="760" spans="1:23" s="193" customFormat="1">
      <c r="A760" s="336"/>
      <c r="B760" s="434" t="s">
        <v>500</v>
      </c>
      <c r="C760" s="336">
        <v>31</v>
      </c>
      <c r="D760" s="432" t="s">
        <v>501</v>
      </c>
      <c r="E760" s="433">
        <f>E761</f>
        <v>0</v>
      </c>
      <c r="F760" s="433">
        <f t="shared" ref="F760" si="328">F761</f>
        <v>0</v>
      </c>
      <c r="G760" s="433">
        <f t="shared" ref="G760" si="329">G761</f>
        <v>0</v>
      </c>
      <c r="H760" s="541" t="s">
        <v>741</v>
      </c>
      <c r="I760" s="541" t="s">
        <v>741</v>
      </c>
      <c r="J760" s="458"/>
      <c r="K760" s="458"/>
      <c r="L760" s="338"/>
      <c r="M760" s="338"/>
      <c r="N760" s="338"/>
      <c r="O760" s="360"/>
      <c r="P760" s="358"/>
      <c r="Q760" s="358"/>
      <c r="R760" s="358"/>
      <c r="S760" s="360"/>
      <c r="T760" s="359"/>
      <c r="U760" s="359"/>
      <c r="V760" s="359"/>
      <c r="W760" s="359"/>
    </row>
    <row r="761" spans="1:23" s="193" customFormat="1">
      <c r="A761" s="418"/>
      <c r="B761" s="435" t="s">
        <v>502</v>
      </c>
      <c r="C761" s="418">
        <v>31</v>
      </c>
      <c r="D761" s="436" t="s">
        <v>501</v>
      </c>
      <c r="E761" s="422">
        <v>0</v>
      </c>
      <c r="F761" s="422">
        <v>0</v>
      </c>
      <c r="G761" s="422">
        <v>0</v>
      </c>
      <c r="H761" s="540" t="s">
        <v>741</v>
      </c>
      <c r="I761" s="540" t="s">
        <v>741</v>
      </c>
      <c r="J761" s="458"/>
      <c r="K761" s="458"/>
      <c r="L761" s="338"/>
      <c r="M761" s="338"/>
      <c r="N761" s="338"/>
      <c r="O761" s="360"/>
      <c r="P761" s="358"/>
      <c r="Q761" s="358"/>
      <c r="R761" s="358"/>
      <c r="S761" s="360"/>
      <c r="T761" s="359"/>
      <c r="U761" s="359"/>
      <c r="V761" s="359"/>
      <c r="W761" s="359"/>
    </row>
    <row r="762" spans="1:23" s="480" customFormat="1" ht="24.95" customHeight="1">
      <c r="A762" s="481"/>
      <c r="B762" s="482"/>
      <c r="C762" s="483">
        <v>31</v>
      </c>
      <c r="D762" s="484" t="s">
        <v>691</v>
      </c>
      <c r="E762" s="485">
        <f>E563+E700</f>
        <v>32914.81</v>
      </c>
      <c r="F762" s="485">
        <f t="shared" ref="F762:G762" si="330">F563+F700</f>
        <v>83164</v>
      </c>
      <c r="G762" s="485">
        <f t="shared" si="330"/>
        <v>72183.679999999993</v>
      </c>
      <c r="H762" s="549">
        <f t="shared" si="230"/>
        <v>219.30456229277945</v>
      </c>
      <c r="I762" s="549">
        <f t="shared" si="231"/>
        <v>86.796787071328936</v>
      </c>
      <c r="J762" s="458"/>
      <c r="K762" s="458"/>
      <c r="L762" s="338"/>
      <c r="M762" s="338"/>
      <c r="N762" s="342"/>
      <c r="O762" s="477"/>
      <c r="P762" s="478"/>
      <c r="Q762" s="478"/>
      <c r="R762" s="478"/>
      <c r="S762" s="477"/>
      <c r="T762" s="479"/>
      <c r="U762" s="479"/>
      <c r="V762" s="479"/>
      <c r="W762" s="479"/>
    </row>
    <row r="763" spans="1:23" s="193" customFormat="1">
      <c r="A763" s="410" t="s">
        <v>154</v>
      </c>
      <c r="B763" s="411"/>
      <c r="C763" s="412">
        <v>43</v>
      </c>
      <c r="D763" s="413" t="s">
        <v>38</v>
      </c>
      <c r="E763" s="414">
        <f>E764+E776+E810+E829+E839+E867+E878</f>
        <v>296089.72882938478</v>
      </c>
      <c r="F763" s="414">
        <f t="shared" ref="F763" si="331">F764+F776+F810+F829+F839+F867+F878</f>
        <v>716986</v>
      </c>
      <c r="G763" s="414">
        <f t="shared" ref="G763" si="332">G764+G776+G810+G829+G839+G867+G878</f>
        <v>294340.14999999997</v>
      </c>
      <c r="H763" s="547">
        <f t="shared" ref="H763:H962" si="333">SUM(G763/E763*100)</f>
        <v>99.409105193786388</v>
      </c>
      <c r="I763" s="547">
        <f t="shared" ref="I763:I962" si="334">SUM(G763/F763*100)</f>
        <v>41.052426407210177</v>
      </c>
      <c r="J763" s="458"/>
      <c r="K763" s="458"/>
      <c r="L763" s="338"/>
      <c r="M763" s="338"/>
      <c r="N763" s="338"/>
      <c r="O763" s="360"/>
      <c r="P763" s="358"/>
      <c r="Q763" s="358"/>
      <c r="R763" s="358"/>
      <c r="S763" s="360"/>
      <c r="T763" s="359"/>
      <c r="U763" s="359"/>
      <c r="V763" s="359"/>
      <c r="W763" s="359"/>
    </row>
    <row r="764" spans="1:23" s="193" customFormat="1">
      <c r="A764" s="336"/>
      <c r="B764" s="335">
        <v>31</v>
      </c>
      <c r="C764" s="336">
        <v>43</v>
      </c>
      <c r="D764" s="337" t="s">
        <v>15</v>
      </c>
      <c r="E764" s="334">
        <f>E765+E770+E772</f>
        <v>95072.12</v>
      </c>
      <c r="F764" s="334">
        <f t="shared" ref="F764" si="335">F765+F770+F772</f>
        <v>220983</v>
      </c>
      <c r="G764" s="334">
        <f t="shared" ref="G764" si="336">G765+G770+G772</f>
        <v>87045</v>
      </c>
      <c r="H764" s="541">
        <f t="shared" si="333"/>
        <v>91.556809714561965</v>
      </c>
      <c r="I764" s="541">
        <f t="shared" si="334"/>
        <v>39.389907820963607</v>
      </c>
      <c r="J764" s="458"/>
      <c r="K764" s="458"/>
      <c r="L764" s="338"/>
      <c r="M764" s="338"/>
      <c r="N764" s="338"/>
      <c r="O764" s="360"/>
      <c r="P764" s="358"/>
      <c r="Q764" s="358"/>
      <c r="R764" s="358"/>
      <c r="S764" s="360"/>
      <c r="T764" s="359"/>
      <c r="U764" s="359"/>
      <c r="V764" s="359"/>
      <c r="W764" s="359"/>
    </row>
    <row r="765" spans="1:23" s="193" customFormat="1">
      <c r="A765" s="336"/>
      <c r="B765" s="415" t="s">
        <v>320</v>
      </c>
      <c r="C765" s="336">
        <v>43</v>
      </c>
      <c r="D765" s="416" t="s">
        <v>321</v>
      </c>
      <c r="E765" s="417">
        <f>SUM(E766:E769)</f>
        <v>62958.05</v>
      </c>
      <c r="F765" s="417">
        <f t="shared" ref="F765" si="337">SUM(F766:F769)</f>
        <v>132723</v>
      </c>
      <c r="G765" s="417">
        <f t="shared" ref="G765" si="338">SUM(G766:G769)</f>
        <v>60270.7</v>
      </c>
      <c r="H765" s="541">
        <f t="shared" si="333"/>
        <v>95.731522815589102</v>
      </c>
      <c r="I765" s="541">
        <f t="shared" si="334"/>
        <v>45.410893364375426</v>
      </c>
      <c r="J765" s="458"/>
      <c r="K765" s="458"/>
      <c r="L765" s="338"/>
      <c r="M765" s="338"/>
      <c r="N765" s="338"/>
      <c r="O765" s="360"/>
      <c r="P765" s="358"/>
      <c r="Q765" s="358"/>
      <c r="R765" s="358"/>
      <c r="S765" s="360"/>
      <c r="T765" s="359"/>
      <c r="U765" s="359"/>
      <c r="V765" s="359"/>
      <c r="W765" s="359"/>
    </row>
    <row r="766" spans="1:23" s="193" customFormat="1">
      <c r="A766" s="418"/>
      <c r="B766" s="419" t="s">
        <v>322</v>
      </c>
      <c r="C766" s="418">
        <v>43</v>
      </c>
      <c r="D766" s="420" t="s">
        <v>169</v>
      </c>
      <c r="E766" s="421">
        <v>62958.05</v>
      </c>
      <c r="F766" s="422">
        <v>132723</v>
      </c>
      <c r="G766" s="422">
        <v>60270.7</v>
      </c>
      <c r="H766" s="543">
        <f t="shared" si="333"/>
        <v>95.731522815589102</v>
      </c>
      <c r="I766" s="543">
        <f t="shared" si="334"/>
        <v>45.410893364375426</v>
      </c>
      <c r="J766" s="458"/>
      <c r="K766" s="458"/>
      <c r="L766" s="338"/>
      <c r="M766" s="338"/>
      <c r="N766" s="338"/>
      <c r="O766" s="360"/>
      <c r="P766" s="358"/>
      <c r="Q766" s="358"/>
      <c r="R766" s="358"/>
      <c r="S766" s="360"/>
      <c r="T766" s="359"/>
      <c r="U766" s="359"/>
      <c r="V766" s="359"/>
      <c r="W766" s="359"/>
    </row>
    <row r="767" spans="1:23" s="193" customFormat="1">
      <c r="A767" s="418"/>
      <c r="B767" s="419" t="s">
        <v>267</v>
      </c>
      <c r="C767" s="418">
        <v>43</v>
      </c>
      <c r="D767" s="420" t="s">
        <v>323</v>
      </c>
      <c r="E767" s="421">
        <v>0</v>
      </c>
      <c r="F767" s="422">
        <v>0</v>
      </c>
      <c r="G767" s="422">
        <v>0</v>
      </c>
      <c r="H767" s="540" t="s">
        <v>741</v>
      </c>
      <c r="I767" s="540" t="s">
        <v>741</v>
      </c>
      <c r="J767" s="458"/>
      <c r="K767" s="458"/>
      <c r="L767" s="338"/>
      <c r="M767" s="338"/>
      <c r="N767" s="338"/>
      <c r="O767" s="360"/>
      <c r="P767" s="358"/>
      <c r="Q767" s="358"/>
      <c r="R767" s="358"/>
      <c r="S767" s="360"/>
      <c r="T767" s="359"/>
      <c r="U767" s="359"/>
      <c r="V767" s="359"/>
      <c r="W767" s="359"/>
    </row>
    <row r="768" spans="1:23" s="193" customFormat="1">
      <c r="A768" s="418"/>
      <c r="B768" s="419" t="s">
        <v>268</v>
      </c>
      <c r="C768" s="418">
        <v>43</v>
      </c>
      <c r="D768" s="420" t="s">
        <v>324</v>
      </c>
      <c r="E768" s="422">
        <v>0</v>
      </c>
      <c r="F768" s="422">
        <v>0</v>
      </c>
      <c r="G768" s="422">
        <v>0</v>
      </c>
      <c r="H768" s="540" t="s">
        <v>741</v>
      </c>
      <c r="I768" s="540" t="s">
        <v>741</v>
      </c>
      <c r="J768" s="458"/>
      <c r="K768" s="458"/>
      <c r="L768" s="338"/>
      <c r="M768" s="338"/>
      <c r="N768" s="338"/>
      <c r="O768" s="360"/>
      <c r="P768" s="358"/>
      <c r="Q768" s="358"/>
      <c r="R768" s="358"/>
      <c r="S768" s="360"/>
      <c r="T768" s="359"/>
      <c r="U768" s="359"/>
      <c r="V768" s="359"/>
      <c r="W768" s="359"/>
    </row>
    <row r="769" spans="1:23" s="193" customFormat="1">
      <c r="A769" s="418"/>
      <c r="B769" s="419" t="s">
        <v>269</v>
      </c>
      <c r="C769" s="418">
        <v>43</v>
      </c>
      <c r="D769" s="420" t="s">
        <v>325</v>
      </c>
      <c r="E769" s="422">
        <v>0</v>
      </c>
      <c r="F769" s="422">
        <v>0</v>
      </c>
      <c r="G769" s="422">
        <v>0</v>
      </c>
      <c r="H769" s="540" t="s">
        <v>741</v>
      </c>
      <c r="I769" s="540" t="s">
        <v>741</v>
      </c>
      <c r="J769" s="458"/>
      <c r="K769" s="458"/>
      <c r="L769" s="338"/>
      <c r="M769" s="338"/>
      <c r="N769" s="338"/>
      <c r="O769" s="360"/>
      <c r="P769" s="358"/>
      <c r="Q769" s="358"/>
      <c r="R769" s="358"/>
      <c r="S769" s="360"/>
      <c r="T769" s="359"/>
      <c r="U769" s="359"/>
      <c r="V769" s="359"/>
      <c r="W769" s="359"/>
    </row>
    <row r="770" spans="1:23" s="193" customFormat="1">
      <c r="A770" s="336"/>
      <c r="B770" s="415" t="s">
        <v>256</v>
      </c>
      <c r="C770" s="336">
        <v>43</v>
      </c>
      <c r="D770" s="416" t="s">
        <v>326</v>
      </c>
      <c r="E770" s="417">
        <f>SUM(E771)</f>
        <v>21859.84</v>
      </c>
      <c r="F770" s="417">
        <f t="shared" ref="F770" si="339">SUM(F771)</f>
        <v>66361</v>
      </c>
      <c r="G770" s="417">
        <f t="shared" ref="G770" si="340">SUM(G771)</f>
        <v>16829.62</v>
      </c>
      <c r="H770" s="541">
        <f t="shared" si="333"/>
        <v>76.988761125424517</v>
      </c>
      <c r="I770" s="541">
        <f t="shared" si="334"/>
        <v>25.360708850077607</v>
      </c>
      <c r="J770" s="458"/>
      <c r="K770" s="458"/>
      <c r="L770" s="338"/>
      <c r="M770" s="338"/>
      <c r="N770" s="338"/>
      <c r="O770" s="360"/>
      <c r="P770" s="358"/>
      <c r="Q770" s="358"/>
      <c r="R770" s="358"/>
      <c r="S770" s="360"/>
      <c r="T770" s="359"/>
      <c r="U770" s="359"/>
      <c r="V770" s="359"/>
      <c r="W770" s="359"/>
    </row>
    <row r="771" spans="1:23" s="193" customFormat="1">
      <c r="A771" s="418"/>
      <c r="B771" s="419" t="s">
        <v>181</v>
      </c>
      <c r="C771" s="418">
        <v>43</v>
      </c>
      <c r="D771" s="420" t="s">
        <v>326</v>
      </c>
      <c r="E771" s="421">
        <v>21859.84</v>
      </c>
      <c r="F771" s="422">
        <v>66361</v>
      </c>
      <c r="G771" s="422">
        <v>16829.62</v>
      </c>
      <c r="H771" s="550">
        <f t="shared" si="333"/>
        <v>76.988761125424517</v>
      </c>
      <c r="I771" s="543">
        <f t="shared" si="334"/>
        <v>25.360708850077607</v>
      </c>
      <c r="J771" s="458"/>
      <c r="K771" s="458"/>
      <c r="L771" s="338"/>
      <c r="M771" s="338"/>
      <c r="N771" s="338"/>
      <c r="O771" s="360"/>
      <c r="P771" s="358"/>
      <c r="Q771" s="358"/>
      <c r="R771" s="358"/>
      <c r="S771" s="360"/>
      <c r="T771" s="359"/>
      <c r="U771" s="359"/>
      <c r="V771" s="359"/>
      <c r="W771" s="359"/>
    </row>
    <row r="772" spans="1:23" s="193" customFormat="1">
      <c r="A772" s="336"/>
      <c r="B772" s="335" t="s">
        <v>327</v>
      </c>
      <c r="C772" s="336">
        <v>43</v>
      </c>
      <c r="D772" s="416" t="s">
        <v>101</v>
      </c>
      <c r="E772" s="423">
        <f>SUM(E773:E775)</f>
        <v>10254.23</v>
      </c>
      <c r="F772" s="423">
        <f t="shared" ref="F772" si="341">SUM(F773:F775)</f>
        <v>21899</v>
      </c>
      <c r="G772" s="423">
        <f t="shared" ref="G772" si="342">SUM(G773:G775)</f>
        <v>9944.68</v>
      </c>
      <c r="H772" s="541">
        <f t="shared" si="333"/>
        <v>96.981245788323463</v>
      </c>
      <c r="I772" s="541">
        <f t="shared" si="334"/>
        <v>45.411571304625781</v>
      </c>
      <c r="J772" s="458"/>
      <c r="K772" s="458"/>
      <c r="L772" s="338"/>
      <c r="M772" s="338"/>
      <c r="N772" s="338"/>
      <c r="O772" s="360"/>
      <c r="P772" s="358"/>
      <c r="Q772" s="358"/>
      <c r="R772" s="358"/>
      <c r="S772" s="360"/>
      <c r="T772" s="359"/>
      <c r="U772" s="359"/>
      <c r="V772" s="359"/>
      <c r="W772" s="359"/>
    </row>
    <row r="773" spans="1:23" s="193" customFormat="1">
      <c r="A773" s="418"/>
      <c r="B773" s="424" t="s">
        <v>270</v>
      </c>
      <c r="C773" s="418">
        <v>43</v>
      </c>
      <c r="D773" s="420" t="s">
        <v>328</v>
      </c>
      <c r="E773" s="422">
        <v>0</v>
      </c>
      <c r="F773" s="422">
        <v>0</v>
      </c>
      <c r="G773" s="422">
        <v>0</v>
      </c>
      <c r="H773" s="548" t="s">
        <v>741</v>
      </c>
      <c r="I773" s="548" t="s">
        <v>741</v>
      </c>
      <c r="J773" s="458"/>
      <c r="K773" s="458"/>
      <c r="L773" s="338"/>
      <c r="M773" s="338"/>
      <c r="N773" s="338"/>
      <c r="O773" s="360"/>
      <c r="P773" s="358"/>
      <c r="Q773" s="358"/>
      <c r="R773" s="358"/>
      <c r="S773" s="360"/>
      <c r="T773" s="359"/>
      <c r="U773" s="359"/>
      <c r="V773" s="359"/>
      <c r="W773" s="359"/>
    </row>
    <row r="774" spans="1:23" s="193" customFormat="1">
      <c r="A774" s="418"/>
      <c r="B774" s="424" t="s">
        <v>329</v>
      </c>
      <c r="C774" s="418">
        <v>43</v>
      </c>
      <c r="D774" s="420" t="s">
        <v>170</v>
      </c>
      <c r="E774" s="421">
        <v>10116.23</v>
      </c>
      <c r="F774" s="422">
        <v>21899</v>
      </c>
      <c r="G774" s="422">
        <v>9944.68</v>
      </c>
      <c r="H774" s="543">
        <f t="shared" si="333"/>
        <v>98.304210165249316</v>
      </c>
      <c r="I774" s="543">
        <f t="shared" si="334"/>
        <v>45.411571304625781</v>
      </c>
      <c r="J774" s="458"/>
      <c r="K774" s="458"/>
      <c r="L774" s="338"/>
      <c r="M774" s="338"/>
      <c r="N774" s="338"/>
      <c r="O774" s="360"/>
      <c r="P774" s="358"/>
      <c r="Q774" s="358"/>
      <c r="R774" s="358"/>
      <c r="S774" s="360"/>
      <c r="T774" s="359"/>
      <c r="U774" s="359"/>
      <c r="V774" s="359"/>
      <c r="W774" s="359"/>
    </row>
    <row r="775" spans="1:23" s="193" customFormat="1">
      <c r="A775" s="418"/>
      <c r="B775" s="424" t="s">
        <v>330</v>
      </c>
      <c r="C775" s="418">
        <v>43</v>
      </c>
      <c r="D775" s="425" t="s">
        <v>171</v>
      </c>
      <c r="E775" s="422">
        <v>138</v>
      </c>
      <c r="F775" s="422">
        <v>0</v>
      </c>
      <c r="G775" s="422">
        <v>0</v>
      </c>
      <c r="H775" s="540" t="s">
        <v>741</v>
      </c>
      <c r="I775" s="540" t="s">
        <v>741</v>
      </c>
      <c r="J775" s="458"/>
      <c r="K775" s="458"/>
      <c r="L775" s="338"/>
      <c r="M775" s="338"/>
      <c r="N775" s="338"/>
      <c r="O775" s="360"/>
      <c r="P775" s="358"/>
      <c r="Q775" s="358"/>
      <c r="R775" s="358"/>
      <c r="S775" s="360"/>
      <c r="T775" s="359"/>
      <c r="U775" s="359"/>
      <c r="V775" s="359"/>
      <c r="W775" s="359"/>
    </row>
    <row r="776" spans="1:23" s="193" customFormat="1">
      <c r="A776" s="336"/>
      <c r="B776" s="335">
        <v>32</v>
      </c>
      <c r="C776" s="336">
        <v>43</v>
      </c>
      <c r="D776" s="337" t="s">
        <v>16</v>
      </c>
      <c r="E776" s="334">
        <f>E777+E782+E790+E800+E802</f>
        <v>191640.73136107242</v>
      </c>
      <c r="F776" s="334">
        <f t="shared" ref="F776" si="343">F777+F782+F790+F800+F802</f>
        <v>491490</v>
      </c>
      <c r="G776" s="334">
        <f t="shared" ref="G776" si="344">G777+G782+G790+G800+G802</f>
        <v>202733.81</v>
      </c>
      <c r="H776" s="541">
        <f t="shared" si="333"/>
        <v>105.78847646851597</v>
      </c>
      <c r="I776" s="541">
        <f t="shared" si="334"/>
        <v>41.2488168630084</v>
      </c>
      <c r="J776" s="458"/>
      <c r="K776" s="458"/>
      <c r="L776" s="338"/>
      <c r="M776" s="338"/>
      <c r="N776" s="338"/>
      <c r="O776" s="360"/>
      <c r="P776" s="358"/>
      <c r="Q776" s="358"/>
      <c r="R776" s="358"/>
      <c r="S776" s="360"/>
      <c r="T776" s="359"/>
      <c r="U776" s="359"/>
      <c r="V776" s="359"/>
      <c r="W776" s="359"/>
    </row>
    <row r="777" spans="1:23" s="193" customFormat="1">
      <c r="A777" s="336"/>
      <c r="B777" s="415" t="s">
        <v>331</v>
      </c>
      <c r="C777" s="336">
        <v>43</v>
      </c>
      <c r="D777" s="416" t="s">
        <v>107</v>
      </c>
      <c r="E777" s="417">
        <f>SUM(E778:E781)</f>
        <v>15096.061361072399</v>
      </c>
      <c r="F777" s="417">
        <f t="shared" ref="F777" si="345">SUM(F778:F781)</f>
        <v>9557</v>
      </c>
      <c r="G777" s="417">
        <f t="shared" ref="G777" si="346">SUM(G778:G781)</f>
        <v>22957.43</v>
      </c>
      <c r="H777" s="541">
        <f t="shared" si="333"/>
        <v>152.07562721756943</v>
      </c>
      <c r="I777" s="541">
        <f t="shared" si="334"/>
        <v>240.21586271842628</v>
      </c>
      <c r="J777" s="458"/>
      <c r="K777" s="458"/>
      <c r="L777" s="338"/>
      <c r="M777" s="338"/>
      <c r="N777" s="338"/>
      <c r="O777" s="360"/>
      <c r="P777" s="358"/>
      <c r="Q777" s="358"/>
      <c r="R777" s="358"/>
      <c r="S777" s="360"/>
      <c r="T777" s="359"/>
      <c r="U777" s="359"/>
      <c r="V777" s="359"/>
      <c r="W777" s="359"/>
    </row>
    <row r="778" spans="1:23" s="193" customFormat="1">
      <c r="A778" s="418"/>
      <c r="B778" s="419" t="s">
        <v>172</v>
      </c>
      <c r="C778" s="418">
        <v>43</v>
      </c>
      <c r="D778" s="420" t="s">
        <v>173</v>
      </c>
      <c r="E778" s="421">
        <v>11073.46</v>
      </c>
      <c r="F778" s="422">
        <v>3982</v>
      </c>
      <c r="G778" s="422">
        <v>16081.04</v>
      </c>
      <c r="H778" s="543">
        <f t="shared" si="333"/>
        <v>145.22145743064951</v>
      </c>
      <c r="I778" s="543">
        <f t="shared" si="334"/>
        <v>403.8432948267203</v>
      </c>
      <c r="J778" s="458"/>
      <c r="K778" s="458"/>
      <c r="L778" s="338"/>
      <c r="M778" s="338"/>
      <c r="N778" s="338"/>
      <c r="O778" s="360"/>
      <c r="P778" s="358"/>
      <c r="Q778" s="358"/>
      <c r="R778" s="358"/>
      <c r="S778" s="360"/>
      <c r="T778" s="359"/>
      <c r="U778" s="359"/>
      <c r="V778" s="359"/>
      <c r="W778" s="359"/>
    </row>
    <row r="779" spans="1:23" s="193" customFormat="1">
      <c r="A779" s="418"/>
      <c r="B779" s="419" t="s">
        <v>174</v>
      </c>
      <c r="C779" s="418">
        <v>43</v>
      </c>
      <c r="D779" s="425" t="s">
        <v>115</v>
      </c>
      <c r="E779" s="421">
        <v>115.21136107240028</v>
      </c>
      <c r="F779" s="422">
        <v>1593</v>
      </c>
      <c r="G779" s="422">
        <v>0</v>
      </c>
      <c r="H779" s="548" t="s">
        <v>741</v>
      </c>
      <c r="I779" s="548" t="s">
        <v>741</v>
      </c>
      <c r="J779" s="458"/>
      <c r="K779" s="458"/>
      <c r="L779" s="338"/>
      <c r="M779" s="338"/>
      <c r="N779" s="338"/>
      <c r="O779" s="360"/>
      <c r="P779" s="358"/>
      <c r="Q779" s="358"/>
      <c r="R779" s="358"/>
      <c r="S779" s="360"/>
      <c r="T779" s="359"/>
      <c r="U779" s="359"/>
      <c r="V779" s="359"/>
      <c r="W779" s="359"/>
    </row>
    <row r="780" spans="1:23" s="193" customFormat="1">
      <c r="A780" s="418"/>
      <c r="B780" s="419" t="s">
        <v>261</v>
      </c>
      <c r="C780" s="418">
        <v>43</v>
      </c>
      <c r="D780" s="425" t="s">
        <v>116</v>
      </c>
      <c r="E780" s="421">
        <v>3907.39</v>
      </c>
      <c r="F780" s="422">
        <v>3982</v>
      </c>
      <c r="G780" s="422">
        <v>6857.19</v>
      </c>
      <c r="H780" s="543">
        <f t="shared" si="333"/>
        <v>175.49284816719089</v>
      </c>
      <c r="I780" s="543">
        <f t="shared" si="334"/>
        <v>172.20467101958815</v>
      </c>
      <c r="J780" s="458"/>
      <c r="K780" s="458"/>
      <c r="L780" s="338"/>
      <c r="M780" s="338"/>
      <c r="N780" s="338"/>
      <c r="O780" s="360"/>
      <c r="P780" s="358"/>
      <c r="Q780" s="358"/>
      <c r="R780" s="358"/>
      <c r="S780" s="360"/>
      <c r="T780" s="359"/>
      <c r="U780" s="359"/>
      <c r="V780" s="359"/>
      <c r="W780" s="359"/>
    </row>
    <row r="781" spans="1:23" s="193" customFormat="1">
      <c r="A781" s="418"/>
      <c r="B781" s="419">
        <v>3214</v>
      </c>
      <c r="C781" s="418">
        <v>43</v>
      </c>
      <c r="D781" s="425" t="s">
        <v>332</v>
      </c>
      <c r="E781" s="421">
        <v>0</v>
      </c>
      <c r="F781" s="422">
        <v>0</v>
      </c>
      <c r="G781" s="422">
        <v>19.2</v>
      </c>
      <c r="H781" s="540" t="s">
        <v>741</v>
      </c>
      <c r="I781" s="540" t="s">
        <v>741</v>
      </c>
      <c r="J781" s="458"/>
      <c r="K781" s="458"/>
      <c r="L781" s="338"/>
      <c r="M781" s="338"/>
      <c r="N781" s="338"/>
      <c r="O781" s="360"/>
      <c r="P781" s="358"/>
      <c r="Q781" s="358"/>
      <c r="R781" s="358"/>
      <c r="S781" s="360"/>
      <c r="T781" s="359"/>
      <c r="U781" s="359"/>
      <c r="V781" s="359"/>
      <c r="W781" s="359"/>
    </row>
    <row r="782" spans="1:23" s="193" customFormat="1">
      <c r="A782" s="336"/>
      <c r="B782" s="415" t="s">
        <v>262</v>
      </c>
      <c r="C782" s="336">
        <v>43</v>
      </c>
      <c r="D782" s="426" t="s">
        <v>108</v>
      </c>
      <c r="E782" s="417">
        <f>SUM(E783:E789)</f>
        <v>33801.56</v>
      </c>
      <c r="F782" s="417">
        <f t="shared" ref="F782" si="347">SUM(F783:F789)</f>
        <v>34271</v>
      </c>
      <c r="G782" s="417">
        <f t="shared" ref="G782" si="348">SUM(G783:G789)</f>
        <v>28826.77</v>
      </c>
      <c r="H782" s="541">
        <f t="shared" si="333"/>
        <v>85.282365665963354</v>
      </c>
      <c r="I782" s="541">
        <f t="shared" si="334"/>
        <v>84.114178168130493</v>
      </c>
      <c r="J782" s="458"/>
      <c r="K782" s="458"/>
      <c r="L782" s="338"/>
      <c r="M782" s="338"/>
      <c r="N782" s="338"/>
      <c r="O782" s="360"/>
      <c r="P782" s="358"/>
      <c r="Q782" s="358"/>
      <c r="R782" s="358"/>
      <c r="S782" s="360"/>
      <c r="T782" s="359"/>
      <c r="U782" s="359"/>
      <c r="V782" s="359"/>
      <c r="W782" s="359"/>
    </row>
    <row r="783" spans="1:23" s="193" customFormat="1">
      <c r="A783" s="418"/>
      <c r="B783" s="419" t="s">
        <v>175</v>
      </c>
      <c r="C783" s="418">
        <v>43</v>
      </c>
      <c r="D783" s="425" t="s">
        <v>125</v>
      </c>
      <c r="E783" s="421">
        <v>13298.85</v>
      </c>
      <c r="F783" s="422">
        <v>27872</v>
      </c>
      <c r="G783" s="422">
        <v>10679.24</v>
      </c>
      <c r="H783" s="543">
        <f t="shared" si="333"/>
        <v>80.301980998356996</v>
      </c>
      <c r="I783" s="543">
        <f t="shared" si="334"/>
        <v>38.315298507462686</v>
      </c>
      <c r="J783" s="458"/>
      <c r="K783" s="458"/>
      <c r="L783" s="338"/>
      <c r="M783" s="338"/>
      <c r="N783" s="338"/>
      <c r="O783" s="360"/>
      <c r="P783" s="358"/>
      <c r="Q783" s="358"/>
      <c r="R783" s="358"/>
      <c r="S783" s="360"/>
      <c r="T783" s="359"/>
      <c r="U783" s="359"/>
      <c r="V783" s="359"/>
      <c r="W783" s="359"/>
    </row>
    <row r="784" spans="1:23" s="193" customFormat="1">
      <c r="A784" s="418"/>
      <c r="B784" s="419" t="s">
        <v>263</v>
      </c>
      <c r="C784" s="418">
        <v>43</v>
      </c>
      <c r="D784" s="425" t="s">
        <v>126</v>
      </c>
      <c r="E784" s="421">
        <v>0</v>
      </c>
      <c r="F784" s="422">
        <v>0</v>
      </c>
      <c r="G784" s="422">
        <v>0</v>
      </c>
      <c r="H784" s="548" t="s">
        <v>741</v>
      </c>
      <c r="I784" s="548" t="s">
        <v>741</v>
      </c>
      <c r="J784" s="458"/>
      <c r="K784" s="458"/>
      <c r="L784" s="338"/>
      <c r="M784" s="338"/>
      <c r="N784" s="338"/>
      <c r="O784" s="360"/>
      <c r="P784" s="358"/>
      <c r="Q784" s="358"/>
      <c r="R784" s="358"/>
      <c r="S784" s="360"/>
      <c r="T784" s="359"/>
      <c r="U784" s="359"/>
      <c r="V784" s="359"/>
      <c r="W784" s="359"/>
    </row>
    <row r="785" spans="1:23" s="193" customFormat="1">
      <c r="A785" s="418"/>
      <c r="B785" s="419" t="s">
        <v>176</v>
      </c>
      <c r="C785" s="418">
        <v>43</v>
      </c>
      <c r="D785" s="425" t="s">
        <v>177</v>
      </c>
      <c r="E785" s="421">
        <v>15883.82</v>
      </c>
      <c r="F785" s="422">
        <v>3318</v>
      </c>
      <c r="G785" s="422">
        <v>17088.48</v>
      </c>
      <c r="H785" s="543">
        <f t="shared" si="333"/>
        <v>107.58419574132671</v>
      </c>
      <c r="I785" s="543">
        <f t="shared" si="334"/>
        <v>515.02350813743215</v>
      </c>
      <c r="J785" s="458"/>
      <c r="K785" s="458"/>
      <c r="L785" s="338"/>
      <c r="M785" s="338"/>
      <c r="N785" s="338"/>
      <c r="O785" s="360"/>
      <c r="P785" s="358"/>
      <c r="Q785" s="358"/>
      <c r="R785" s="358"/>
      <c r="S785" s="360"/>
      <c r="T785" s="359"/>
      <c r="U785" s="359"/>
      <c r="V785" s="359"/>
      <c r="W785" s="359"/>
    </row>
    <row r="786" spans="1:23" s="193" customFormat="1">
      <c r="A786" s="418"/>
      <c r="B786" s="419" t="s">
        <v>178</v>
      </c>
      <c r="C786" s="418">
        <v>43</v>
      </c>
      <c r="D786" s="425" t="s">
        <v>179</v>
      </c>
      <c r="E786" s="421">
        <v>3023.7</v>
      </c>
      <c r="F786" s="422">
        <v>1090</v>
      </c>
      <c r="G786" s="422">
        <v>1059.05</v>
      </c>
      <c r="H786" s="543">
        <f t="shared" si="333"/>
        <v>35.024969408340773</v>
      </c>
      <c r="I786" s="543">
        <f t="shared" si="334"/>
        <v>97.160550458715591</v>
      </c>
      <c r="J786" s="458"/>
      <c r="K786" s="458"/>
      <c r="L786" s="338"/>
      <c r="M786" s="338"/>
      <c r="N786" s="338"/>
      <c r="O786" s="360"/>
      <c r="P786" s="358"/>
      <c r="Q786" s="358"/>
      <c r="R786" s="358"/>
      <c r="S786" s="360"/>
      <c r="T786" s="359"/>
      <c r="U786" s="359"/>
      <c r="V786" s="359"/>
      <c r="W786" s="359"/>
    </row>
    <row r="787" spans="1:23" s="193" customFormat="1">
      <c r="A787" s="418"/>
      <c r="B787" s="419" t="s">
        <v>271</v>
      </c>
      <c r="C787" s="418">
        <v>43</v>
      </c>
      <c r="D787" s="425" t="s">
        <v>117</v>
      </c>
      <c r="E787" s="421">
        <v>1572.63</v>
      </c>
      <c r="F787" s="422">
        <v>1991</v>
      </c>
      <c r="G787" s="422">
        <v>0</v>
      </c>
      <c r="H787" s="540" t="s">
        <v>741</v>
      </c>
      <c r="I787" s="540" t="s">
        <v>741</v>
      </c>
      <c r="J787" s="458"/>
      <c r="K787" s="458"/>
      <c r="L787" s="338"/>
      <c r="M787" s="338"/>
      <c r="N787" s="338"/>
      <c r="O787" s="360"/>
      <c r="P787" s="358"/>
      <c r="Q787" s="358"/>
      <c r="R787" s="358"/>
      <c r="S787" s="360"/>
      <c r="T787" s="359"/>
      <c r="U787" s="359"/>
      <c r="V787" s="359"/>
      <c r="W787" s="359"/>
    </row>
    <row r="788" spans="1:23" s="193" customFormat="1">
      <c r="A788" s="418"/>
      <c r="B788" s="419" t="s">
        <v>272</v>
      </c>
      <c r="C788" s="418">
        <v>43</v>
      </c>
      <c r="D788" s="425" t="s">
        <v>333</v>
      </c>
      <c r="E788" s="421">
        <v>0</v>
      </c>
      <c r="F788" s="422">
        <v>0</v>
      </c>
      <c r="G788" s="422">
        <v>0</v>
      </c>
      <c r="H788" s="540" t="s">
        <v>741</v>
      </c>
      <c r="I788" s="540" t="s">
        <v>741</v>
      </c>
      <c r="J788" s="458"/>
      <c r="K788" s="458"/>
      <c r="L788" s="338"/>
      <c r="M788" s="338"/>
      <c r="N788" s="338"/>
      <c r="O788" s="360"/>
      <c r="P788" s="358"/>
      <c r="Q788" s="358"/>
      <c r="R788" s="358"/>
      <c r="S788" s="360"/>
      <c r="T788" s="359"/>
      <c r="U788" s="359"/>
      <c r="V788" s="359"/>
      <c r="W788" s="359"/>
    </row>
    <row r="789" spans="1:23" s="193" customFormat="1">
      <c r="A789" s="418"/>
      <c r="B789" s="419" t="s">
        <v>273</v>
      </c>
      <c r="C789" s="418">
        <v>43</v>
      </c>
      <c r="D789" s="425" t="s">
        <v>334</v>
      </c>
      <c r="E789" s="421">
        <v>22.56</v>
      </c>
      <c r="F789" s="422">
        <v>0</v>
      </c>
      <c r="G789" s="422">
        <v>0</v>
      </c>
      <c r="H789" s="540" t="s">
        <v>741</v>
      </c>
      <c r="I789" s="540" t="s">
        <v>741</v>
      </c>
      <c r="J789" s="458"/>
      <c r="K789" s="458"/>
      <c r="L789" s="338"/>
      <c r="M789" s="338"/>
      <c r="N789" s="338"/>
      <c r="O789" s="360"/>
      <c r="P789" s="358"/>
      <c r="Q789" s="358"/>
      <c r="R789" s="358"/>
      <c r="S789" s="360"/>
      <c r="T789" s="359"/>
      <c r="U789" s="359"/>
      <c r="V789" s="359"/>
      <c r="W789" s="359"/>
    </row>
    <row r="790" spans="1:23" s="193" customFormat="1">
      <c r="A790" s="336"/>
      <c r="B790" s="415" t="s">
        <v>257</v>
      </c>
      <c r="C790" s="336">
        <v>43</v>
      </c>
      <c r="D790" s="426" t="s">
        <v>94</v>
      </c>
      <c r="E790" s="417">
        <f>SUM(E791:E799)</f>
        <v>108341.20000000001</v>
      </c>
      <c r="F790" s="417">
        <f t="shared" ref="F790" si="349">SUM(F791:F799)</f>
        <v>412093</v>
      </c>
      <c r="G790" s="417">
        <f t="shared" ref="G790" si="350">SUM(G791:G799)</f>
        <v>99745.83</v>
      </c>
      <c r="H790" s="541">
        <f t="shared" si="333"/>
        <v>92.066388409949298</v>
      </c>
      <c r="I790" s="541">
        <f t="shared" si="334"/>
        <v>24.204689232770274</v>
      </c>
      <c r="J790" s="458"/>
      <c r="K790" s="458"/>
      <c r="L790" s="338"/>
      <c r="M790" s="338"/>
      <c r="N790" s="338"/>
      <c r="O790" s="360"/>
      <c r="P790" s="358"/>
      <c r="Q790" s="358"/>
      <c r="R790" s="358"/>
      <c r="S790" s="360"/>
      <c r="T790" s="359"/>
      <c r="U790" s="359"/>
      <c r="V790" s="359"/>
      <c r="W790" s="359"/>
    </row>
    <row r="791" spans="1:23" s="193" customFormat="1">
      <c r="A791" s="418"/>
      <c r="B791" s="419" t="s">
        <v>182</v>
      </c>
      <c r="C791" s="418">
        <v>43</v>
      </c>
      <c r="D791" s="425" t="s">
        <v>183</v>
      </c>
      <c r="E791" s="421">
        <v>1025.25</v>
      </c>
      <c r="F791" s="422">
        <v>1327</v>
      </c>
      <c r="G791" s="422">
        <v>408.93</v>
      </c>
      <c r="H791" s="543">
        <f t="shared" si="333"/>
        <v>39.885881492318944</v>
      </c>
      <c r="I791" s="543">
        <f t="shared" si="334"/>
        <v>30.816126601356441</v>
      </c>
      <c r="J791" s="458"/>
      <c r="K791" s="458"/>
      <c r="L791" s="338"/>
      <c r="M791" s="338"/>
      <c r="N791" s="338"/>
      <c r="O791" s="360"/>
      <c r="P791" s="358"/>
      <c r="Q791" s="358"/>
      <c r="R791" s="358"/>
      <c r="S791" s="360"/>
      <c r="T791" s="359"/>
      <c r="U791" s="359"/>
      <c r="V791" s="359"/>
      <c r="W791" s="359"/>
    </row>
    <row r="792" spans="1:23" s="193" customFormat="1">
      <c r="A792" s="418"/>
      <c r="B792" s="419" t="s">
        <v>184</v>
      </c>
      <c r="C792" s="418">
        <v>43</v>
      </c>
      <c r="D792" s="425" t="s">
        <v>185</v>
      </c>
      <c r="E792" s="421">
        <v>8803.65</v>
      </c>
      <c r="F792" s="422">
        <v>203241</v>
      </c>
      <c r="G792" s="422">
        <v>2931.9</v>
      </c>
      <c r="H792" s="543">
        <f t="shared" si="333"/>
        <v>33.303232182106292</v>
      </c>
      <c r="I792" s="543">
        <f t="shared" si="334"/>
        <v>1.4425731028680238</v>
      </c>
      <c r="J792" s="458"/>
      <c r="K792" s="458"/>
      <c r="L792" s="338"/>
      <c r="M792" s="338"/>
      <c r="N792" s="338"/>
      <c r="O792" s="360"/>
      <c r="P792" s="358"/>
      <c r="Q792" s="358"/>
      <c r="R792" s="358"/>
      <c r="S792" s="360"/>
      <c r="T792" s="359"/>
      <c r="U792" s="359"/>
      <c r="V792" s="359"/>
      <c r="W792" s="359"/>
    </row>
    <row r="793" spans="1:23" s="193" customFormat="1">
      <c r="A793" s="418"/>
      <c r="B793" s="419" t="s">
        <v>264</v>
      </c>
      <c r="C793" s="418">
        <v>43</v>
      </c>
      <c r="D793" s="425" t="s">
        <v>335</v>
      </c>
      <c r="E793" s="421">
        <v>7642.48</v>
      </c>
      <c r="F793" s="422">
        <v>34295</v>
      </c>
      <c r="G793" s="422">
        <v>5251.08</v>
      </c>
      <c r="H793" s="543">
        <f t="shared" si="333"/>
        <v>68.709110131789686</v>
      </c>
      <c r="I793" s="543">
        <f t="shared" si="334"/>
        <v>15.311503134567722</v>
      </c>
      <c r="J793" s="458"/>
      <c r="K793" s="458"/>
      <c r="L793" s="338"/>
      <c r="M793" s="338"/>
      <c r="N793" s="338"/>
      <c r="O793" s="360"/>
      <c r="P793" s="358"/>
      <c r="Q793" s="358"/>
      <c r="R793" s="358"/>
      <c r="S793" s="360"/>
      <c r="T793" s="359"/>
      <c r="U793" s="359"/>
      <c r="V793" s="359"/>
      <c r="W793" s="359"/>
    </row>
    <row r="794" spans="1:23" s="193" customFormat="1">
      <c r="A794" s="418"/>
      <c r="B794" s="419" t="s">
        <v>186</v>
      </c>
      <c r="C794" s="418">
        <v>43</v>
      </c>
      <c r="D794" s="425" t="s">
        <v>187</v>
      </c>
      <c r="E794" s="421">
        <v>678.31</v>
      </c>
      <c r="F794" s="422">
        <v>1327</v>
      </c>
      <c r="G794" s="422">
        <v>1417.55</v>
      </c>
      <c r="H794" s="543">
        <f t="shared" si="333"/>
        <v>208.98261856673201</v>
      </c>
      <c r="I794" s="543">
        <f t="shared" si="334"/>
        <v>106.82366239638282</v>
      </c>
      <c r="J794" s="458"/>
      <c r="K794" s="458"/>
      <c r="L794" s="338"/>
      <c r="M794" s="338"/>
      <c r="N794" s="338"/>
      <c r="O794" s="360"/>
      <c r="P794" s="358"/>
      <c r="Q794" s="358"/>
      <c r="R794" s="358"/>
      <c r="S794" s="360"/>
      <c r="T794" s="359"/>
      <c r="U794" s="359"/>
      <c r="V794" s="359"/>
      <c r="W794" s="359"/>
    </row>
    <row r="795" spans="1:23" s="193" customFormat="1">
      <c r="A795" s="418"/>
      <c r="B795" s="419" t="s">
        <v>265</v>
      </c>
      <c r="C795" s="418">
        <v>43</v>
      </c>
      <c r="D795" s="425" t="s">
        <v>131</v>
      </c>
      <c r="E795" s="421">
        <v>2556.87</v>
      </c>
      <c r="F795" s="422">
        <v>21888</v>
      </c>
      <c r="G795" s="422">
        <v>7732.27</v>
      </c>
      <c r="H795" s="543">
        <f t="shared" si="333"/>
        <v>302.41154223718848</v>
      </c>
      <c r="I795" s="543">
        <f t="shared" si="334"/>
        <v>35.3265259502924</v>
      </c>
      <c r="J795" s="458"/>
      <c r="K795" s="458"/>
      <c r="L795" s="338"/>
      <c r="M795" s="338"/>
      <c r="N795" s="338"/>
      <c r="O795" s="360"/>
      <c r="P795" s="358"/>
      <c r="Q795" s="358"/>
      <c r="R795" s="358"/>
      <c r="S795" s="360"/>
      <c r="T795" s="359"/>
      <c r="U795" s="359"/>
      <c r="V795" s="359"/>
      <c r="W795" s="359"/>
    </row>
    <row r="796" spans="1:23" s="193" customFormat="1">
      <c r="A796" s="418"/>
      <c r="B796" s="419" t="s">
        <v>258</v>
      </c>
      <c r="C796" s="418">
        <v>43</v>
      </c>
      <c r="D796" s="425" t="s">
        <v>127</v>
      </c>
      <c r="E796" s="421">
        <v>2085.08</v>
      </c>
      <c r="F796" s="422">
        <v>30000</v>
      </c>
      <c r="G796" s="422">
        <v>1831.57</v>
      </c>
      <c r="H796" s="543">
        <f t="shared" si="333"/>
        <v>87.841713507395397</v>
      </c>
      <c r="I796" s="543">
        <f t="shared" si="334"/>
        <v>6.1052333333333335</v>
      </c>
      <c r="J796" s="458"/>
      <c r="K796" s="458"/>
      <c r="L796" s="338"/>
      <c r="M796" s="338"/>
      <c r="N796" s="338"/>
      <c r="O796" s="360"/>
      <c r="P796" s="358"/>
      <c r="Q796" s="358"/>
      <c r="R796" s="358"/>
      <c r="S796" s="360"/>
      <c r="T796" s="359"/>
      <c r="U796" s="359"/>
      <c r="V796" s="359"/>
      <c r="W796" s="359"/>
    </row>
    <row r="797" spans="1:23" s="193" customFormat="1">
      <c r="A797" s="418"/>
      <c r="B797" s="419" t="s">
        <v>260</v>
      </c>
      <c r="C797" s="418">
        <v>43</v>
      </c>
      <c r="D797" s="425" t="s">
        <v>128</v>
      </c>
      <c r="E797" s="421">
        <v>74192.740000000005</v>
      </c>
      <c r="F797" s="422">
        <v>103292</v>
      </c>
      <c r="G797" s="422">
        <v>77089.490000000005</v>
      </c>
      <c r="H797" s="543">
        <f t="shared" si="333"/>
        <v>103.90435775791541</v>
      </c>
      <c r="I797" s="543">
        <f t="shared" si="334"/>
        <v>74.632585292181403</v>
      </c>
      <c r="J797" s="458"/>
      <c r="K797" s="458"/>
      <c r="L797" s="338"/>
      <c r="M797" s="338"/>
      <c r="N797" s="338"/>
      <c r="O797" s="360"/>
      <c r="P797" s="358"/>
      <c r="Q797" s="358"/>
      <c r="R797" s="358"/>
      <c r="S797" s="360"/>
      <c r="T797" s="359"/>
      <c r="U797" s="359"/>
      <c r="V797" s="359"/>
      <c r="W797" s="359"/>
    </row>
    <row r="798" spans="1:23" s="193" customFormat="1">
      <c r="A798" s="418"/>
      <c r="B798" s="419" t="s">
        <v>188</v>
      </c>
      <c r="C798" s="418">
        <v>43</v>
      </c>
      <c r="D798" s="425" t="s">
        <v>189</v>
      </c>
      <c r="E798" s="421">
        <v>0</v>
      </c>
      <c r="F798" s="422">
        <v>1327</v>
      </c>
      <c r="G798" s="422">
        <v>0</v>
      </c>
      <c r="H798" s="548" t="s">
        <v>741</v>
      </c>
      <c r="I798" s="548" t="s">
        <v>741</v>
      </c>
      <c r="J798" s="458"/>
      <c r="K798" s="458"/>
      <c r="L798" s="338"/>
      <c r="M798" s="338"/>
      <c r="N798" s="338"/>
      <c r="O798" s="360"/>
      <c r="P798" s="358"/>
      <c r="Q798" s="358"/>
      <c r="R798" s="358"/>
      <c r="S798" s="360"/>
      <c r="T798" s="359"/>
      <c r="U798" s="359"/>
      <c r="V798" s="359"/>
      <c r="W798" s="359"/>
    </row>
    <row r="799" spans="1:23" s="193" customFormat="1">
      <c r="A799" s="418"/>
      <c r="B799" s="419" t="s">
        <v>190</v>
      </c>
      <c r="C799" s="418">
        <v>43</v>
      </c>
      <c r="D799" s="425" t="s">
        <v>129</v>
      </c>
      <c r="E799" s="421">
        <v>11356.82</v>
      </c>
      <c r="F799" s="422">
        <v>15396</v>
      </c>
      <c r="G799" s="422">
        <v>3083.04</v>
      </c>
      <c r="H799" s="543">
        <f t="shared" si="333"/>
        <v>27.147035878001059</v>
      </c>
      <c r="I799" s="543">
        <f t="shared" si="334"/>
        <v>20.024941543257988</v>
      </c>
      <c r="J799" s="458"/>
      <c r="K799" s="458"/>
      <c r="L799" s="338"/>
      <c r="M799" s="338"/>
      <c r="N799" s="338"/>
      <c r="O799" s="360"/>
      <c r="P799" s="358"/>
      <c r="Q799" s="358"/>
      <c r="R799" s="358"/>
      <c r="S799" s="360"/>
      <c r="T799" s="359"/>
      <c r="U799" s="359"/>
      <c r="V799" s="359"/>
      <c r="W799" s="359"/>
    </row>
    <row r="800" spans="1:23" s="193" customFormat="1">
      <c r="A800" s="336"/>
      <c r="B800" s="415">
        <v>324</v>
      </c>
      <c r="C800" s="336">
        <v>43</v>
      </c>
      <c r="D800" s="426" t="s">
        <v>336</v>
      </c>
      <c r="E800" s="417">
        <f>SUM(E801)</f>
        <v>14452.79</v>
      </c>
      <c r="F800" s="417">
        <f t="shared" ref="F800" si="351">SUM(F801)</f>
        <v>13272</v>
      </c>
      <c r="G800" s="417">
        <f t="shared" ref="G800" si="352">SUM(G801)</f>
        <v>29481.74</v>
      </c>
      <c r="H800" s="541">
        <f t="shared" si="333"/>
        <v>203.98649672485382</v>
      </c>
      <c r="I800" s="541">
        <f t="shared" si="334"/>
        <v>222.13487040385775</v>
      </c>
      <c r="J800" s="458"/>
      <c r="K800" s="458"/>
      <c r="L800" s="338"/>
      <c r="M800" s="338"/>
      <c r="N800" s="338"/>
      <c r="O800" s="360"/>
      <c r="P800" s="358"/>
      <c r="Q800" s="358"/>
      <c r="R800" s="358"/>
      <c r="S800" s="360"/>
      <c r="T800" s="359"/>
      <c r="U800" s="359"/>
      <c r="V800" s="359"/>
      <c r="W800" s="359"/>
    </row>
    <row r="801" spans="1:23" s="193" customFormat="1">
      <c r="A801" s="418"/>
      <c r="B801" s="419" t="s">
        <v>266</v>
      </c>
      <c r="C801" s="418">
        <v>43</v>
      </c>
      <c r="D801" s="425" t="s">
        <v>336</v>
      </c>
      <c r="E801" s="421">
        <v>14452.79</v>
      </c>
      <c r="F801" s="422">
        <v>13272</v>
      </c>
      <c r="G801" s="422">
        <v>29481.74</v>
      </c>
      <c r="H801" s="543">
        <f t="shared" si="333"/>
        <v>203.98649672485382</v>
      </c>
      <c r="I801" s="543">
        <f t="shared" si="334"/>
        <v>222.13487040385775</v>
      </c>
      <c r="J801" s="458"/>
      <c r="K801" s="458"/>
      <c r="L801" s="338"/>
      <c r="M801" s="338"/>
      <c r="N801" s="338"/>
      <c r="O801" s="360"/>
      <c r="P801" s="358"/>
      <c r="Q801" s="358"/>
      <c r="R801" s="358"/>
      <c r="S801" s="360"/>
      <c r="T801" s="359"/>
      <c r="U801" s="359"/>
      <c r="V801" s="359"/>
      <c r="W801" s="359"/>
    </row>
    <row r="802" spans="1:23" s="193" customFormat="1">
      <c r="A802" s="336"/>
      <c r="B802" s="415" t="s">
        <v>259</v>
      </c>
      <c r="C802" s="336">
        <v>43</v>
      </c>
      <c r="D802" s="426" t="s">
        <v>109</v>
      </c>
      <c r="E802" s="417">
        <f>SUM(E803:E809)</f>
        <v>19949.12</v>
      </c>
      <c r="F802" s="417">
        <f t="shared" ref="F802" si="353">SUM(F803:F809)</f>
        <v>22297</v>
      </c>
      <c r="G802" s="417">
        <f t="shared" ref="G802" si="354">SUM(G803:G809)</f>
        <v>21722.04</v>
      </c>
      <c r="H802" s="541">
        <f t="shared" si="333"/>
        <v>108.88720905984826</v>
      </c>
      <c r="I802" s="541">
        <f t="shared" si="334"/>
        <v>97.42135713324663</v>
      </c>
      <c r="J802" s="458"/>
      <c r="K802" s="458"/>
      <c r="L802" s="338"/>
      <c r="M802" s="338"/>
      <c r="N802" s="338"/>
      <c r="O802" s="360"/>
      <c r="P802" s="358"/>
      <c r="Q802" s="358"/>
      <c r="R802" s="358"/>
      <c r="S802" s="360"/>
      <c r="T802" s="359"/>
      <c r="U802" s="359"/>
      <c r="V802" s="359"/>
      <c r="W802" s="359"/>
    </row>
    <row r="803" spans="1:23" s="193" customFormat="1" ht="30">
      <c r="A803" s="418"/>
      <c r="B803" s="419" t="s">
        <v>191</v>
      </c>
      <c r="C803" s="418">
        <v>43</v>
      </c>
      <c r="D803" s="425" t="s">
        <v>192</v>
      </c>
      <c r="E803" s="422">
        <v>0</v>
      </c>
      <c r="F803" s="422">
        <v>0</v>
      </c>
      <c r="G803" s="422">
        <v>0</v>
      </c>
      <c r="H803" s="548" t="s">
        <v>741</v>
      </c>
      <c r="I803" s="548" t="s">
        <v>741</v>
      </c>
      <c r="J803" s="458"/>
      <c r="K803" s="458"/>
      <c r="L803" s="338"/>
      <c r="M803" s="338"/>
      <c r="N803" s="338"/>
      <c r="O803" s="360"/>
      <c r="P803" s="358"/>
      <c r="Q803" s="358"/>
      <c r="R803" s="358"/>
      <c r="S803" s="360"/>
      <c r="T803" s="359"/>
      <c r="U803" s="359"/>
      <c r="V803" s="359"/>
      <c r="W803" s="359"/>
    </row>
    <row r="804" spans="1:23" s="193" customFormat="1">
      <c r="A804" s="418"/>
      <c r="B804" s="419" t="s">
        <v>274</v>
      </c>
      <c r="C804" s="418">
        <v>43</v>
      </c>
      <c r="D804" s="425" t="s">
        <v>337</v>
      </c>
      <c r="E804" s="421">
        <v>467.09</v>
      </c>
      <c r="F804" s="422">
        <v>796</v>
      </c>
      <c r="G804" s="422">
        <v>329.71</v>
      </c>
      <c r="H804" s="543">
        <f t="shared" si="333"/>
        <v>70.588109357939587</v>
      </c>
      <c r="I804" s="543">
        <f t="shared" si="334"/>
        <v>41.420854271356781</v>
      </c>
      <c r="J804" s="458"/>
      <c r="K804" s="458"/>
      <c r="L804" s="338"/>
      <c r="M804" s="338"/>
      <c r="N804" s="338"/>
      <c r="O804" s="360"/>
      <c r="P804" s="358"/>
      <c r="Q804" s="358"/>
      <c r="R804" s="358"/>
      <c r="S804" s="360"/>
      <c r="T804" s="359"/>
      <c r="U804" s="359"/>
      <c r="V804" s="359"/>
      <c r="W804" s="359"/>
    </row>
    <row r="805" spans="1:23" s="193" customFormat="1">
      <c r="A805" s="418"/>
      <c r="B805" s="419" t="s">
        <v>193</v>
      </c>
      <c r="C805" s="418">
        <v>43</v>
      </c>
      <c r="D805" s="425" t="s">
        <v>194</v>
      </c>
      <c r="E805" s="421">
        <v>4833.88</v>
      </c>
      <c r="F805" s="422">
        <v>10618</v>
      </c>
      <c r="G805" s="422">
        <v>3079.97</v>
      </c>
      <c r="H805" s="543">
        <f t="shared" si="333"/>
        <v>63.71631070692694</v>
      </c>
      <c r="I805" s="543">
        <f t="shared" si="334"/>
        <v>29.007063477114333</v>
      </c>
      <c r="J805" s="458"/>
      <c r="K805" s="458"/>
      <c r="L805" s="338"/>
      <c r="M805" s="338"/>
      <c r="N805" s="338"/>
      <c r="O805" s="360"/>
      <c r="P805" s="358"/>
      <c r="Q805" s="358"/>
      <c r="R805" s="358"/>
      <c r="S805" s="360"/>
      <c r="T805" s="359"/>
      <c r="U805" s="359"/>
      <c r="V805" s="359"/>
      <c r="W805" s="359"/>
    </row>
    <row r="806" spans="1:23" s="193" customFormat="1">
      <c r="A806" s="418"/>
      <c r="B806" s="419" t="s">
        <v>275</v>
      </c>
      <c r="C806" s="418">
        <v>43</v>
      </c>
      <c r="D806" s="425" t="s">
        <v>338</v>
      </c>
      <c r="E806" s="421">
        <v>3026.49</v>
      </c>
      <c r="F806" s="422">
        <v>4247</v>
      </c>
      <c r="G806" s="422">
        <v>826.48</v>
      </c>
      <c r="H806" s="543">
        <f t="shared" si="333"/>
        <v>27.308201910463943</v>
      </c>
      <c r="I806" s="543">
        <f t="shared" si="334"/>
        <v>19.460324935248412</v>
      </c>
      <c r="J806" s="458"/>
      <c r="K806" s="458"/>
      <c r="L806" s="338"/>
      <c r="M806" s="338"/>
      <c r="N806" s="338"/>
      <c r="O806" s="360"/>
      <c r="P806" s="358"/>
      <c r="Q806" s="358"/>
      <c r="R806" s="358"/>
      <c r="S806" s="360"/>
      <c r="T806" s="359"/>
      <c r="U806" s="359"/>
      <c r="V806" s="359"/>
      <c r="W806" s="359"/>
    </row>
    <row r="807" spans="1:23" s="193" customFormat="1">
      <c r="A807" s="418"/>
      <c r="B807" s="419">
        <v>3295</v>
      </c>
      <c r="C807" s="418">
        <v>43</v>
      </c>
      <c r="D807" s="425" t="s">
        <v>195</v>
      </c>
      <c r="E807" s="421">
        <v>2854.43</v>
      </c>
      <c r="F807" s="422">
        <v>0</v>
      </c>
      <c r="G807" s="422">
        <v>0</v>
      </c>
      <c r="H807" s="548" t="s">
        <v>741</v>
      </c>
      <c r="I807" s="548" t="s">
        <v>741</v>
      </c>
      <c r="J807" s="458"/>
      <c r="K807" s="458"/>
      <c r="L807" s="338"/>
      <c r="M807" s="338"/>
      <c r="N807" s="338"/>
      <c r="O807" s="360"/>
      <c r="P807" s="358"/>
      <c r="Q807" s="358"/>
      <c r="R807" s="358"/>
      <c r="S807" s="360"/>
      <c r="T807" s="359"/>
      <c r="U807" s="359"/>
      <c r="V807" s="359"/>
      <c r="W807" s="359"/>
    </row>
    <row r="808" spans="1:23" s="193" customFormat="1">
      <c r="A808" s="418"/>
      <c r="B808" s="419">
        <v>3296</v>
      </c>
      <c r="C808" s="418">
        <v>43</v>
      </c>
      <c r="D808" s="425" t="s">
        <v>339</v>
      </c>
      <c r="E808" s="421">
        <v>3359.55</v>
      </c>
      <c r="F808" s="422">
        <v>0</v>
      </c>
      <c r="G808" s="422">
        <v>0</v>
      </c>
      <c r="H808" s="548" t="s">
        <v>741</v>
      </c>
      <c r="I808" s="548" t="s">
        <v>741</v>
      </c>
      <c r="J808" s="458"/>
      <c r="K808" s="458"/>
      <c r="L808" s="338"/>
      <c r="M808" s="338"/>
      <c r="N808" s="338"/>
      <c r="O808" s="360"/>
      <c r="P808" s="358"/>
      <c r="Q808" s="358"/>
      <c r="R808" s="358"/>
      <c r="S808" s="360"/>
      <c r="T808" s="359"/>
      <c r="U808" s="359"/>
      <c r="V808" s="359"/>
      <c r="W808" s="359"/>
    </row>
    <row r="809" spans="1:23" s="193" customFormat="1">
      <c r="A809" s="418"/>
      <c r="B809" s="419" t="s">
        <v>196</v>
      </c>
      <c r="C809" s="418">
        <v>43</v>
      </c>
      <c r="D809" s="425" t="s">
        <v>109</v>
      </c>
      <c r="E809" s="421">
        <v>5407.68</v>
      </c>
      <c r="F809" s="422">
        <v>6636</v>
      </c>
      <c r="G809" s="422">
        <v>17485.88</v>
      </c>
      <c r="H809" s="543">
        <f t="shared" si="333"/>
        <v>323.35271317829461</v>
      </c>
      <c r="I809" s="543">
        <f t="shared" si="334"/>
        <v>263.50030138637737</v>
      </c>
      <c r="J809" s="458"/>
      <c r="K809" s="458"/>
      <c r="L809" s="338"/>
      <c r="M809" s="338"/>
      <c r="N809" s="338"/>
      <c r="O809" s="360"/>
      <c r="P809" s="358"/>
      <c r="Q809" s="358"/>
      <c r="R809" s="358"/>
      <c r="S809" s="360"/>
      <c r="T809" s="359"/>
      <c r="U809" s="359"/>
      <c r="V809" s="359"/>
      <c r="W809" s="359"/>
    </row>
    <row r="810" spans="1:23" s="193" customFormat="1">
      <c r="A810" s="336"/>
      <c r="B810" s="415">
        <v>34</v>
      </c>
      <c r="C810" s="336">
        <v>43</v>
      </c>
      <c r="D810" s="426" t="s">
        <v>18</v>
      </c>
      <c r="E810" s="417">
        <f>E811+E816+E824</f>
        <v>5103.3500000000004</v>
      </c>
      <c r="F810" s="417">
        <f t="shared" ref="F810" si="355">F811+F816+F824</f>
        <v>0</v>
      </c>
      <c r="G810" s="417">
        <f t="shared" ref="G810" si="356">G811+G816+G824</f>
        <v>1295.3700000000001</v>
      </c>
      <c r="H810" s="541">
        <f t="shared" si="333"/>
        <v>25.382738789226682</v>
      </c>
      <c r="I810" s="541" t="s">
        <v>741</v>
      </c>
      <c r="J810" s="458"/>
      <c r="K810" s="458"/>
      <c r="L810" s="338"/>
      <c r="M810" s="338"/>
      <c r="N810" s="338"/>
      <c r="O810" s="360"/>
      <c r="P810" s="358"/>
      <c r="Q810" s="358"/>
      <c r="R810" s="358"/>
      <c r="S810" s="360"/>
      <c r="T810" s="359"/>
      <c r="U810" s="359"/>
      <c r="V810" s="359"/>
      <c r="W810" s="359"/>
    </row>
    <row r="811" spans="1:23" s="193" customFormat="1">
      <c r="A811" s="336"/>
      <c r="B811" s="415" t="s">
        <v>276</v>
      </c>
      <c r="C811" s="336">
        <v>43</v>
      </c>
      <c r="D811" s="426" t="s">
        <v>340</v>
      </c>
      <c r="E811" s="417">
        <f>SUM(E812:E815)</f>
        <v>0</v>
      </c>
      <c r="F811" s="417">
        <f t="shared" ref="F811" si="357">SUM(F812:F815)</f>
        <v>0</v>
      </c>
      <c r="G811" s="417">
        <f t="shared" ref="G811" si="358">SUM(G812:G815)</f>
        <v>0</v>
      </c>
      <c r="H811" s="541" t="s">
        <v>741</v>
      </c>
      <c r="I811" s="541" t="s">
        <v>741</v>
      </c>
      <c r="J811" s="458"/>
      <c r="K811" s="458"/>
      <c r="L811" s="338"/>
      <c r="M811" s="338"/>
      <c r="N811" s="338"/>
      <c r="O811" s="360"/>
      <c r="P811" s="358"/>
      <c r="Q811" s="358"/>
      <c r="R811" s="358"/>
      <c r="S811" s="360"/>
      <c r="T811" s="359"/>
      <c r="U811" s="359"/>
      <c r="V811" s="359"/>
      <c r="W811" s="359"/>
    </row>
    <row r="812" spans="1:23" s="193" customFormat="1">
      <c r="A812" s="418"/>
      <c r="B812" s="419" t="s">
        <v>277</v>
      </c>
      <c r="C812" s="418">
        <v>43</v>
      </c>
      <c r="D812" s="425" t="s">
        <v>341</v>
      </c>
      <c r="E812" s="427">
        <v>0</v>
      </c>
      <c r="F812" s="427">
        <v>0</v>
      </c>
      <c r="G812" s="427">
        <v>0</v>
      </c>
      <c r="H812" s="540" t="s">
        <v>741</v>
      </c>
      <c r="I812" s="540" t="s">
        <v>741</v>
      </c>
      <c r="J812" s="458"/>
      <c r="K812" s="458"/>
      <c r="L812" s="338"/>
      <c r="M812" s="338"/>
      <c r="N812" s="338"/>
      <c r="O812" s="360"/>
      <c r="P812" s="358"/>
      <c r="Q812" s="358"/>
      <c r="R812" s="358"/>
      <c r="S812" s="360"/>
      <c r="T812" s="359"/>
      <c r="U812" s="359"/>
      <c r="V812" s="359"/>
      <c r="W812" s="359"/>
    </row>
    <row r="813" spans="1:23" s="193" customFormat="1">
      <c r="A813" s="418"/>
      <c r="B813" s="419" t="s">
        <v>278</v>
      </c>
      <c r="C813" s="418">
        <v>43</v>
      </c>
      <c r="D813" s="425" t="s">
        <v>342</v>
      </c>
      <c r="E813" s="427">
        <v>0</v>
      </c>
      <c r="F813" s="427">
        <v>0</v>
      </c>
      <c r="G813" s="427">
        <v>0</v>
      </c>
      <c r="H813" s="540" t="s">
        <v>741</v>
      </c>
      <c r="I813" s="540" t="s">
        <v>741</v>
      </c>
      <c r="J813" s="458"/>
      <c r="K813" s="458"/>
      <c r="L813" s="338"/>
      <c r="M813" s="338"/>
      <c r="N813" s="338"/>
      <c r="O813" s="360"/>
      <c r="P813" s="358"/>
      <c r="Q813" s="358"/>
      <c r="R813" s="358"/>
      <c r="S813" s="360"/>
      <c r="T813" s="359"/>
      <c r="U813" s="359"/>
      <c r="V813" s="359"/>
      <c r="W813" s="359"/>
    </row>
    <row r="814" spans="1:23" s="193" customFormat="1">
      <c r="A814" s="418"/>
      <c r="B814" s="419" t="s">
        <v>279</v>
      </c>
      <c r="C814" s="418">
        <v>43</v>
      </c>
      <c r="D814" s="425" t="s">
        <v>343</v>
      </c>
      <c r="E814" s="427">
        <v>0</v>
      </c>
      <c r="F814" s="427">
        <v>0</v>
      </c>
      <c r="G814" s="427">
        <v>0</v>
      </c>
      <c r="H814" s="540" t="s">
        <v>741</v>
      </c>
      <c r="I814" s="540" t="s">
        <v>741</v>
      </c>
      <c r="J814" s="458"/>
      <c r="K814" s="458"/>
      <c r="L814" s="338"/>
      <c r="M814" s="338"/>
      <c r="N814" s="338"/>
      <c r="O814" s="360"/>
      <c r="P814" s="358"/>
      <c r="Q814" s="358"/>
      <c r="R814" s="358"/>
      <c r="S814" s="360"/>
      <c r="T814" s="359"/>
      <c r="U814" s="359"/>
      <c r="V814" s="359"/>
      <c r="W814" s="359"/>
    </row>
    <row r="815" spans="1:23" s="193" customFormat="1">
      <c r="A815" s="418"/>
      <c r="B815" s="419" t="s">
        <v>280</v>
      </c>
      <c r="C815" s="418">
        <v>43</v>
      </c>
      <c r="D815" s="425" t="s">
        <v>344</v>
      </c>
      <c r="E815" s="427">
        <v>0</v>
      </c>
      <c r="F815" s="427">
        <v>0</v>
      </c>
      <c r="G815" s="427">
        <v>0</v>
      </c>
      <c r="H815" s="540" t="s">
        <v>741</v>
      </c>
      <c r="I815" s="540" t="s">
        <v>741</v>
      </c>
      <c r="J815" s="458"/>
      <c r="K815" s="458"/>
      <c r="L815" s="338"/>
      <c r="M815" s="338"/>
      <c r="N815" s="338"/>
      <c r="O815" s="360"/>
      <c r="P815" s="358"/>
      <c r="Q815" s="358"/>
      <c r="R815" s="358"/>
      <c r="S815" s="360"/>
      <c r="T815" s="359"/>
      <c r="U815" s="359"/>
      <c r="V815" s="359"/>
      <c r="W815" s="359"/>
    </row>
    <row r="816" spans="1:23" s="193" customFormat="1">
      <c r="A816" s="336"/>
      <c r="B816" s="415" t="s">
        <v>281</v>
      </c>
      <c r="C816" s="336">
        <v>43</v>
      </c>
      <c r="D816" s="426" t="s">
        <v>110</v>
      </c>
      <c r="E816" s="417">
        <f>SUM(E817:E823)</f>
        <v>0</v>
      </c>
      <c r="F816" s="417">
        <f t="shared" ref="F816" si="359">SUM(F817:F823)</f>
        <v>0</v>
      </c>
      <c r="G816" s="417">
        <f t="shared" ref="G816" si="360">SUM(G817:G823)</f>
        <v>0</v>
      </c>
      <c r="H816" s="541" t="s">
        <v>741</v>
      </c>
      <c r="I816" s="541" t="s">
        <v>741</v>
      </c>
      <c r="J816" s="458"/>
      <c r="K816" s="458"/>
      <c r="L816" s="338"/>
      <c r="M816" s="338"/>
      <c r="N816" s="338"/>
      <c r="O816" s="360"/>
      <c r="P816" s="358"/>
      <c r="Q816" s="358"/>
      <c r="R816" s="358"/>
      <c r="S816" s="360"/>
      <c r="T816" s="359"/>
      <c r="U816" s="359"/>
      <c r="V816" s="359"/>
      <c r="W816" s="359"/>
    </row>
    <row r="817" spans="1:23" s="193" customFormat="1" ht="30">
      <c r="A817" s="418"/>
      <c r="B817" s="419" t="s">
        <v>282</v>
      </c>
      <c r="C817" s="418">
        <v>43</v>
      </c>
      <c r="D817" s="425" t="s">
        <v>345</v>
      </c>
      <c r="E817" s="427">
        <v>0</v>
      </c>
      <c r="F817" s="427">
        <v>0</v>
      </c>
      <c r="G817" s="427">
        <v>0</v>
      </c>
      <c r="H817" s="540" t="s">
        <v>741</v>
      </c>
      <c r="I817" s="540" t="s">
        <v>741</v>
      </c>
      <c r="J817" s="458"/>
      <c r="K817" s="458"/>
      <c r="L817" s="338"/>
      <c r="M817" s="338"/>
      <c r="N817" s="338"/>
      <c r="O817" s="360"/>
      <c r="P817" s="358"/>
      <c r="Q817" s="358"/>
      <c r="R817" s="358"/>
      <c r="S817" s="360"/>
      <c r="T817" s="359"/>
      <c r="U817" s="359"/>
      <c r="V817" s="359"/>
      <c r="W817" s="359"/>
    </row>
    <row r="818" spans="1:23" s="193" customFormat="1" ht="30">
      <c r="A818" s="418"/>
      <c r="B818" s="419" t="s">
        <v>283</v>
      </c>
      <c r="C818" s="418">
        <v>43</v>
      </c>
      <c r="D818" s="425" t="s">
        <v>346</v>
      </c>
      <c r="E818" s="427">
        <v>0</v>
      </c>
      <c r="F818" s="427">
        <v>0</v>
      </c>
      <c r="G818" s="427">
        <v>0</v>
      </c>
      <c r="H818" s="540" t="s">
        <v>741</v>
      </c>
      <c r="I818" s="540" t="s">
        <v>741</v>
      </c>
      <c r="J818" s="458"/>
      <c r="K818" s="458"/>
      <c r="L818" s="338"/>
      <c r="M818" s="338"/>
      <c r="N818" s="338"/>
      <c r="O818" s="360"/>
      <c r="P818" s="358"/>
      <c r="Q818" s="358"/>
      <c r="R818" s="358"/>
      <c r="S818" s="360"/>
      <c r="T818" s="359"/>
      <c r="U818" s="359"/>
      <c r="V818" s="359"/>
      <c r="W818" s="359"/>
    </row>
    <row r="819" spans="1:23" s="193" customFormat="1" ht="30">
      <c r="A819" s="418"/>
      <c r="B819" s="419" t="s">
        <v>284</v>
      </c>
      <c r="C819" s="418">
        <v>43</v>
      </c>
      <c r="D819" s="425" t="s">
        <v>347</v>
      </c>
      <c r="E819" s="427">
        <v>0</v>
      </c>
      <c r="F819" s="427">
        <v>0</v>
      </c>
      <c r="G819" s="427">
        <v>0</v>
      </c>
      <c r="H819" s="540" t="s">
        <v>741</v>
      </c>
      <c r="I819" s="540" t="s">
        <v>741</v>
      </c>
      <c r="J819" s="458"/>
      <c r="K819" s="458"/>
      <c r="L819" s="338"/>
      <c r="M819" s="338"/>
      <c r="N819" s="338"/>
      <c r="O819" s="360"/>
      <c r="P819" s="358"/>
      <c r="Q819" s="358"/>
      <c r="R819" s="358"/>
      <c r="S819" s="360"/>
      <c r="T819" s="359"/>
      <c r="U819" s="359"/>
      <c r="V819" s="359"/>
      <c r="W819" s="359"/>
    </row>
    <row r="820" spans="1:23" s="193" customFormat="1">
      <c r="A820" s="418"/>
      <c r="B820" s="419" t="s">
        <v>285</v>
      </c>
      <c r="C820" s="418">
        <v>43</v>
      </c>
      <c r="D820" s="425" t="s">
        <v>348</v>
      </c>
      <c r="E820" s="427">
        <v>0</v>
      </c>
      <c r="F820" s="427">
        <v>0</v>
      </c>
      <c r="G820" s="427">
        <v>0</v>
      </c>
      <c r="H820" s="540" t="s">
        <v>741</v>
      </c>
      <c r="I820" s="540" t="s">
        <v>741</v>
      </c>
      <c r="J820" s="458"/>
      <c r="K820" s="458"/>
      <c r="L820" s="338"/>
      <c r="M820" s="338"/>
      <c r="N820" s="338"/>
      <c r="O820" s="360"/>
      <c r="P820" s="358"/>
      <c r="Q820" s="358"/>
      <c r="R820" s="358"/>
      <c r="S820" s="360"/>
      <c r="T820" s="359"/>
      <c r="U820" s="359"/>
      <c r="V820" s="359"/>
      <c r="W820" s="359"/>
    </row>
    <row r="821" spans="1:23" s="193" customFormat="1" ht="30">
      <c r="A821" s="418"/>
      <c r="B821" s="419">
        <v>3426</v>
      </c>
      <c r="C821" s="418">
        <v>43</v>
      </c>
      <c r="D821" s="425" t="s">
        <v>349</v>
      </c>
      <c r="E821" s="427">
        <v>0</v>
      </c>
      <c r="F821" s="427">
        <v>0</v>
      </c>
      <c r="G821" s="427">
        <v>0</v>
      </c>
      <c r="H821" s="540" t="s">
        <v>741</v>
      </c>
      <c r="I821" s="540" t="s">
        <v>741</v>
      </c>
      <c r="J821" s="458"/>
      <c r="K821" s="458"/>
      <c r="L821" s="338"/>
      <c r="M821" s="338"/>
      <c r="N821" s="338"/>
      <c r="O821" s="360"/>
      <c r="P821" s="358"/>
      <c r="Q821" s="358"/>
      <c r="R821" s="358"/>
      <c r="S821" s="360"/>
      <c r="T821" s="359"/>
      <c r="U821" s="359"/>
      <c r="V821" s="359"/>
      <c r="W821" s="359"/>
    </row>
    <row r="822" spans="1:23" s="193" customFormat="1" ht="30">
      <c r="A822" s="418"/>
      <c r="B822" s="419">
        <v>3427</v>
      </c>
      <c r="C822" s="418">
        <v>43</v>
      </c>
      <c r="D822" s="425" t="s">
        <v>350</v>
      </c>
      <c r="E822" s="427">
        <v>0</v>
      </c>
      <c r="F822" s="427">
        <v>0</v>
      </c>
      <c r="G822" s="427">
        <v>0</v>
      </c>
      <c r="H822" s="540" t="s">
        <v>741</v>
      </c>
      <c r="I822" s="540" t="s">
        <v>741</v>
      </c>
      <c r="J822" s="458"/>
      <c r="K822" s="458"/>
      <c r="L822" s="338"/>
      <c r="M822" s="338"/>
      <c r="N822" s="338"/>
      <c r="O822" s="360"/>
      <c r="P822" s="358"/>
      <c r="Q822" s="358"/>
      <c r="R822" s="358"/>
      <c r="S822" s="360"/>
      <c r="T822" s="359"/>
      <c r="U822" s="359"/>
      <c r="V822" s="359"/>
      <c r="W822" s="359"/>
    </row>
    <row r="823" spans="1:23" s="193" customFormat="1">
      <c r="A823" s="418"/>
      <c r="B823" s="419">
        <v>3428</v>
      </c>
      <c r="C823" s="418">
        <v>43</v>
      </c>
      <c r="D823" s="425" t="s">
        <v>351</v>
      </c>
      <c r="E823" s="427">
        <v>0</v>
      </c>
      <c r="F823" s="427">
        <v>0</v>
      </c>
      <c r="G823" s="427">
        <v>0</v>
      </c>
      <c r="H823" s="540" t="s">
        <v>741</v>
      </c>
      <c r="I823" s="540" t="s">
        <v>741</v>
      </c>
      <c r="J823" s="458"/>
      <c r="K823" s="458"/>
      <c r="L823" s="338"/>
      <c r="M823" s="338"/>
      <c r="N823" s="338"/>
      <c r="O823" s="360"/>
      <c r="P823" s="358"/>
      <c r="Q823" s="358"/>
      <c r="R823" s="358"/>
      <c r="S823" s="360"/>
      <c r="T823" s="359"/>
      <c r="U823" s="359"/>
      <c r="V823" s="359"/>
      <c r="W823" s="359"/>
    </row>
    <row r="824" spans="1:23" s="193" customFormat="1">
      <c r="A824" s="336"/>
      <c r="B824" s="415" t="s">
        <v>286</v>
      </c>
      <c r="C824" s="336">
        <v>43</v>
      </c>
      <c r="D824" s="426" t="s">
        <v>111</v>
      </c>
      <c r="E824" s="417">
        <f>SUM(E825:E828)</f>
        <v>5103.3500000000004</v>
      </c>
      <c r="F824" s="417">
        <f t="shared" ref="F824" si="361">SUM(F825:F828)</f>
        <v>0</v>
      </c>
      <c r="G824" s="417">
        <f t="shared" ref="G824" si="362">SUM(G825:G828)</f>
        <v>1295.3700000000001</v>
      </c>
      <c r="H824" s="541">
        <f t="shared" si="333"/>
        <v>25.382738789226682</v>
      </c>
      <c r="I824" s="541" t="s">
        <v>741</v>
      </c>
      <c r="J824" s="458"/>
      <c r="K824" s="458"/>
      <c r="L824" s="338"/>
      <c r="M824" s="338"/>
      <c r="N824" s="338"/>
      <c r="O824" s="360"/>
      <c r="P824" s="358"/>
      <c r="Q824" s="358"/>
      <c r="R824" s="358"/>
      <c r="S824" s="360"/>
      <c r="T824" s="359"/>
      <c r="U824" s="359"/>
      <c r="V824" s="359"/>
      <c r="W824" s="359"/>
    </row>
    <row r="825" spans="1:23" s="193" customFormat="1">
      <c r="A825" s="418"/>
      <c r="B825" s="419" t="s">
        <v>197</v>
      </c>
      <c r="C825" s="418">
        <v>43</v>
      </c>
      <c r="D825" s="425" t="s">
        <v>198</v>
      </c>
      <c r="E825" s="421">
        <v>1042.05</v>
      </c>
      <c r="F825" s="422">
        <v>0</v>
      </c>
      <c r="G825" s="422">
        <v>1146.3900000000001</v>
      </c>
      <c r="H825" s="543">
        <f t="shared" si="333"/>
        <v>110.01295523247447</v>
      </c>
      <c r="I825" s="540" t="s">
        <v>741</v>
      </c>
      <c r="J825" s="458"/>
      <c r="K825" s="458"/>
      <c r="L825" s="338"/>
      <c r="M825" s="338"/>
      <c r="N825" s="338"/>
      <c r="O825" s="360"/>
      <c r="P825" s="358"/>
      <c r="Q825" s="358"/>
      <c r="R825" s="358"/>
      <c r="S825" s="360"/>
      <c r="T825" s="359"/>
      <c r="U825" s="359"/>
      <c r="V825" s="359"/>
      <c r="W825" s="359"/>
    </row>
    <row r="826" spans="1:23" s="193" customFormat="1" ht="30">
      <c r="A826" s="418"/>
      <c r="B826" s="419" t="s">
        <v>287</v>
      </c>
      <c r="C826" s="418">
        <v>43</v>
      </c>
      <c r="D826" s="425" t="s">
        <v>352</v>
      </c>
      <c r="E826" s="421">
        <v>120.65</v>
      </c>
      <c r="F826" s="422">
        <v>0</v>
      </c>
      <c r="G826" s="422">
        <v>119.35</v>
      </c>
      <c r="H826" s="543">
        <f t="shared" si="333"/>
        <v>98.922503108164108</v>
      </c>
      <c r="I826" s="540" t="s">
        <v>741</v>
      </c>
      <c r="J826" s="458"/>
      <c r="K826" s="458"/>
      <c r="L826" s="338"/>
      <c r="M826" s="338"/>
      <c r="N826" s="338"/>
      <c r="O826" s="360"/>
      <c r="P826" s="358"/>
      <c r="Q826" s="358"/>
      <c r="R826" s="358"/>
      <c r="S826" s="360"/>
      <c r="T826" s="359"/>
      <c r="U826" s="359"/>
      <c r="V826" s="359"/>
      <c r="W826" s="359"/>
    </row>
    <row r="827" spans="1:23" s="193" customFormat="1">
      <c r="A827" s="418"/>
      <c r="B827" s="419" t="s">
        <v>288</v>
      </c>
      <c r="C827" s="418">
        <v>43</v>
      </c>
      <c r="D827" s="425" t="s">
        <v>353</v>
      </c>
      <c r="E827" s="421">
        <v>3940.65</v>
      </c>
      <c r="F827" s="422">
        <v>0</v>
      </c>
      <c r="G827" s="422">
        <v>29.63</v>
      </c>
      <c r="H827" s="543">
        <f t="shared" si="333"/>
        <v>0.75190641137883341</v>
      </c>
      <c r="I827" s="540" t="s">
        <v>741</v>
      </c>
      <c r="J827" s="458"/>
      <c r="K827" s="458"/>
      <c r="L827" s="338"/>
      <c r="M827" s="338"/>
      <c r="N827" s="338"/>
      <c r="O827" s="360"/>
      <c r="P827" s="358"/>
      <c r="Q827" s="358"/>
      <c r="R827" s="358"/>
      <c r="S827" s="360"/>
      <c r="T827" s="359"/>
      <c r="U827" s="359"/>
      <c r="V827" s="359"/>
      <c r="W827" s="359"/>
    </row>
    <row r="828" spans="1:23" s="193" customFormat="1">
      <c r="A828" s="418"/>
      <c r="B828" s="419" t="s">
        <v>289</v>
      </c>
      <c r="C828" s="418">
        <v>43</v>
      </c>
      <c r="D828" s="425" t="s">
        <v>354</v>
      </c>
      <c r="E828" s="421">
        <v>0</v>
      </c>
      <c r="F828" s="422">
        <v>0</v>
      </c>
      <c r="G828" s="422">
        <v>0</v>
      </c>
      <c r="H828" s="540" t="s">
        <v>741</v>
      </c>
      <c r="I828" s="540" t="s">
        <v>741</v>
      </c>
      <c r="J828" s="458"/>
      <c r="K828" s="458"/>
      <c r="L828" s="338"/>
      <c r="M828" s="338"/>
      <c r="N828" s="338"/>
      <c r="O828" s="360"/>
      <c r="P828" s="358"/>
      <c r="Q828" s="358"/>
      <c r="R828" s="358"/>
      <c r="S828" s="360"/>
      <c r="T828" s="359"/>
      <c r="U828" s="359"/>
      <c r="V828" s="359"/>
      <c r="W828" s="359"/>
    </row>
    <row r="829" spans="1:23" s="193" customFormat="1">
      <c r="A829" s="336"/>
      <c r="B829" s="415">
        <v>35</v>
      </c>
      <c r="C829" s="336">
        <v>43</v>
      </c>
      <c r="D829" s="426" t="s">
        <v>355</v>
      </c>
      <c r="E829" s="417">
        <f>E830+E833+E837</f>
        <v>0</v>
      </c>
      <c r="F829" s="417">
        <f t="shared" ref="F829" si="363">F830+F833+F837</f>
        <v>0</v>
      </c>
      <c r="G829" s="417">
        <f t="shared" ref="G829" si="364">G830+G833+G837</f>
        <v>0</v>
      </c>
      <c r="H829" s="541" t="s">
        <v>741</v>
      </c>
      <c r="I829" s="541" t="s">
        <v>741</v>
      </c>
      <c r="J829" s="458"/>
      <c r="K829" s="458"/>
      <c r="L829" s="338"/>
      <c r="M829" s="338"/>
      <c r="N829" s="338"/>
      <c r="O829" s="360"/>
      <c r="P829" s="358"/>
      <c r="Q829" s="358"/>
      <c r="R829" s="358"/>
      <c r="S829" s="360"/>
      <c r="T829" s="359"/>
      <c r="U829" s="359"/>
      <c r="V829" s="359"/>
      <c r="W829" s="359"/>
    </row>
    <row r="830" spans="1:23" s="193" customFormat="1">
      <c r="A830" s="336"/>
      <c r="B830" s="415" t="s">
        <v>290</v>
      </c>
      <c r="C830" s="336">
        <v>43</v>
      </c>
      <c r="D830" s="426" t="s">
        <v>356</v>
      </c>
      <c r="E830" s="417">
        <f>SUM(E831:E832)</f>
        <v>0</v>
      </c>
      <c r="F830" s="417">
        <f t="shared" ref="F830" si="365">SUM(F831:F832)</f>
        <v>0</v>
      </c>
      <c r="G830" s="417">
        <f t="shared" ref="G830" si="366">SUM(G831:G832)</f>
        <v>0</v>
      </c>
      <c r="H830" s="541" t="s">
        <v>741</v>
      </c>
      <c r="I830" s="541" t="s">
        <v>741</v>
      </c>
      <c r="J830" s="458"/>
      <c r="K830" s="458"/>
      <c r="L830" s="338"/>
      <c r="M830" s="338"/>
      <c r="N830" s="338"/>
      <c r="O830" s="360"/>
      <c r="P830" s="358"/>
      <c r="Q830" s="358"/>
      <c r="R830" s="358"/>
      <c r="S830" s="360"/>
      <c r="T830" s="359"/>
      <c r="U830" s="359"/>
      <c r="V830" s="359"/>
      <c r="W830" s="359"/>
    </row>
    <row r="831" spans="1:23" s="193" customFormat="1" ht="30">
      <c r="A831" s="418"/>
      <c r="B831" s="419" t="s">
        <v>292</v>
      </c>
      <c r="C831" s="418">
        <v>43</v>
      </c>
      <c r="D831" s="425" t="s">
        <v>357</v>
      </c>
      <c r="E831" s="427">
        <v>0</v>
      </c>
      <c r="F831" s="427">
        <v>0</v>
      </c>
      <c r="G831" s="427">
        <v>0</v>
      </c>
      <c r="H831" s="540" t="s">
        <v>741</v>
      </c>
      <c r="I831" s="540" t="s">
        <v>741</v>
      </c>
      <c r="J831" s="458"/>
      <c r="K831" s="458"/>
      <c r="L831" s="338"/>
      <c r="M831" s="338"/>
      <c r="N831" s="338"/>
      <c r="O831" s="360"/>
      <c r="P831" s="358"/>
      <c r="Q831" s="358"/>
      <c r="R831" s="358"/>
      <c r="S831" s="360"/>
      <c r="T831" s="359"/>
      <c r="U831" s="359"/>
      <c r="V831" s="359"/>
      <c r="W831" s="359"/>
    </row>
    <row r="832" spans="1:23" s="193" customFormat="1">
      <c r="A832" s="418"/>
      <c r="B832" s="419" t="s">
        <v>293</v>
      </c>
      <c r="C832" s="418">
        <v>43</v>
      </c>
      <c r="D832" s="425" t="s">
        <v>356</v>
      </c>
      <c r="E832" s="427">
        <v>0</v>
      </c>
      <c r="F832" s="427">
        <v>0</v>
      </c>
      <c r="G832" s="427">
        <v>0</v>
      </c>
      <c r="H832" s="540" t="s">
        <v>741</v>
      </c>
      <c r="I832" s="540" t="s">
        <v>741</v>
      </c>
      <c r="J832" s="458"/>
      <c r="K832" s="458"/>
      <c r="L832" s="338"/>
      <c r="M832" s="338"/>
      <c r="N832" s="338"/>
      <c r="O832" s="360"/>
      <c r="P832" s="358"/>
      <c r="Q832" s="358"/>
      <c r="R832" s="358"/>
      <c r="S832" s="360"/>
      <c r="T832" s="359"/>
      <c r="U832" s="359"/>
      <c r="V832" s="359"/>
      <c r="W832" s="359"/>
    </row>
    <row r="833" spans="1:23" s="193" customFormat="1" ht="30">
      <c r="A833" s="336"/>
      <c r="B833" s="415" t="s">
        <v>291</v>
      </c>
      <c r="C833" s="336">
        <v>43</v>
      </c>
      <c r="D833" s="426" t="s">
        <v>358</v>
      </c>
      <c r="E833" s="417">
        <f>SUM(E834:E836)</f>
        <v>0</v>
      </c>
      <c r="F833" s="417">
        <f t="shared" ref="F833" si="367">SUM(F834:F836)</f>
        <v>0</v>
      </c>
      <c r="G833" s="417">
        <f t="shared" ref="G833" si="368">SUM(G834:G836)</f>
        <v>0</v>
      </c>
      <c r="H833" s="541" t="s">
        <v>741</v>
      </c>
      <c r="I833" s="541" t="s">
        <v>741</v>
      </c>
      <c r="J833" s="458"/>
      <c r="K833" s="458"/>
      <c r="L833" s="338"/>
      <c r="M833" s="338"/>
      <c r="N833" s="338"/>
      <c r="O833" s="360"/>
      <c r="P833" s="358"/>
      <c r="Q833" s="358"/>
      <c r="R833" s="358"/>
      <c r="S833" s="360"/>
      <c r="T833" s="359"/>
      <c r="U833" s="359"/>
      <c r="V833" s="359"/>
      <c r="W833" s="359"/>
    </row>
    <row r="834" spans="1:23" s="193" customFormat="1" ht="30">
      <c r="A834" s="418"/>
      <c r="B834" s="419" t="s">
        <v>294</v>
      </c>
      <c r="C834" s="418">
        <v>43</v>
      </c>
      <c r="D834" s="425" t="s">
        <v>359</v>
      </c>
      <c r="E834" s="427">
        <v>0</v>
      </c>
      <c r="F834" s="427">
        <v>0</v>
      </c>
      <c r="G834" s="427">
        <v>0</v>
      </c>
      <c r="H834" s="540" t="s">
        <v>741</v>
      </c>
      <c r="I834" s="540" t="s">
        <v>741</v>
      </c>
      <c r="J834" s="458"/>
      <c r="K834" s="458"/>
      <c r="L834" s="338"/>
      <c r="M834" s="338"/>
      <c r="N834" s="338"/>
      <c r="O834" s="360"/>
      <c r="P834" s="358"/>
      <c r="Q834" s="358"/>
      <c r="R834" s="358"/>
      <c r="S834" s="360"/>
      <c r="T834" s="359"/>
      <c r="U834" s="359"/>
      <c r="V834" s="359"/>
      <c r="W834" s="359"/>
    </row>
    <row r="835" spans="1:23" s="193" customFormat="1" ht="30">
      <c r="A835" s="418"/>
      <c r="B835" s="419" t="s">
        <v>295</v>
      </c>
      <c r="C835" s="418">
        <v>43</v>
      </c>
      <c r="D835" s="425" t="s">
        <v>360</v>
      </c>
      <c r="E835" s="427">
        <v>0</v>
      </c>
      <c r="F835" s="427">
        <v>0</v>
      </c>
      <c r="G835" s="427">
        <v>0</v>
      </c>
      <c r="H835" s="540" t="s">
        <v>741</v>
      </c>
      <c r="I835" s="540" t="s">
        <v>741</v>
      </c>
      <c r="J835" s="458"/>
      <c r="K835" s="458"/>
      <c r="L835" s="338"/>
      <c r="M835" s="338"/>
      <c r="N835" s="338"/>
      <c r="O835" s="360"/>
      <c r="P835" s="358"/>
      <c r="Q835" s="358"/>
      <c r="R835" s="358"/>
      <c r="S835" s="360"/>
      <c r="T835" s="359"/>
      <c r="U835" s="359"/>
      <c r="V835" s="359"/>
      <c r="W835" s="359"/>
    </row>
    <row r="836" spans="1:23" s="193" customFormat="1">
      <c r="A836" s="418"/>
      <c r="B836" s="419" t="s">
        <v>296</v>
      </c>
      <c r="C836" s="418">
        <v>43</v>
      </c>
      <c r="D836" s="425" t="s">
        <v>361</v>
      </c>
      <c r="E836" s="427">
        <v>0</v>
      </c>
      <c r="F836" s="427">
        <v>0</v>
      </c>
      <c r="G836" s="427">
        <v>0</v>
      </c>
      <c r="H836" s="540" t="s">
        <v>741</v>
      </c>
      <c r="I836" s="540" t="s">
        <v>741</v>
      </c>
      <c r="J836" s="458"/>
      <c r="K836" s="458"/>
      <c r="L836" s="338"/>
      <c r="M836" s="338"/>
      <c r="N836" s="338"/>
      <c r="O836" s="360"/>
      <c r="P836" s="358"/>
      <c r="Q836" s="358"/>
      <c r="R836" s="358"/>
      <c r="S836" s="360"/>
      <c r="T836" s="359"/>
      <c r="U836" s="359"/>
      <c r="V836" s="359"/>
      <c r="W836" s="359"/>
    </row>
    <row r="837" spans="1:23" s="193" customFormat="1" ht="30">
      <c r="A837" s="336"/>
      <c r="B837" s="415">
        <v>353</v>
      </c>
      <c r="C837" s="336">
        <v>43</v>
      </c>
      <c r="D837" s="426" t="s">
        <v>362</v>
      </c>
      <c r="E837" s="417">
        <f>SUM(E838)</f>
        <v>0</v>
      </c>
      <c r="F837" s="417">
        <f t="shared" ref="F837" si="369">SUM(F838)</f>
        <v>0</v>
      </c>
      <c r="G837" s="417">
        <f t="shared" ref="G837" si="370">SUM(G838)</f>
        <v>0</v>
      </c>
      <c r="H837" s="541" t="s">
        <v>741</v>
      </c>
      <c r="I837" s="541" t="s">
        <v>741</v>
      </c>
      <c r="J837" s="458"/>
      <c r="K837" s="458"/>
      <c r="L837" s="338"/>
      <c r="M837" s="338"/>
      <c r="N837" s="338"/>
      <c r="O837" s="360"/>
      <c r="P837" s="358"/>
      <c r="Q837" s="358"/>
      <c r="R837" s="358"/>
      <c r="S837" s="360"/>
      <c r="T837" s="359"/>
      <c r="U837" s="359"/>
      <c r="V837" s="359"/>
      <c r="W837" s="359"/>
    </row>
    <row r="838" spans="1:23" s="193" customFormat="1" ht="30">
      <c r="A838" s="418"/>
      <c r="B838" s="419">
        <v>3531</v>
      </c>
      <c r="C838" s="418">
        <v>43</v>
      </c>
      <c r="D838" s="425" t="s">
        <v>362</v>
      </c>
      <c r="E838" s="427">
        <v>0</v>
      </c>
      <c r="F838" s="427">
        <v>0</v>
      </c>
      <c r="G838" s="427">
        <v>0</v>
      </c>
      <c r="H838" s="540" t="s">
        <v>741</v>
      </c>
      <c r="I838" s="540" t="s">
        <v>741</v>
      </c>
      <c r="J838" s="458"/>
      <c r="K838" s="458"/>
      <c r="L838" s="338"/>
      <c r="M838" s="338"/>
      <c r="N838" s="338"/>
      <c r="O838" s="360"/>
      <c r="P838" s="358"/>
      <c r="Q838" s="358"/>
      <c r="R838" s="358"/>
      <c r="S838" s="360"/>
      <c r="T838" s="359"/>
      <c r="U838" s="359"/>
      <c r="V838" s="359"/>
      <c r="W838" s="359"/>
    </row>
    <row r="839" spans="1:23" s="193" customFormat="1">
      <c r="A839" s="336"/>
      <c r="B839" s="415">
        <v>36</v>
      </c>
      <c r="C839" s="336">
        <v>43</v>
      </c>
      <c r="D839" s="426" t="s">
        <v>363</v>
      </c>
      <c r="E839" s="417">
        <f>E840+E843+E846+E851+E855+E859+E862</f>
        <v>0</v>
      </c>
      <c r="F839" s="417">
        <f t="shared" ref="F839" si="371">F840+F843+F846+F851+F855+F859+F862</f>
        <v>0</v>
      </c>
      <c r="G839" s="417">
        <f t="shared" ref="G839" si="372">G840+G843+G846+G851+G855+G859+G862</f>
        <v>0</v>
      </c>
      <c r="H839" s="541" t="s">
        <v>741</v>
      </c>
      <c r="I839" s="541" t="s">
        <v>741</v>
      </c>
      <c r="J839" s="458"/>
      <c r="K839" s="458"/>
      <c r="L839" s="338"/>
      <c r="M839" s="338"/>
      <c r="N839" s="338"/>
      <c r="O839" s="360"/>
      <c r="P839" s="358"/>
      <c r="Q839" s="358"/>
      <c r="R839" s="358"/>
      <c r="S839" s="360"/>
      <c r="T839" s="359"/>
      <c r="U839" s="359"/>
      <c r="V839" s="359"/>
      <c r="W839" s="359"/>
    </row>
    <row r="840" spans="1:23" s="193" customFormat="1">
      <c r="A840" s="336"/>
      <c r="B840" s="415" t="s">
        <v>297</v>
      </c>
      <c r="C840" s="336">
        <v>43</v>
      </c>
      <c r="D840" s="426" t="s">
        <v>364</v>
      </c>
      <c r="E840" s="417">
        <f>SUM(E841:E842)</f>
        <v>0</v>
      </c>
      <c r="F840" s="417">
        <f t="shared" ref="F840" si="373">SUM(F841:F842)</f>
        <v>0</v>
      </c>
      <c r="G840" s="417">
        <f t="shared" ref="G840" si="374">SUM(G841:G842)</f>
        <v>0</v>
      </c>
      <c r="H840" s="541" t="s">
        <v>741</v>
      </c>
      <c r="I840" s="541" t="s">
        <v>741</v>
      </c>
      <c r="J840" s="458"/>
      <c r="K840" s="458"/>
      <c r="L840" s="338"/>
      <c r="M840" s="338"/>
      <c r="N840" s="338"/>
      <c r="O840" s="360"/>
      <c r="P840" s="358"/>
      <c r="Q840" s="358"/>
      <c r="R840" s="358"/>
      <c r="S840" s="360"/>
      <c r="T840" s="359"/>
      <c r="U840" s="359"/>
      <c r="V840" s="359"/>
      <c r="W840" s="359"/>
    </row>
    <row r="841" spans="1:23" s="193" customFormat="1">
      <c r="A841" s="418"/>
      <c r="B841" s="419" t="s">
        <v>298</v>
      </c>
      <c r="C841" s="418">
        <v>43</v>
      </c>
      <c r="D841" s="425" t="s">
        <v>365</v>
      </c>
      <c r="E841" s="427">
        <v>0</v>
      </c>
      <c r="F841" s="427">
        <v>0</v>
      </c>
      <c r="G841" s="427">
        <v>0</v>
      </c>
      <c r="H841" s="540" t="s">
        <v>741</v>
      </c>
      <c r="I841" s="540" t="s">
        <v>741</v>
      </c>
      <c r="J841" s="458"/>
      <c r="K841" s="458"/>
      <c r="L841" s="338"/>
      <c r="M841" s="338"/>
      <c r="N841" s="338"/>
      <c r="O841" s="360"/>
      <c r="P841" s="358"/>
      <c r="Q841" s="358"/>
      <c r="R841" s="358"/>
      <c r="S841" s="360"/>
      <c r="T841" s="359"/>
      <c r="U841" s="359"/>
      <c r="V841" s="359"/>
      <c r="W841" s="359"/>
    </row>
    <row r="842" spans="1:23" s="193" customFormat="1">
      <c r="A842" s="418"/>
      <c r="B842" s="419" t="s">
        <v>299</v>
      </c>
      <c r="C842" s="418">
        <v>43</v>
      </c>
      <c r="D842" s="425" t="s">
        <v>366</v>
      </c>
      <c r="E842" s="427">
        <v>0</v>
      </c>
      <c r="F842" s="427">
        <v>0</v>
      </c>
      <c r="G842" s="427">
        <v>0</v>
      </c>
      <c r="H842" s="540" t="s">
        <v>741</v>
      </c>
      <c r="I842" s="540" t="s">
        <v>741</v>
      </c>
      <c r="J842" s="458"/>
      <c r="K842" s="458"/>
      <c r="L842" s="338"/>
      <c r="M842" s="338"/>
      <c r="N842" s="338"/>
      <c r="O842" s="360"/>
      <c r="P842" s="358"/>
      <c r="Q842" s="358"/>
      <c r="R842" s="358"/>
      <c r="S842" s="360"/>
      <c r="T842" s="359"/>
      <c r="U842" s="359"/>
      <c r="V842" s="359"/>
      <c r="W842" s="359"/>
    </row>
    <row r="843" spans="1:23" s="193" customFormat="1" ht="30">
      <c r="A843" s="336"/>
      <c r="B843" s="415">
        <v>362</v>
      </c>
      <c r="C843" s="336">
        <v>43</v>
      </c>
      <c r="D843" s="426" t="s">
        <v>367</v>
      </c>
      <c r="E843" s="417">
        <f>SUM(E844:E845)</f>
        <v>0</v>
      </c>
      <c r="F843" s="417">
        <f t="shared" ref="F843" si="375">SUM(F844:F845)</f>
        <v>0</v>
      </c>
      <c r="G843" s="417">
        <f t="shared" ref="G843" si="376">SUM(G844:G845)</f>
        <v>0</v>
      </c>
      <c r="H843" s="541" t="s">
        <v>741</v>
      </c>
      <c r="I843" s="541" t="s">
        <v>741</v>
      </c>
      <c r="J843" s="458"/>
      <c r="K843" s="458"/>
      <c r="L843" s="338"/>
      <c r="M843" s="338"/>
      <c r="N843" s="338"/>
      <c r="O843" s="360"/>
      <c r="P843" s="358"/>
      <c r="Q843" s="358"/>
      <c r="R843" s="358"/>
      <c r="S843" s="360"/>
      <c r="T843" s="359"/>
      <c r="U843" s="359"/>
      <c r="V843" s="359"/>
      <c r="W843" s="359"/>
    </row>
    <row r="844" spans="1:23" s="193" customFormat="1" ht="30">
      <c r="A844" s="418"/>
      <c r="B844" s="419">
        <v>3621</v>
      </c>
      <c r="C844" s="418">
        <v>43</v>
      </c>
      <c r="D844" s="425" t="s">
        <v>368</v>
      </c>
      <c r="E844" s="427">
        <v>0</v>
      </c>
      <c r="F844" s="427">
        <v>0</v>
      </c>
      <c r="G844" s="427">
        <v>0</v>
      </c>
      <c r="H844" s="540" t="s">
        <v>741</v>
      </c>
      <c r="I844" s="540" t="s">
        <v>741</v>
      </c>
      <c r="J844" s="458"/>
      <c r="K844" s="458"/>
      <c r="L844" s="338"/>
      <c r="M844" s="338"/>
      <c r="N844" s="338"/>
      <c r="O844" s="360"/>
      <c r="P844" s="358"/>
      <c r="Q844" s="358"/>
      <c r="R844" s="358"/>
      <c r="S844" s="360"/>
      <c r="T844" s="359"/>
      <c r="U844" s="359"/>
      <c r="V844" s="359"/>
      <c r="W844" s="359"/>
    </row>
    <row r="845" spans="1:23" s="193" customFormat="1" ht="30">
      <c r="A845" s="418"/>
      <c r="B845" s="419">
        <v>3622</v>
      </c>
      <c r="C845" s="418">
        <v>43</v>
      </c>
      <c r="D845" s="425" t="s">
        <v>369</v>
      </c>
      <c r="E845" s="427">
        <v>0</v>
      </c>
      <c r="F845" s="427">
        <v>0</v>
      </c>
      <c r="G845" s="427">
        <v>0</v>
      </c>
      <c r="H845" s="540" t="s">
        <v>741</v>
      </c>
      <c r="I845" s="540" t="s">
        <v>741</v>
      </c>
      <c r="J845" s="458"/>
      <c r="K845" s="458"/>
      <c r="L845" s="338"/>
      <c r="M845" s="338"/>
      <c r="N845" s="338"/>
      <c r="O845" s="360"/>
      <c r="P845" s="358"/>
      <c r="Q845" s="358"/>
      <c r="R845" s="358"/>
      <c r="S845" s="360"/>
      <c r="T845" s="359"/>
      <c r="U845" s="359"/>
      <c r="V845" s="359"/>
      <c r="W845" s="359"/>
    </row>
    <row r="846" spans="1:23" s="193" customFormat="1">
      <c r="A846" s="336"/>
      <c r="B846" s="415" t="s">
        <v>300</v>
      </c>
      <c r="C846" s="336">
        <v>43</v>
      </c>
      <c r="D846" s="426" t="s">
        <v>370</v>
      </c>
      <c r="E846" s="417">
        <f>SUM(E847:E850)</f>
        <v>0</v>
      </c>
      <c r="F846" s="417">
        <f t="shared" ref="F846" si="377">SUM(F847:F850)</f>
        <v>0</v>
      </c>
      <c r="G846" s="417">
        <f t="shared" ref="G846" si="378">SUM(G847:G850)</f>
        <v>0</v>
      </c>
      <c r="H846" s="541" t="s">
        <v>741</v>
      </c>
      <c r="I846" s="541" t="s">
        <v>741</v>
      </c>
      <c r="J846" s="458"/>
      <c r="K846" s="458"/>
      <c r="L846" s="338"/>
      <c r="M846" s="338"/>
      <c r="N846" s="338"/>
      <c r="O846" s="360"/>
      <c r="P846" s="358"/>
      <c r="Q846" s="358"/>
      <c r="R846" s="358"/>
      <c r="S846" s="360"/>
      <c r="T846" s="359"/>
      <c r="U846" s="359"/>
      <c r="V846" s="359"/>
      <c r="W846" s="359"/>
    </row>
    <row r="847" spans="1:23" s="193" customFormat="1">
      <c r="A847" s="418"/>
      <c r="B847" s="419" t="s">
        <v>301</v>
      </c>
      <c r="C847" s="418">
        <v>43</v>
      </c>
      <c r="D847" s="425" t="s">
        <v>371</v>
      </c>
      <c r="E847" s="427">
        <v>0</v>
      </c>
      <c r="F847" s="427">
        <v>0</v>
      </c>
      <c r="G847" s="427">
        <v>0</v>
      </c>
      <c r="H847" s="540" t="s">
        <v>741</v>
      </c>
      <c r="I847" s="540" t="s">
        <v>741</v>
      </c>
      <c r="J847" s="458"/>
      <c r="K847" s="458"/>
      <c r="L847" s="338"/>
      <c r="M847" s="338"/>
      <c r="N847" s="338"/>
      <c r="O847" s="360"/>
      <c r="P847" s="358"/>
      <c r="Q847" s="358"/>
      <c r="R847" s="358"/>
      <c r="S847" s="360"/>
      <c r="T847" s="359"/>
      <c r="U847" s="359"/>
      <c r="V847" s="359"/>
      <c r="W847" s="359"/>
    </row>
    <row r="848" spans="1:23" s="193" customFormat="1">
      <c r="A848" s="418"/>
      <c r="B848" s="419" t="s">
        <v>302</v>
      </c>
      <c r="C848" s="418">
        <v>43</v>
      </c>
      <c r="D848" s="425" t="s">
        <v>372</v>
      </c>
      <c r="E848" s="427">
        <v>0</v>
      </c>
      <c r="F848" s="427">
        <v>0</v>
      </c>
      <c r="G848" s="427">
        <v>0</v>
      </c>
      <c r="H848" s="540" t="s">
        <v>741</v>
      </c>
      <c r="I848" s="540" t="s">
        <v>741</v>
      </c>
      <c r="J848" s="458"/>
      <c r="K848" s="458"/>
      <c r="L848" s="338"/>
      <c r="M848" s="338"/>
      <c r="N848" s="338"/>
      <c r="O848" s="360"/>
      <c r="P848" s="358"/>
      <c r="Q848" s="358"/>
      <c r="R848" s="358"/>
      <c r="S848" s="360"/>
      <c r="T848" s="359"/>
      <c r="U848" s="359"/>
      <c r="V848" s="359"/>
      <c r="W848" s="359"/>
    </row>
    <row r="849" spans="1:23" s="193" customFormat="1" ht="30">
      <c r="A849" s="418"/>
      <c r="B849" s="419">
        <v>3635</v>
      </c>
      <c r="C849" s="418">
        <v>43</v>
      </c>
      <c r="D849" s="425" t="s">
        <v>373</v>
      </c>
      <c r="E849" s="427">
        <v>0</v>
      </c>
      <c r="F849" s="427">
        <v>0</v>
      </c>
      <c r="G849" s="427">
        <v>0</v>
      </c>
      <c r="H849" s="540" t="s">
        <v>741</v>
      </c>
      <c r="I849" s="540" t="s">
        <v>741</v>
      </c>
      <c r="J849" s="458"/>
      <c r="K849" s="458"/>
      <c r="L849" s="338"/>
      <c r="M849" s="338"/>
      <c r="N849" s="338"/>
      <c r="O849" s="360"/>
      <c r="P849" s="358"/>
      <c r="Q849" s="358"/>
      <c r="R849" s="358"/>
      <c r="S849" s="360"/>
      <c r="T849" s="359"/>
      <c r="U849" s="359"/>
      <c r="V849" s="359"/>
      <c r="W849" s="359"/>
    </row>
    <row r="850" spans="1:23" s="193" customFormat="1" ht="30">
      <c r="A850" s="418"/>
      <c r="B850" s="419" t="s">
        <v>303</v>
      </c>
      <c r="C850" s="418">
        <v>43</v>
      </c>
      <c r="D850" s="425" t="s">
        <v>374</v>
      </c>
      <c r="E850" s="427">
        <v>0</v>
      </c>
      <c r="F850" s="427">
        <v>0</v>
      </c>
      <c r="G850" s="427">
        <v>0</v>
      </c>
      <c r="H850" s="540" t="s">
        <v>741</v>
      </c>
      <c r="I850" s="540" t="s">
        <v>741</v>
      </c>
      <c r="J850" s="458"/>
      <c r="K850" s="458"/>
      <c r="L850" s="338"/>
      <c r="M850" s="338"/>
      <c r="N850" s="338"/>
      <c r="O850" s="360"/>
      <c r="P850" s="358"/>
      <c r="Q850" s="358"/>
      <c r="R850" s="358"/>
      <c r="S850" s="360"/>
      <c r="T850" s="359"/>
      <c r="U850" s="359"/>
      <c r="V850" s="359"/>
      <c r="W850" s="359"/>
    </row>
    <row r="851" spans="1:23" s="193" customFormat="1">
      <c r="A851" s="336"/>
      <c r="B851" s="415">
        <v>366</v>
      </c>
      <c r="C851" s="336">
        <v>43</v>
      </c>
      <c r="D851" s="426" t="s">
        <v>375</v>
      </c>
      <c r="E851" s="417">
        <f>SUM(E852:E854)</f>
        <v>0</v>
      </c>
      <c r="F851" s="417">
        <f t="shared" ref="F851" si="379">SUM(F852:F854)</f>
        <v>0</v>
      </c>
      <c r="G851" s="417">
        <f t="shared" ref="G851" si="380">SUM(G852:G854)</f>
        <v>0</v>
      </c>
      <c r="H851" s="541" t="s">
        <v>741</v>
      </c>
      <c r="I851" s="541" t="s">
        <v>741</v>
      </c>
      <c r="J851" s="458"/>
      <c r="K851" s="458"/>
      <c r="L851" s="338"/>
      <c r="M851" s="338"/>
      <c r="N851" s="338"/>
      <c r="O851" s="360"/>
      <c r="P851" s="358"/>
      <c r="Q851" s="358"/>
      <c r="R851" s="358"/>
      <c r="S851" s="360"/>
      <c r="T851" s="359"/>
      <c r="U851" s="359"/>
      <c r="V851" s="359"/>
      <c r="W851" s="359"/>
    </row>
    <row r="852" spans="1:23" s="193" customFormat="1">
      <c r="A852" s="418"/>
      <c r="B852" s="419">
        <v>3661</v>
      </c>
      <c r="C852" s="418">
        <v>43</v>
      </c>
      <c r="D852" s="425" t="s">
        <v>376</v>
      </c>
      <c r="E852" s="427">
        <v>0</v>
      </c>
      <c r="F852" s="427">
        <v>0</v>
      </c>
      <c r="G852" s="427">
        <v>0</v>
      </c>
      <c r="H852" s="540" t="s">
        <v>741</v>
      </c>
      <c r="I852" s="540" t="s">
        <v>741</v>
      </c>
      <c r="J852" s="458"/>
      <c r="K852" s="458"/>
      <c r="L852" s="338"/>
      <c r="M852" s="338"/>
      <c r="N852" s="338"/>
      <c r="O852" s="360"/>
      <c r="P852" s="358"/>
      <c r="Q852" s="358"/>
      <c r="R852" s="358"/>
      <c r="S852" s="360"/>
      <c r="T852" s="359"/>
      <c r="U852" s="359"/>
      <c r="V852" s="359"/>
      <c r="W852" s="359"/>
    </row>
    <row r="853" spans="1:23" s="193" customFormat="1" ht="30">
      <c r="A853" s="418"/>
      <c r="B853" s="419">
        <v>3662</v>
      </c>
      <c r="C853" s="418">
        <v>43</v>
      </c>
      <c r="D853" s="425" t="s">
        <v>377</v>
      </c>
      <c r="E853" s="427">
        <v>0</v>
      </c>
      <c r="F853" s="427">
        <v>0</v>
      </c>
      <c r="G853" s="427">
        <v>0</v>
      </c>
      <c r="H853" s="540" t="s">
        <v>741</v>
      </c>
      <c r="I853" s="540" t="s">
        <v>741</v>
      </c>
      <c r="J853" s="458"/>
      <c r="K853" s="458"/>
      <c r="L853" s="338"/>
      <c r="M853" s="338"/>
      <c r="N853" s="338"/>
      <c r="O853" s="360"/>
      <c r="P853" s="358"/>
      <c r="Q853" s="358"/>
      <c r="R853" s="358"/>
      <c r="S853" s="360"/>
      <c r="T853" s="359"/>
      <c r="U853" s="359"/>
      <c r="V853" s="359"/>
      <c r="W853" s="359"/>
    </row>
    <row r="854" spans="1:23" s="193" customFormat="1" ht="30">
      <c r="A854" s="418"/>
      <c r="B854" s="419">
        <v>3663</v>
      </c>
      <c r="C854" s="418">
        <v>43</v>
      </c>
      <c r="D854" s="425" t="s">
        <v>378</v>
      </c>
      <c r="E854" s="427">
        <v>0</v>
      </c>
      <c r="F854" s="427">
        <v>0</v>
      </c>
      <c r="G854" s="427">
        <v>0</v>
      </c>
      <c r="H854" s="540" t="s">
        <v>741</v>
      </c>
      <c r="I854" s="540" t="s">
        <v>741</v>
      </c>
      <c r="J854" s="458"/>
      <c r="K854" s="458"/>
      <c r="L854" s="338"/>
      <c r="M854" s="338"/>
      <c r="N854" s="338"/>
      <c r="O854" s="360"/>
      <c r="P854" s="358"/>
      <c r="Q854" s="358"/>
      <c r="R854" s="358"/>
      <c r="S854" s="360"/>
      <c r="T854" s="359"/>
      <c r="U854" s="359"/>
      <c r="V854" s="359"/>
      <c r="W854" s="359"/>
    </row>
    <row r="855" spans="1:23" s="193" customFormat="1" ht="30">
      <c r="A855" s="336"/>
      <c r="B855" s="415">
        <v>367</v>
      </c>
      <c r="C855" s="336">
        <v>43</v>
      </c>
      <c r="D855" s="426" t="s">
        <v>379</v>
      </c>
      <c r="E855" s="417">
        <f>SUM(E856:E858)</f>
        <v>0</v>
      </c>
      <c r="F855" s="417">
        <f t="shared" ref="F855" si="381">SUM(F856:F858)</f>
        <v>0</v>
      </c>
      <c r="G855" s="417">
        <f t="shared" ref="G855" si="382">SUM(G856:G858)</f>
        <v>0</v>
      </c>
      <c r="H855" s="541" t="s">
        <v>741</v>
      </c>
      <c r="I855" s="541" t="s">
        <v>741</v>
      </c>
      <c r="J855" s="458"/>
      <c r="K855" s="458"/>
      <c r="L855" s="338"/>
      <c r="M855" s="338"/>
      <c r="N855" s="338"/>
      <c r="O855" s="360"/>
      <c r="P855" s="358"/>
      <c r="Q855" s="358"/>
      <c r="R855" s="358"/>
      <c r="S855" s="360"/>
      <c r="T855" s="359"/>
      <c r="U855" s="359"/>
      <c r="V855" s="359"/>
      <c r="W855" s="359"/>
    </row>
    <row r="856" spans="1:23" s="193" customFormat="1" ht="30">
      <c r="A856" s="418"/>
      <c r="B856" s="419">
        <v>3672</v>
      </c>
      <c r="C856" s="418">
        <v>43</v>
      </c>
      <c r="D856" s="425" t="s">
        <v>380</v>
      </c>
      <c r="E856" s="427">
        <v>0</v>
      </c>
      <c r="F856" s="427">
        <v>0</v>
      </c>
      <c r="G856" s="427">
        <v>0</v>
      </c>
      <c r="H856" s="540" t="s">
        <v>741</v>
      </c>
      <c r="I856" s="540" t="s">
        <v>741</v>
      </c>
      <c r="J856" s="458"/>
      <c r="K856" s="458"/>
      <c r="L856" s="338"/>
      <c r="M856" s="338"/>
      <c r="N856" s="338"/>
      <c r="O856" s="360"/>
      <c r="P856" s="358"/>
      <c r="Q856" s="358"/>
      <c r="R856" s="358"/>
      <c r="S856" s="360"/>
      <c r="T856" s="359"/>
      <c r="U856" s="359"/>
      <c r="V856" s="359"/>
      <c r="W856" s="359"/>
    </row>
    <row r="857" spans="1:23" s="193" customFormat="1" ht="30">
      <c r="A857" s="418"/>
      <c r="B857" s="419">
        <v>3673</v>
      </c>
      <c r="C857" s="418">
        <v>43</v>
      </c>
      <c r="D857" s="425" t="s">
        <v>381</v>
      </c>
      <c r="E857" s="427">
        <v>0</v>
      </c>
      <c r="F857" s="427">
        <v>0</v>
      </c>
      <c r="G857" s="427">
        <v>0</v>
      </c>
      <c r="H857" s="540" t="s">
        <v>741</v>
      </c>
      <c r="I857" s="540" t="s">
        <v>741</v>
      </c>
      <c r="J857" s="458"/>
      <c r="K857" s="458"/>
      <c r="L857" s="338"/>
      <c r="M857" s="338"/>
      <c r="N857" s="338"/>
      <c r="O857" s="360"/>
      <c r="P857" s="358"/>
      <c r="Q857" s="358"/>
      <c r="R857" s="358"/>
      <c r="S857" s="360"/>
      <c r="T857" s="359"/>
      <c r="U857" s="359"/>
      <c r="V857" s="359"/>
      <c r="W857" s="359"/>
    </row>
    <row r="858" spans="1:23" s="193" customFormat="1" ht="30">
      <c r="A858" s="418"/>
      <c r="B858" s="419">
        <v>3674</v>
      </c>
      <c r="C858" s="418">
        <v>43</v>
      </c>
      <c r="D858" s="425" t="s">
        <v>382</v>
      </c>
      <c r="E858" s="427">
        <v>0</v>
      </c>
      <c r="F858" s="427">
        <v>0</v>
      </c>
      <c r="G858" s="427">
        <v>0</v>
      </c>
      <c r="H858" s="540" t="s">
        <v>741</v>
      </c>
      <c r="I858" s="540" t="s">
        <v>741</v>
      </c>
      <c r="J858" s="458"/>
      <c r="K858" s="458"/>
      <c r="L858" s="338"/>
      <c r="M858" s="338"/>
      <c r="N858" s="338"/>
      <c r="O858" s="360"/>
      <c r="P858" s="358"/>
      <c r="Q858" s="358"/>
      <c r="R858" s="358"/>
      <c r="S858" s="360"/>
      <c r="T858" s="359"/>
      <c r="U858" s="359"/>
      <c r="V858" s="359"/>
      <c r="W858" s="359"/>
    </row>
    <row r="859" spans="1:23" s="193" customFormat="1">
      <c r="A859" s="336"/>
      <c r="B859" s="415">
        <v>368</v>
      </c>
      <c r="C859" s="336">
        <v>43</v>
      </c>
      <c r="D859" s="426" t="s">
        <v>78</v>
      </c>
      <c r="E859" s="417">
        <f>SUM(E860:E861)</f>
        <v>0</v>
      </c>
      <c r="F859" s="417">
        <f t="shared" ref="F859" si="383">SUM(F860:F861)</f>
        <v>0</v>
      </c>
      <c r="G859" s="417">
        <f t="shared" ref="G859" si="384">SUM(G860:G861)</f>
        <v>0</v>
      </c>
      <c r="H859" s="541" t="s">
        <v>741</v>
      </c>
      <c r="I859" s="541" t="s">
        <v>741</v>
      </c>
      <c r="J859" s="458"/>
      <c r="K859" s="458"/>
      <c r="L859" s="338"/>
      <c r="M859" s="338"/>
      <c r="N859" s="338"/>
      <c r="O859" s="360"/>
      <c r="P859" s="358"/>
      <c r="Q859" s="358"/>
      <c r="R859" s="358"/>
      <c r="S859" s="360"/>
      <c r="T859" s="359"/>
      <c r="U859" s="359"/>
      <c r="V859" s="359"/>
      <c r="W859" s="359"/>
    </row>
    <row r="860" spans="1:23" s="193" customFormat="1">
      <c r="A860" s="418"/>
      <c r="B860" s="419">
        <v>3681</v>
      </c>
      <c r="C860" s="418">
        <v>43</v>
      </c>
      <c r="D860" s="425" t="s">
        <v>383</v>
      </c>
      <c r="E860" s="427">
        <v>0</v>
      </c>
      <c r="F860" s="427">
        <v>0</v>
      </c>
      <c r="G860" s="427">
        <v>0</v>
      </c>
      <c r="H860" s="540" t="s">
        <v>741</v>
      </c>
      <c r="I860" s="540" t="s">
        <v>741</v>
      </c>
      <c r="J860" s="458"/>
      <c r="K860" s="458"/>
      <c r="L860" s="338"/>
      <c r="M860" s="338"/>
      <c r="N860" s="338"/>
      <c r="O860" s="360"/>
      <c r="P860" s="358"/>
      <c r="Q860" s="358"/>
      <c r="R860" s="358"/>
      <c r="S860" s="360"/>
      <c r="T860" s="359"/>
      <c r="U860" s="359"/>
      <c r="V860" s="359"/>
      <c r="W860" s="359"/>
    </row>
    <row r="861" spans="1:23" s="193" customFormat="1">
      <c r="A861" s="418"/>
      <c r="B861" s="419">
        <v>3682</v>
      </c>
      <c r="C861" s="418">
        <v>43</v>
      </c>
      <c r="D861" s="425" t="s">
        <v>384</v>
      </c>
      <c r="E861" s="427">
        <v>0</v>
      </c>
      <c r="F861" s="427">
        <v>0</v>
      </c>
      <c r="G861" s="427">
        <v>0</v>
      </c>
      <c r="H861" s="540" t="s">
        <v>741</v>
      </c>
      <c r="I861" s="540" t="s">
        <v>741</v>
      </c>
      <c r="J861" s="458"/>
      <c r="K861" s="458"/>
      <c r="L861" s="338"/>
      <c r="M861" s="338"/>
      <c r="N861" s="338"/>
      <c r="O861" s="360"/>
      <c r="P861" s="358"/>
      <c r="Q861" s="358"/>
      <c r="R861" s="358"/>
      <c r="S861" s="360"/>
      <c r="T861" s="359"/>
      <c r="U861" s="359"/>
      <c r="V861" s="359"/>
      <c r="W861" s="359"/>
    </row>
    <row r="862" spans="1:23" s="193" customFormat="1">
      <c r="A862" s="336"/>
      <c r="B862" s="415">
        <v>369</v>
      </c>
      <c r="C862" s="336">
        <v>43</v>
      </c>
      <c r="D862" s="426" t="s">
        <v>385</v>
      </c>
      <c r="E862" s="417">
        <f>SUM(E863:E866)</f>
        <v>0</v>
      </c>
      <c r="F862" s="417">
        <f t="shared" ref="F862" si="385">SUM(F863:F866)</f>
        <v>0</v>
      </c>
      <c r="G862" s="417">
        <f t="shared" ref="G862" si="386">SUM(G863:G866)</f>
        <v>0</v>
      </c>
      <c r="H862" s="541" t="s">
        <v>741</v>
      </c>
      <c r="I862" s="541" t="s">
        <v>741</v>
      </c>
      <c r="J862" s="458"/>
      <c r="K862" s="458"/>
      <c r="L862" s="338"/>
      <c r="M862" s="338"/>
      <c r="N862" s="338"/>
      <c r="O862" s="360"/>
      <c r="P862" s="358"/>
      <c r="Q862" s="358"/>
      <c r="R862" s="358"/>
      <c r="S862" s="360"/>
      <c r="T862" s="359"/>
      <c r="U862" s="359"/>
      <c r="V862" s="359"/>
      <c r="W862" s="359"/>
    </row>
    <row r="863" spans="1:23" s="193" customFormat="1" ht="30">
      <c r="A863" s="418"/>
      <c r="B863" s="419">
        <v>3691</v>
      </c>
      <c r="C863" s="418">
        <v>43</v>
      </c>
      <c r="D863" s="425" t="s">
        <v>386</v>
      </c>
      <c r="E863" s="427">
        <v>0</v>
      </c>
      <c r="F863" s="427">
        <v>0</v>
      </c>
      <c r="G863" s="427">
        <v>0</v>
      </c>
      <c r="H863" s="540" t="s">
        <v>741</v>
      </c>
      <c r="I863" s="540" t="s">
        <v>741</v>
      </c>
      <c r="J863" s="458"/>
      <c r="K863" s="458"/>
      <c r="L863" s="338"/>
      <c r="M863" s="338"/>
      <c r="N863" s="338"/>
      <c r="O863" s="360"/>
      <c r="P863" s="358"/>
      <c r="Q863" s="358"/>
      <c r="R863" s="358"/>
      <c r="S863" s="360"/>
      <c r="T863" s="359"/>
      <c r="U863" s="359"/>
      <c r="V863" s="359"/>
      <c r="W863" s="359"/>
    </row>
    <row r="864" spans="1:23" s="193" customFormat="1" ht="30">
      <c r="A864" s="418"/>
      <c r="B864" s="419">
        <v>3692</v>
      </c>
      <c r="C864" s="418">
        <v>43</v>
      </c>
      <c r="D864" s="425" t="s">
        <v>387</v>
      </c>
      <c r="E864" s="427">
        <v>0</v>
      </c>
      <c r="F864" s="427">
        <v>0</v>
      </c>
      <c r="G864" s="427">
        <v>0</v>
      </c>
      <c r="H864" s="540" t="s">
        <v>741</v>
      </c>
      <c r="I864" s="540" t="s">
        <v>741</v>
      </c>
      <c r="J864" s="458"/>
      <c r="K864" s="458"/>
      <c r="L864" s="338"/>
      <c r="M864" s="338"/>
      <c r="N864" s="338"/>
      <c r="O864" s="360"/>
      <c r="P864" s="358"/>
      <c r="Q864" s="358"/>
      <c r="R864" s="358"/>
      <c r="S864" s="360"/>
      <c r="T864" s="359"/>
      <c r="U864" s="359"/>
      <c r="V864" s="359"/>
      <c r="W864" s="359"/>
    </row>
    <row r="865" spans="1:23" s="193" customFormat="1" ht="30">
      <c r="A865" s="418"/>
      <c r="B865" s="419">
        <v>3693</v>
      </c>
      <c r="C865" s="418">
        <v>43</v>
      </c>
      <c r="D865" s="425" t="s">
        <v>388</v>
      </c>
      <c r="E865" s="427">
        <v>0</v>
      </c>
      <c r="F865" s="427">
        <v>0</v>
      </c>
      <c r="G865" s="427">
        <v>0</v>
      </c>
      <c r="H865" s="540" t="s">
        <v>741</v>
      </c>
      <c r="I865" s="540" t="s">
        <v>741</v>
      </c>
      <c r="J865" s="458"/>
      <c r="K865" s="458"/>
      <c r="L865" s="338"/>
      <c r="M865" s="338"/>
      <c r="N865" s="338"/>
      <c r="O865" s="360"/>
      <c r="P865" s="358"/>
      <c r="Q865" s="358"/>
      <c r="R865" s="358"/>
      <c r="S865" s="360"/>
      <c r="T865" s="359"/>
      <c r="U865" s="359"/>
      <c r="V865" s="359"/>
      <c r="W865" s="359"/>
    </row>
    <row r="866" spans="1:23" s="193" customFormat="1" ht="30">
      <c r="A866" s="418"/>
      <c r="B866" s="419">
        <v>3694</v>
      </c>
      <c r="C866" s="418">
        <v>43</v>
      </c>
      <c r="D866" s="425" t="s">
        <v>389</v>
      </c>
      <c r="E866" s="427">
        <v>0</v>
      </c>
      <c r="F866" s="427">
        <v>0</v>
      </c>
      <c r="G866" s="427">
        <v>0</v>
      </c>
      <c r="H866" s="540" t="s">
        <v>741</v>
      </c>
      <c r="I866" s="540" t="s">
        <v>741</v>
      </c>
      <c r="J866" s="458"/>
      <c r="K866" s="458"/>
      <c r="L866" s="338"/>
      <c r="M866" s="338"/>
      <c r="N866" s="338"/>
      <c r="O866" s="360"/>
      <c r="P866" s="358"/>
      <c r="Q866" s="358"/>
      <c r="R866" s="358"/>
      <c r="S866" s="360"/>
      <c r="T866" s="359"/>
      <c r="U866" s="359"/>
      <c r="V866" s="359"/>
      <c r="W866" s="359"/>
    </row>
    <row r="867" spans="1:23" s="193" customFormat="1" ht="30">
      <c r="A867" s="336"/>
      <c r="B867" s="415">
        <v>37</v>
      </c>
      <c r="C867" s="336">
        <v>43</v>
      </c>
      <c r="D867" s="426" t="s">
        <v>112</v>
      </c>
      <c r="E867" s="417">
        <f>E868+E874</f>
        <v>3117.18</v>
      </c>
      <c r="F867" s="417">
        <f t="shared" ref="F867" si="387">F868+F874</f>
        <v>4513</v>
      </c>
      <c r="G867" s="417">
        <f t="shared" ref="G867" si="388">G868+G874</f>
        <v>1990.97</v>
      </c>
      <c r="H867" s="541">
        <f t="shared" si="333"/>
        <v>63.870870466254758</v>
      </c>
      <c r="I867" s="541">
        <f t="shared" si="334"/>
        <v>44.11633060048748</v>
      </c>
      <c r="J867" s="458"/>
      <c r="K867" s="458"/>
      <c r="L867" s="338"/>
      <c r="M867" s="338"/>
      <c r="N867" s="338"/>
      <c r="O867" s="360"/>
      <c r="P867" s="358"/>
      <c r="Q867" s="358"/>
      <c r="R867" s="358"/>
      <c r="S867" s="360"/>
      <c r="T867" s="359"/>
      <c r="U867" s="359"/>
      <c r="V867" s="359"/>
      <c r="W867" s="359"/>
    </row>
    <row r="868" spans="1:23" s="193" customFormat="1">
      <c r="A868" s="336"/>
      <c r="B868" s="415" t="s">
        <v>304</v>
      </c>
      <c r="C868" s="336">
        <v>43</v>
      </c>
      <c r="D868" s="426" t="s">
        <v>390</v>
      </c>
      <c r="E868" s="417">
        <f>SUM(E869:E873)</f>
        <v>0</v>
      </c>
      <c r="F868" s="417">
        <f t="shared" ref="F868" si="389">SUM(F869:F873)</f>
        <v>0</v>
      </c>
      <c r="G868" s="417">
        <f t="shared" ref="G868" si="390">SUM(G869:G873)</f>
        <v>0</v>
      </c>
      <c r="H868" s="541" t="s">
        <v>741</v>
      </c>
      <c r="I868" s="541" t="s">
        <v>741</v>
      </c>
      <c r="J868" s="458"/>
      <c r="K868" s="458"/>
      <c r="L868" s="338"/>
      <c r="M868" s="338"/>
      <c r="N868" s="338"/>
      <c r="O868" s="360"/>
      <c r="P868" s="358"/>
      <c r="Q868" s="358"/>
      <c r="R868" s="358"/>
      <c r="S868" s="360"/>
      <c r="T868" s="359"/>
      <c r="U868" s="359"/>
      <c r="V868" s="359"/>
      <c r="W868" s="359"/>
    </row>
    <row r="869" spans="1:23" s="193" customFormat="1" ht="30">
      <c r="A869" s="418"/>
      <c r="B869" s="419" t="s">
        <v>305</v>
      </c>
      <c r="C869" s="418">
        <v>43</v>
      </c>
      <c r="D869" s="425" t="s">
        <v>391</v>
      </c>
      <c r="E869" s="427">
        <v>0</v>
      </c>
      <c r="F869" s="427">
        <v>0</v>
      </c>
      <c r="G869" s="427">
        <v>0</v>
      </c>
      <c r="H869" s="540" t="s">
        <v>741</v>
      </c>
      <c r="I869" s="540" t="s">
        <v>741</v>
      </c>
      <c r="J869" s="458"/>
      <c r="K869" s="458"/>
      <c r="L869" s="338"/>
      <c r="M869" s="338"/>
      <c r="N869" s="338"/>
      <c r="O869" s="360"/>
      <c r="P869" s="358"/>
      <c r="Q869" s="358"/>
      <c r="R869" s="358"/>
      <c r="S869" s="360"/>
      <c r="T869" s="359"/>
      <c r="U869" s="359"/>
      <c r="V869" s="359"/>
      <c r="W869" s="359"/>
    </row>
    <row r="870" spans="1:23" s="193" customFormat="1" ht="30">
      <c r="A870" s="418"/>
      <c r="B870" s="419" t="s">
        <v>306</v>
      </c>
      <c r="C870" s="418">
        <v>43</v>
      </c>
      <c r="D870" s="425" t="s">
        <v>392</v>
      </c>
      <c r="E870" s="427">
        <v>0</v>
      </c>
      <c r="F870" s="427">
        <v>0</v>
      </c>
      <c r="G870" s="427">
        <v>0</v>
      </c>
      <c r="H870" s="540" t="s">
        <v>741</v>
      </c>
      <c r="I870" s="540" t="s">
        <v>741</v>
      </c>
      <c r="J870" s="458"/>
      <c r="K870" s="458"/>
      <c r="L870" s="338"/>
      <c r="M870" s="338"/>
      <c r="N870" s="338"/>
      <c r="O870" s="360"/>
      <c r="P870" s="358"/>
      <c r="Q870" s="358"/>
      <c r="R870" s="358"/>
      <c r="S870" s="360"/>
      <c r="T870" s="359"/>
      <c r="U870" s="359"/>
      <c r="V870" s="359"/>
      <c r="W870" s="359"/>
    </row>
    <row r="871" spans="1:23" s="193" customFormat="1" ht="30">
      <c r="A871" s="418"/>
      <c r="B871" s="419">
        <v>3713</v>
      </c>
      <c r="C871" s="418">
        <v>43</v>
      </c>
      <c r="D871" s="425" t="s">
        <v>393</v>
      </c>
      <c r="E871" s="427">
        <v>0</v>
      </c>
      <c r="F871" s="427">
        <v>0</v>
      </c>
      <c r="G871" s="427">
        <v>0</v>
      </c>
      <c r="H871" s="540" t="s">
        <v>741</v>
      </c>
      <c r="I871" s="540" t="s">
        <v>741</v>
      </c>
      <c r="J871" s="458"/>
      <c r="K871" s="458"/>
      <c r="L871" s="338"/>
      <c r="M871" s="338"/>
      <c r="N871" s="338"/>
      <c r="O871" s="360"/>
      <c r="P871" s="358"/>
      <c r="Q871" s="358"/>
      <c r="R871" s="358"/>
      <c r="S871" s="360"/>
      <c r="T871" s="359"/>
      <c r="U871" s="359"/>
      <c r="V871" s="359"/>
      <c r="W871" s="359"/>
    </row>
    <row r="872" spans="1:23" s="193" customFormat="1" ht="30">
      <c r="A872" s="418"/>
      <c r="B872" s="419">
        <v>3714</v>
      </c>
      <c r="C872" s="418">
        <v>43</v>
      </c>
      <c r="D872" s="425" t="s">
        <v>394</v>
      </c>
      <c r="E872" s="427">
        <v>0</v>
      </c>
      <c r="F872" s="427">
        <v>0</v>
      </c>
      <c r="G872" s="427">
        <v>0</v>
      </c>
      <c r="H872" s="540" t="s">
        <v>741</v>
      </c>
      <c r="I872" s="540" t="s">
        <v>741</v>
      </c>
      <c r="J872" s="458"/>
      <c r="K872" s="458"/>
      <c r="L872" s="338"/>
      <c r="M872" s="338"/>
      <c r="N872" s="338"/>
      <c r="O872" s="360"/>
      <c r="P872" s="358"/>
      <c r="Q872" s="358"/>
      <c r="R872" s="358"/>
      <c r="S872" s="360"/>
      <c r="T872" s="359"/>
      <c r="U872" s="359"/>
      <c r="V872" s="359"/>
      <c r="W872" s="359"/>
    </row>
    <row r="873" spans="1:23" s="193" customFormat="1" ht="30">
      <c r="A873" s="418"/>
      <c r="B873" s="419">
        <v>3715</v>
      </c>
      <c r="C873" s="418">
        <v>43</v>
      </c>
      <c r="D873" s="425" t="s">
        <v>395</v>
      </c>
      <c r="E873" s="427">
        <v>0</v>
      </c>
      <c r="F873" s="427">
        <v>0</v>
      </c>
      <c r="G873" s="427">
        <v>0</v>
      </c>
      <c r="H873" s="540" t="s">
        <v>741</v>
      </c>
      <c r="I873" s="540" t="s">
        <v>741</v>
      </c>
      <c r="J873" s="458"/>
      <c r="K873" s="458"/>
      <c r="L873" s="338"/>
      <c r="M873" s="338"/>
      <c r="N873" s="338"/>
      <c r="O873" s="360"/>
      <c r="P873" s="358"/>
      <c r="Q873" s="358"/>
      <c r="R873" s="358"/>
      <c r="S873" s="360"/>
      <c r="T873" s="359"/>
      <c r="U873" s="359"/>
      <c r="V873" s="359"/>
      <c r="W873" s="359"/>
    </row>
    <row r="874" spans="1:23" s="193" customFormat="1">
      <c r="A874" s="336"/>
      <c r="B874" s="415" t="s">
        <v>307</v>
      </c>
      <c r="C874" s="336">
        <v>43</v>
      </c>
      <c r="D874" s="426" t="s">
        <v>113</v>
      </c>
      <c r="E874" s="417">
        <f>SUM(E875:E877)</f>
        <v>3117.18</v>
      </c>
      <c r="F874" s="417">
        <f t="shared" ref="F874" si="391">SUM(F875:F877)</f>
        <v>4513</v>
      </c>
      <c r="G874" s="417">
        <f t="shared" ref="G874" si="392">SUM(G875:G877)</f>
        <v>1990.97</v>
      </c>
      <c r="H874" s="541">
        <f t="shared" si="333"/>
        <v>63.870870466254758</v>
      </c>
      <c r="I874" s="541">
        <f t="shared" si="334"/>
        <v>44.11633060048748</v>
      </c>
      <c r="J874" s="458"/>
      <c r="K874" s="458"/>
      <c r="L874" s="338"/>
      <c r="M874" s="338"/>
      <c r="N874" s="338"/>
      <c r="O874" s="360"/>
      <c r="P874" s="358"/>
      <c r="Q874" s="358"/>
      <c r="R874" s="358"/>
      <c r="S874" s="360"/>
      <c r="T874" s="359"/>
      <c r="U874" s="359"/>
      <c r="V874" s="359"/>
      <c r="W874" s="359"/>
    </row>
    <row r="875" spans="1:23" s="193" customFormat="1">
      <c r="A875" s="418"/>
      <c r="B875" s="419" t="s">
        <v>308</v>
      </c>
      <c r="C875" s="418">
        <v>43</v>
      </c>
      <c r="D875" s="425" t="s">
        <v>396</v>
      </c>
      <c r="E875" s="421">
        <v>3117.18</v>
      </c>
      <c r="F875" s="422">
        <v>4513</v>
      </c>
      <c r="G875" s="422">
        <v>1990.97</v>
      </c>
      <c r="H875" s="543">
        <f t="shared" si="333"/>
        <v>63.870870466254758</v>
      </c>
      <c r="I875" s="543">
        <f t="shared" si="334"/>
        <v>44.11633060048748</v>
      </c>
      <c r="J875" s="458"/>
      <c r="K875" s="458"/>
      <c r="L875" s="338"/>
      <c r="M875" s="338"/>
      <c r="N875" s="338"/>
      <c r="O875" s="360"/>
      <c r="P875" s="358"/>
      <c r="Q875" s="358"/>
      <c r="R875" s="358"/>
      <c r="S875" s="360"/>
      <c r="T875" s="359"/>
      <c r="U875" s="359"/>
      <c r="V875" s="359"/>
      <c r="W875" s="359"/>
    </row>
    <row r="876" spans="1:23" s="193" customFormat="1">
      <c r="A876" s="418"/>
      <c r="B876" s="419" t="s">
        <v>309</v>
      </c>
      <c r="C876" s="418">
        <v>43</v>
      </c>
      <c r="D876" s="425" t="s">
        <v>397</v>
      </c>
      <c r="E876" s="422">
        <v>0</v>
      </c>
      <c r="F876" s="422">
        <v>0</v>
      </c>
      <c r="G876" s="422">
        <v>0</v>
      </c>
      <c r="H876" s="540" t="s">
        <v>741</v>
      </c>
      <c r="I876" s="540" t="s">
        <v>741</v>
      </c>
      <c r="J876" s="458"/>
      <c r="K876" s="458"/>
      <c r="L876" s="338"/>
      <c r="M876" s="338"/>
      <c r="N876" s="338"/>
      <c r="O876" s="360"/>
      <c r="P876" s="358"/>
      <c r="Q876" s="358"/>
      <c r="R876" s="358"/>
      <c r="S876" s="360"/>
      <c r="T876" s="359"/>
      <c r="U876" s="359"/>
      <c r="V876" s="359"/>
      <c r="W876" s="359"/>
    </row>
    <row r="877" spans="1:23" s="193" customFormat="1">
      <c r="A877" s="418"/>
      <c r="B877" s="419">
        <v>3723</v>
      </c>
      <c r="C877" s="418">
        <v>43</v>
      </c>
      <c r="D877" s="425" t="s">
        <v>398</v>
      </c>
      <c r="E877" s="422">
        <v>0</v>
      </c>
      <c r="F877" s="422">
        <v>0</v>
      </c>
      <c r="G877" s="422">
        <v>0</v>
      </c>
      <c r="H877" s="540" t="s">
        <v>741</v>
      </c>
      <c r="I877" s="540" t="s">
        <v>741</v>
      </c>
      <c r="J877" s="458"/>
      <c r="K877" s="458"/>
      <c r="L877" s="338"/>
      <c r="M877" s="338"/>
      <c r="N877" s="338"/>
      <c r="O877" s="360"/>
      <c r="P877" s="358"/>
      <c r="Q877" s="358"/>
      <c r="R877" s="358"/>
      <c r="S877" s="360"/>
      <c r="T877" s="359"/>
      <c r="U877" s="359"/>
      <c r="V877" s="359"/>
      <c r="W877" s="359"/>
    </row>
    <row r="878" spans="1:23" s="193" customFormat="1">
      <c r="A878" s="336"/>
      <c r="B878" s="415">
        <v>38</v>
      </c>
      <c r="C878" s="336">
        <v>43</v>
      </c>
      <c r="D878" s="426" t="s">
        <v>102</v>
      </c>
      <c r="E878" s="417">
        <f>E879+E883+E888+E894</f>
        <v>1156.3474683124293</v>
      </c>
      <c r="F878" s="417">
        <f t="shared" ref="F878" si="393">F879+F883+F888+F894</f>
        <v>0</v>
      </c>
      <c r="G878" s="417">
        <f t="shared" ref="G878" si="394">G879+G883+G888+G894</f>
        <v>1275</v>
      </c>
      <c r="H878" s="541">
        <f t="shared" si="333"/>
        <v>110.26097560975612</v>
      </c>
      <c r="I878" s="541" t="s">
        <v>741</v>
      </c>
      <c r="J878" s="458"/>
      <c r="K878" s="458"/>
      <c r="L878" s="338"/>
      <c r="M878" s="338"/>
      <c r="N878" s="338"/>
      <c r="O878" s="360"/>
      <c r="P878" s="358"/>
      <c r="Q878" s="358"/>
      <c r="R878" s="358"/>
      <c r="S878" s="360"/>
      <c r="T878" s="359"/>
      <c r="U878" s="359"/>
      <c r="V878" s="359"/>
      <c r="W878" s="359"/>
    </row>
    <row r="879" spans="1:23" s="193" customFormat="1">
      <c r="A879" s="336"/>
      <c r="B879" s="415" t="s">
        <v>310</v>
      </c>
      <c r="C879" s="336">
        <v>43</v>
      </c>
      <c r="D879" s="426" t="s">
        <v>103</v>
      </c>
      <c r="E879" s="417">
        <f>SUM(E880:E882)</f>
        <v>1156.3474683124293</v>
      </c>
      <c r="F879" s="417">
        <f t="shared" ref="F879" si="395">SUM(F880:F882)</f>
        <v>0</v>
      </c>
      <c r="G879" s="417">
        <f t="shared" ref="G879" si="396">SUM(G880:G882)</f>
        <v>1275</v>
      </c>
      <c r="H879" s="541">
        <f t="shared" si="333"/>
        <v>110.26097560975612</v>
      </c>
      <c r="I879" s="541" t="s">
        <v>741</v>
      </c>
      <c r="J879" s="458"/>
      <c r="K879" s="458"/>
      <c r="L879" s="338"/>
      <c r="M879" s="338"/>
      <c r="N879" s="338"/>
      <c r="O879" s="360"/>
      <c r="P879" s="358"/>
      <c r="Q879" s="358"/>
      <c r="R879" s="358"/>
      <c r="S879" s="360"/>
      <c r="T879" s="359"/>
      <c r="U879" s="359"/>
      <c r="V879" s="359"/>
      <c r="W879" s="359"/>
    </row>
    <row r="880" spans="1:23" s="193" customFormat="1">
      <c r="A880" s="418"/>
      <c r="B880" s="419" t="s">
        <v>311</v>
      </c>
      <c r="C880" s="418">
        <v>43</v>
      </c>
      <c r="D880" s="425" t="s">
        <v>399</v>
      </c>
      <c r="E880" s="421">
        <v>1156.3474683124293</v>
      </c>
      <c r="F880" s="427">
        <v>0</v>
      </c>
      <c r="G880" s="422">
        <v>1275</v>
      </c>
      <c r="H880" s="543">
        <f t="shared" si="333"/>
        <v>110.26097560975612</v>
      </c>
      <c r="I880" s="540" t="s">
        <v>741</v>
      </c>
      <c r="J880" s="458"/>
      <c r="K880" s="458"/>
      <c r="L880" s="338"/>
      <c r="M880" s="338"/>
      <c r="N880" s="338"/>
      <c r="O880" s="360"/>
      <c r="P880" s="358"/>
      <c r="Q880" s="358"/>
      <c r="R880" s="358"/>
      <c r="S880" s="360"/>
      <c r="T880" s="359"/>
      <c r="U880" s="359"/>
      <c r="V880" s="359"/>
      <c r="W880" s="359"/>
    </row>
    <row r="881" spans="1:23" s="193" customFormat="1">
      <c r="A881" s="418"/>
      <c r="B881" s="419" t="s">
        <v>312</v>
      </c>
      <c r="C881" s="418">
        <v>43</v>
      </c>
      <c r="D881" s="425" t="s">
        <v>400</v>
      </c>
      <c r="E881" s="427">
        <v>0</v>
      </c>
      <c r="F881" s="427">
        <v>0</v>
      </c>
      <c r="G881" s="427">
        <v>0</v>
      </c>
      <c r="H881" s="540" t="s">
        <v>741</v>
      </c>
      <c r="I881" s="540" t="s">
        <v>741</v>
      </c>
      <c r="J881" s="458"/>
      <c r="K881" s="458"/>
      <c r="L881" s="338"/>
      <c r="M881" s="338"/>
      <c r="N881" s="338"/>
      <c r="O881" s="360"/>
      <c r="P881" s="358"/>
      <c r="Q881" s="358"/>
      <c r="R881" s="358"/>
      <c r="S881" s="360"/>
      <c r="T881" s="359"/>
      <c r="U881" s="359"/>
      <c r="V881" s="359"/>
      <c r="W881" s="359"/>
    </row>
    <row r="882" spans="1:23" s="193" customFormat="1">
      <c r="A882" s="418"/>
      <c r="B882" s="419">
        <v>3813</v>
      </c>
      <c r="C882" s="418">
        <v>43</v>
      </c>
      <c r="D882" s="425" t="s">
        <v>401</v>
      </c>
      <c r="E882" s="427">
        <v>0</v>
      </c>
      <c r="F882" s="427">
        <v>0</v>
      </c>
      <c r="G882" s="427">
        <v>0</v>
      </c>
      <c r="H882" s="540" t="s">
        <v>741</v>
      </c>
      <c r="I882" s="540" t="s">
        <v>741</v>
      </c>
      <c r="J882" s="458"/>
      <c r="K882" s="458"/>
      <c r="L882" s="338"/>
      <c r="M882" s="338"/>
      <c r="N882" s="338"/>
      <c r="O882" s="360"/>
      <c r="P882" s="358"/>
      <c r="Q882" s="358"/>
      <c r="R882" s="358"/>
      <c r="S882" s="360"/>
      <c r="T882" s="359"/>
      <c r="U882" s="359"/>
      <c r="V882" s="359"/>
      <c r="W882" s="359"/>
    </row>
    <row r="883" spans="1:23" s="193" customFormat="1">
      <c r="A883" s="336"/>
      <c r="B883" s="415" t="s">
        <v>313</v>
      </c>
      <c r="C883" s="336">
        <v>43</v>
      </c>
      <c r="D883" s="426" t="s">
        <v>213</v>
      </c>
      <c r="E883" s="417">
        <f>SUM(E884:E887)</f>
        <v>0</v>
      </c>
      <c r="F883" s="417">
        <f t="shared" ref="F883" si="397">SUM(F884:F887)</f>
        <v>0</v>
      </c>
      <c r="G883" s="417">
        <f t="shared" ref="G883" si="398">SUM(G884:G887)</f>
        <v>0</v>
      </c>
      <c r="H883" s="541" t="s">
        <v>741</v>
      </c>
      <c r="I883" s="541" t="s">
        <v>741</v>
      </c>
      <c r="J883" s="458"/>
      <c r="K883" s="458"/>
      <c r="L883" s="338"/>
      <c r="M883" s="338"/>
      <c r="N883" s="338"/>
      <c r="O883" s="360"/>
      <c r="P883" s="358"/>
      <c r="Q883" s="358"/>
      <c r="R883" s="358"/>
      <c r="S883" s="360"/>
      <c r="T883" s="359"/>
      <c r="U883" s="359"/>
      <c r="V883" s="359"/>
      <c r="W883" s="359"/>
    </row>
    <row r="884" spans="1:23" s="193" customFormat="1">
      <c r="A884" s="418"/>
      <c r="B884" s="419">
        <v>3821</v>
      </c>
      <c r="C884" s="418">
        <v>43</v>
      </c>
      <c r="D884" s="425" t="s">
        <v>402</v>
      </c>
      <c r="E884" s="427">
        <v>0</v>
      </c>
      <c r="F884" s="427">
        <v>0</v>
      </c>
      <c r="G884" s="427">
        <v>0</v>
      </c>
      <c r="H884" s="540" t="s">
        <v>741</v>
      </c>
      <c r="I884" s="540" t="s">
        <v>741</v>
      </c>
      <c r="J884" s="458"/>
      <c r="K884" s="458"/>
      <c r="L884" s="338"/>
      <c r="M884" s="338"/>
      <c r="N884" s="338"/>
      <c r="O884" s="360"/>
      <c r="P884" s="358"/>
      <c r="Q884" s="358"/>
      <c r="R884" s="358"/>
      <c r="S884" s="360"/>
      <c r="T884" s="359"/>
      <c r="U884" s="359"/>
      <c r="V884" s="359"/>
      <c r="W884" s="359"/>
    </row>
    <row r="885" spans="1:23" s="193" customFormat="1">
      <c r="A885" s="418"/>
      <c r="B885" s="419">
        <v>3822</v>
      </c>
      <c r="C885" s="418">
        <v>43</v>
      </c>
      <c r="D885" s="425" t="s">
        <v>403</v>
      </c>
      <c r="E885" s="427">
        <v>0</v>
      </c>
      <c r="F885" s="427">
        <v>0</v>
      </c>
      <c r="G885" s="427">
        <v>0</v>
      </c>
      <c r="H885" s="540" t="s">
        <v>741</v>
      </c>
      <c r="I885" s="540" t="s">
        <v>741</v>
      </c>
      <c r="J885" s="458"/>
      <c r="K885" s="458"/>
      <c r="L885" s="338"/>
      <c r="M885" s="338"/>
      <c r="N885" s="338"/>
      <c r="O885" s="360"/>
      <c r="P885" s="358"/>
      <c r="Q885" s="358"/>
      <c r="R885" s="358"/>
      <c r="S885" s="360"/>
      <c r="T885" s="359"/>
      <c r="U885" s="359"/>
      <c r="V885" s="359"/>
      <c r="W885" s="359"/>
    </row>
    <row r="886" spans="1:23" s="193" customFormat="1">
      <c r="A886" s="418"/>
      <c r="B886" s="419">
        <v>3823</v>
      </c>
      <c r="C886" s="418">
        <v>43</v>
      </c>
      <c r="D886" s="425" t="s">
        <v>404</v>
      </c>
      <c r="E886" s="427">
        <v>0</v>
      </c>
      <c r="F886" s="427">
        <v>0</v>
      </c>
      <c r="G886" s="427">
        <v>0</v>
      </c>
      <c r="H886" s="540" t="s">
        <v>741</v>
      </c>
      <c r="I886" s="540" t="s">
        <v>741</v>
      </c>
      <c r="J886" s="458"/>
      <c r="K886" s="458"/>
      <c r="L886" s="338"/>
      <c r="M886" s="338"/>
      <c r="N886" s="338"/>
      <c r="O886" s="360"/>
      <c r="P886" s="358"/>
      <c r="Q886" s="358"/>
      <c r="R886" s="358"/>
      <c r="S886" s="360"/>
      <c r="T886" s="359"/>
      <c r="U886" s="359"/>
      <c r="V886" s="359"/>
      <c r="W886" s="359"/>
    </row>
    <row r="887" spans="1:23" s="193" customFormat="1" ht="30">
      <c r="A887" s="418"/>
      <c r="B887" s="419" t="s">
        <v>314</v>
      </c>
      <c r="C887" s="418">
        <v>43</v>
      </c>
      <c r="D887" s="425" t="s">
        <v>405</v>
      </c>
      <c r="E887" s="427">
        <v>0</v>
      </c>
      <c r="F887" s="427">
        <v>0</v>
      </c>
      <c r="G887" s="427">
        <v>0</v>
      </c>
      <c r="H887" s="540" t="s">
        <v>741</v>
      </c>
      <c r="I887" s="540" t="s">
        <v>741</v>
      </c>
      <c r="J887" s="458"/>
      <c r="K887" s="458"/>
      <c r="L887" s="338"/>
      <c r="M887" s="338"/>
      <c r="N887" s="338"/>
      <c r="O887" s="360"/>
      <c r="P887" s="358"/>
      <c r="Q887" s="358"/>
      <c r="R887" s="358"/>
      <c r="S887" s="360"/>
      <c r="T887" s="359"/>
      <c r="U887" s="359"/>
      <c r="V887" s="359"/>
      <c r="W887" s="359"/>
    </row>
    <row r="888" spans="1:23" s="193" customFormat="1">
      <c r="A888" s="336"/>
      <c r="B888" s="415" t="s">
        <v>315</v>
      </c>
      <c r="C888" s="336">
        <v>43</v>
      </c>
      <c r="D888" s="426" t="s">
        <v>406</v>
      </c>
      <c r="E888" s="417">
        <f>SUM(E889:E893)</f>
        <v>0</v>
      </c>
      <c r="F888" s="417">
        <f t="shared" ref="F888" si="399">SUM(F889:F893)</f>
        <v>0</v>
      </c>
      <c r="G888" s="417">
        <f t="shared" ref="G888" si="400">SUM(G889:G893)</f>
        <v>0</v>
      </c>
      <c r="H888" s="541" t="s">
        <v>741</v>
      </c>
      <c r="I888" s="541" t="s">
        <v>741</v>
      </c>
      <c r="J888" s="458"/>
      <c r="K888" s="458"/>
      <c r="L888" s="338"/>
      <c r="M888" s="338"/>
      <c r="N888" s="338"/>
      <c r="O888" s="360"/>
      <c r="P888" s="358"/>
      <c r="Q888" s="358"/>
      <c r="R888" s="358"/>
      <c r="S888" s="360"/>
      <c r="T888" s="359"/>
      <c r="U888" s="359"/>
      <c r="V888" s="359"/>
      <c r="W888" s="359"/>
    </row>
    <row r="889" spans="1:23" s="193" customFormat="1">
      <c r="A889" s="418"/>
      <c r="B889" s="419" t="s">
        <v>316</v>
      </c>
      <c r="C889" s="418">
        <v>43</v>
      </c>
      <c r="D889" s="425" t="s">
        <v>407</v>
      </c>
      <c r="E889" s="427">
        <v>0</v>
      </c>
      <c r="F889" s="427">
        <v>0</v>
      </c>
      <c r="G889" s="427">
        <v>0</v>
      </c>
      <c r="H889" s="540" t="s">
        <v>741</v>
      </c>
      <c r="I889" s="540" t="s">
        <v>741</v>
      </c>
      <c r="J889" s="458"/>
      <c r="K889" s="458"/>
      <c r="L889" s="338"/>
      <c r="M889" s="338"/>
      <c r="N889" s="338"/>
      <c r="O889" s="360"/>
      <c r="P889" s="358"/>
      <c r="Q889" s="358"/>
      <c r="R889" s="358"/>
      <c r="S889" s="360"/>
      <c r="T889" s="359"/>
      <c r="U889" s="359"/>
      <c r="V889" s="359"/>
      <c r="W889" s="359"/>
    </row>
    <row r="890" spans="1:23" s="193" customFormat="1">
      <c r="A890" s="418"/>
      <c r="B890" s="419" t="s">
        <v>317</v>
      </c>
      <c r="C890" s="418">
        <v>43</v>
      </c>
      <c r="D890" s="425" t="s">
        <v>408</v>
      </c>
      <c r="E890" s="427">
        <v>0</v>
      </c>
      <c r="F890" s="427">
        <v>0</v>
      </c>
      <c r="G890" s="427">
        <v>0</v>
      </c>
      <c r="H890" s="540" t="s">
        <v>741</v>
      </c>
      <c r="I890" s="540" t="s">
        <v>741</v>
      </c>
      <c r="J890" s="458"/>
      <c r="K890" s="458"/>
      <c r="L890" s="338"/>
      <c r="M890" s="338"/>
      <c r="N890" s="338"/>
      <c r="O890" s="360"/>
      <c r="P890" s="358"/>
      <c r="Q890" s="358"/>
      <c r="R890" s="358"/>
      <c r="S890" s="360"/>
      <c r="T890" s="359"/>
      <c r="U890" s="359"/>
      <c r="V890" s="359"/>
      <c r="W890" s="359"/>
    </row>
    <row r="891" spans="1:23" s="193" customFormat="1">
      <c r="A891" s="418"/>
      <c r="B891" s="419" t="s">
        <v>318</v>
      </c>
      <c r="C891" s="418">
        <v>43</v>
      </c>
      <c r="D891" s="425" t="s">
        <v>409</v>
      </c>
      <c r="E891" s="427">
        <v>0</v>
      </c>
      <c r="F891" s="427">
        <v>0</v>
      </c>
      <c r="G891" s="427">
        <v>0</v>
      </c>
      <c r="H891" s="540" t="s">
        <v>741</v>
      </c>
      <c r="I891" s="540" t="s">
        <v>741</v>
      </c>
      <c r="J891" s="458"/>
      <c r="K891" s="458"/>
      <c r="L891" s="338"/>
      <c r="M891" s="338"/>
      <c r="N891" s="338"/>
      <c r="O891" s="360"/>
      <c r="P891" s="358"/>
      <c r="Q891" s="358"/>
      <c r="R891" s="358"/>
      <c r="S891" s="360"/>
      <c r="T891" s="359"/>
      <c r="U891" s="359"/>
      <c r="V891" s="359"/>
      <c r="W891" s="359"/>
    </row>
    <row r="892" spans="1:23" s="193" customFormat="1">
      <c r="A892" s="418"/>
      <c r="B892" s="419" t="s">
        <v>319</v>
      </c>
      <c r="C892" s="418">
        <v>43</v>
      </c>
      <c r="D892" s="425" t="s">
        <v>410</v>
      </c>
      <c r="E892" s="427">
        <v>0</v>
      </c>
      <c r="F892" s="427">
        <v>0</v>
      </c>
      <c r="G892" s="427">
        <v>0</v>
      </c>
      <c r="H892" s="540" t="s">
        <v>741</v>
      </c>
      <c r="I892" s="540" t="s">
        <v>741</v>
      </c>
      <c r="J892" s="458"/>
      <c r="K892" s="458"/>
      <c r="L892" s="338"/>
      <c r="M892" s="338"/>
      <c r="N892" s="338"/>
      <c r="O892" s="360"/>
      <c r="P892" s="358"/>
      <c r="Q892" s="358"/>
      <c r="R892" s="358"/>
      <c r="S892" s="360"/>
      <c r="T892" s="359"/>
      <c r="U892" s="359"/>
      <c r="V892" s="359"/>
      <c r="W892" s="359"/>
    </row>
    <row r="893" spans="1:23" s="193" customFormat="1">
      <c r="A893" s="418"/>
      <c r="B893" s="419">
        <v>3835</v>
      </c>
      <c r="C893" s="418">
        <v>43</v>
      </c>
      <c r="D893" s="425" t="s">
        <v>411</v>
      </c>
      <c r="E893" s="427">
        <v>0</v>
      </c>
      <c r="F893" s="427">
        <v>0</v>
      </c>
      <c r="G893" s="427">
        <v>0</v>
      </c>
      <c r="H893" s="540" t="s">
        <v>741</v>
      </c>
      <c r="I893" s="540" t="s">
        <v>741</v>
      </c>
      <c r="J893" s="458"/>
      <c r="K893" s="458"/>
      <c r="L893" s="338"/>
      <c r="M893" s="338"/>
      <c r="N893" s="338"/>
      <c r="O893" s="360"/>
      <c r="P893" s="358"/>
      <c r="Q893" s="358"/>
      <c r="R893" s="358"/>
      <c r="S893" s="360"/>
      <c r="T893" s="359"/>
      <c r="U893" s="359"/>
      <c r="V893" s="359"/>
      <c r="W893" s="359"/>
    </row>
    <row r="894" spans="1:23" s="193" customFormat="1">
      <c r="A894" s="336"/>
      <c r="B894" s="415">
        <v>386</v>
      </c>
      <c r="C894" s="336">
        <v>43</v>
      </c>
      <c r="D894" s="426" t="s">
        <v>412</v>
      </c>
      <c r="E894" s="417">
        <f>SUM(E895:E899)</f>
        <v>0</v>
      </c>
      <c r="F894" s="417">
        <f t="shared" ref="F894" si="401">SUM(F895:F899)</f>
        <v>0</v>
      </c>
      <c r="G894" s="417">
        <f t="shared" ref="G894" si="402">SUM(G895:G899)</f>
        <v>0</v>
      </c>
      <c r="H894" s="541" t="s">
        <v>741</v>
      </c>
      <c r="I894" s="541" t="s">
        <v>741</v>
      </c>
      <c r="J894" s="458"/>
      <c r="K894" s="458"/>
      <c r="L894" s="338"/>
      <c r="M894" s="338"/>
      <c r="N894" s="338"/>
      <c r="O894" s="360"/>
      <c r="P894" s="358"/>
      <c r="Q894" s="358"/>
      <c r="R894" s="358"/>
      <c r="S894" s="360"/>
      <c r="T894" s="359"/>
      <c r="U894" s="359"/>
      <c r="V894" s="359"/>
      <c r="W894" s="359"/>
    </row>
    <row r="895" spans="1:23" s="193" customFormat="1" ht="30">
      <c r="A895" s="418"/>
      <c r="B895" s="419">
        <v>3861</v>
      </c>
      <c r="C895" s="418">
        <v>43</v>
      </c>
      <c r="D895" s="425" t="s">
        <v>413</v>
      </c>
      <c r="E895" s="427">
        <v>0</v>
      </c>
      <c r="F895" s="427">
        <v>0</v>
      </c>
      <c r="G895" s="427">
        <v>0</v>
      </c>
      <c r="H895" s="540" t="s">
        <v>741</v>
      </c>
      <c r="I895" s="540" t="s">
        <v>741</v>
      </c>
      <c r="J895" s="458"/>
      <c r="K895" s="458"/>
      <c r="L895" s="338"/>
      <c r="M895" s="338"/>
      <c r="N895" s="338"/>
      <c r="O895" s="360"/>
      <c r="P895" s="358"/>
      <c r="Q895" s="358"/>
      <c r="R895" s="358"/>
      <c r="S895" s="360"/>
      <c r="T895" s="359"/>
      <c r="U895" s="359"/>
      <c r="V895" s="359"/>
      <c r="W895" s="359"/>
    </row>
    <row r="896" spans="1:23" s="193" customFormat="1" ht="45">
      <c r="A896" s="418"/>
      <c r="B896" s="419">
        <v>3862</v>
      </c>
      <c r="C896" s="418">
        <v>43</v>
      </c>
      <c r="D896" s="425" t="s">
        <v>414</v>
      </c>
      <c r="E896" s="427">
        <v>0</v>
      </c>
      <c r="F896" s="427">
        <v>0</v>
      </c>
      <c r="G896" s="427">
        <v>0</v>
      </c>
      <c r="H896" s="540" t="s">
        <v>741</v>
      </c>
      <c r="I896" s="540" t="s">
        <v>741</v>
      </c>
      <c r="J896" s="458"/>
      <c r="K896" s="458"/>
      <c r="L896" s="338"/>
      <c r="M896" s="338"/>
      <c r="N896" s="338"/>
      <c r="O896" s="360"/>
      <c r="P896" s="358"/>
      <c r="Q896" s="358"/>
      <c r="R896" s="358"/>
      <c r="S896" s="360"/>
      <c r="T896" s="359"/>
      <c r="U896" s="359"/>
      <c r="V896" s="359"/>
      <c r="W896" s="359"/>
    </row>
    <row r="897" spans="1:23" s="193" customFormat="1">
      <c r="A897" s="418"/>
      <c r="B897" s="419">
        <v>3863</v>
      </c>
      <c r="C897" s="418">
        <v>43</v>
      </c>
      <c r="D897" s="425" t="s">
        <v>415</v>
      </c>
      <c r="E897" s="427">
        <v>0</v>
      </c>
      <c r="F897" s="427">
        <v>0</v>
      </c>
      <c r="G897" s="427">
        <v>0</v>
      </c>
      <c r="H897" s="540" t="s">
        <v>741</v>
      </c>
      <c r="I897" s="540" t="s">
        <v>741</v>
      </c>
      <c r="J897" s="458"/>
      <c r="K897" s="458"/>
      <c r="L897" s="338"/>
      <c r="M897" s="338"/>
      <c r="N897" s="338"/>
      <c r="O897" s="360"/>
      <c r="P897" s="358"/>
      <c r="Q897" s="358"/>
      <c r="R897" s="358"/>
      <c r="S897" s="360"/>
      <c r="T897" s="359"/>
      <c r="U897" s="359"/>
      <c r="V897" s="359"/>
      <c r="W897" s="359"/>
    </row>
    <row r="898" spans="1:23" s="193" customFormat="1">
      <c r="A898" s="418"/>
      <c r="B898" s="419">
        <v>3864</v>
      </c>
      <c r="C898" s="418">
        <v>43</v>
      </c>
      <c r="D898" s="425" t="s">
        <v>416</v>
      </c>
      <c r="E898" s="427">
        <v>0</v>
      </c>
      <c r="F898" s="427">
        <v>0</v>
      </c>
      <c r="G898" s="427">
        <v>0</v>
      </c>
      <c r="H898" s="540" t="s">
        <v>741</v>
      </c>
      <c r="I898" s="540" t="s">
        <v>741</v>
      </c>
      <c r="J898" s="458"/>
      <c r="K898" s="458"/>
      <c r="L898" s="338"/>
      <c r="M898" s="338"/>
      <c r="N898" s="338"/>
      <c r="O898" s="360"/>
      <c r="P898" s="358"/>
      <c r="Q898" s="358"/>
      <c r="R898" s="358"/>
      <c r="S898" s="360"/>
      <c r="T898" s="359"/>
      <c r="U898" s="359"/>
      <c r="V898" s="359"/>
      <c r="W898" s="359"/>
    </row>
    <row r="899" spans="1:23" s="193" customFormat="1" ht="30">
      <c r="A899" s="418"/>
      <c r="B899" s="419">
        <v>3865</v>
      </c>
      <c r="C899" s="418">
        <v>43</v>
      </c>
      <c r="D899" s="425" t="s">
        <v>417</v>
      </c>
      <c r="E899" s="427">
        <v>0</v>
      </c>
      <c r="F899" s="427">
        <v>0</v>
      </c>
      <c r="G899" s="427">
        <v>0</v>
      </c>
      <c r="H899" s="540" t="s">
        <v>741</v>
      </c>
      <c r="I899" s="540" t="s">
        <v>741</v>
      </c>
      <c r="J899" s="458"/>
      <c r="K899" s="458"/>
      <c r="L899" s="338"/>
      <c r="M899" s="338"/>
      <c r="N899" s="338"/>
      <c r="O899" s="360"/>
      <c r="P899" s="358"/>
      <c r="Q899" s="358"/>
      <c r="R899" s="358"/>
      <c r="S899" s="360"/>
      <c r="T899" s="359"/>
      <c r="U899" s="359"/>
      <c r="V899" s="359"/>
      <c r="W899" s="359"/>
    </row>
    <row r="900" spans="1:23" s="193" customFormat="1">
      <c r="A900" s="428" t="s">
        <v>418</v>
      </c>
      <c r="B900" s="429"/>
      <c r="C900" s="412">
        <v>43</v>
      </c>
      <c r="D900" s="430" t="s">
        <v>19</v>
      </c>
      <c r="E900" s="414">
        <f>E901+E913+E946+E950+E953</f>
        <v>1109.1530712057865</v>
      </c>
      <c r="F900" s="414">
        <f t="shared" ref="F900" si="403">F901+F913+F946+F950+F953</f>
        <v>64593</v>
      </c>
      <c r="G900" s="414">
        <f t="shared" ref="G900" si="404">G901+G913+G946+G950+G953</f>
        <v>21848.379999999997</v>
      </c>
      <c r="H900" s="547">
        <f t="shared" si="333"/>
        <v>1969.8254972371042</v>
      </c>
      <c r="I900" s="547">
        <f t="shared" si="334"/>
        <v>33.824686885575836</v>
      </c>
      <c r="J900" s="458"/>
      <c r="K900" s="458"/>
      <c r="L900" s="338"/>
      <c r="M900" s="338"/>
      <c r="N900" s="338"/>
      <c r="O900" s="360"/>
      <c r="P900" s="358"/>
      <c r="Q900" s="358"/>
      <c r="R900" s="358"/>
      <c r="S900" s="360"/>
      <c r="T900" s="359"/>
      <c r="U900" s="359"/>
      <c r="V900" s="359"/>
      <c r="W900" s="359"/>
    </row>
    <row r="901" spans="1:23" s="193" customFormat="1">
      <c r="A901" s="431"/>
      <c r="B901" s="415">
        <v>41</v>
      </c>
      <c r="C901" s="336">
        <v>43</v>
      </c>
      <c r="D901" s="432" t="s">
        <v>419</v>
      </c>
      <c r="E901" s="433">
        <f>E902+E906</f>
        <v>0</v>
      </c>
      <c r="F901" s="433">
        <f t="shared" ref="F901" si="405">F902+F906</f>
        <v>6300</v>
      </c>
      <c r="G901" s="433">
        <f t="shared" ref="G901" si="406">G902+G906</f>
        <v>4798.3</v>
      </c>
      <c r="H901" s="541" t="s">
        <v>741</v>
      </c>
      <c r="I901" s="541">
        <f t="shared" si="334"/>
        <v>76.163492063492072</v>
      </c>
      <c r="J901" s="458"/>
      <c r="K901" s="458"/>
      <c r="L901" s="338"/>
      <c r="M901" s="338"/>
      <c r="N901" s="338"/>
      <c r="O901" s="360"/>
      <c r="P901" s="358"/>
      <c r="Q901" s="358"/>
      <c r="R901" s="358"/>
      <c r="S901" s="360"/>
      <c r="T901" s="359"/>
      <c r="U901" s="359"/>
      <c r="V901" s="359"/>
      <c r="W901" s="359"/>
    </row>
    <row r="902" spans="1:23" s="193" customFormat="1">
      <c r="A902" s="336"/>
      <c r="B902" s="434" t="s">
        <v>420</v>
      </c>
      <c r="C902" s="336">
        <v>43</v>
      </c>
      <c r="D902" s="432" t="s">
        <v>421</v>
      </c>
      <c r="E902" s="433">
        <f>SUM(E903:E905)</f>
        <v>0</v>
      </c>
      <c r="F902" s="433">
        <f t="shared" ref="F902" si="407">SUM(F903:F905)</f>
        <v>0</v>
      </c>
      <c r="G902" s="433">
        <f t="shared" ref="G902" si="408">SUM(G903:G905)</f>
        <v>0</v>
      </c>
      <c r="H902" s="541" t="s">
        <v>741</v>
      </c>
      <c r="I902" s="541" t="s">
        <v>741</v>
      </c>
      <c r="J902" s="458"/>
      <c r="K902" s="458"/>
      <c r="L902" s="338"/>
      <c r="M902" s="338"/>
      <c r="N902" s="338"/>
      <c r="O902" s="360"/>
      <c r="P902" s="358"/>
      <c r="Q902" s="358"/>
      <c r="R902" s="358"/>
      <c r="S902" s="360"/>
      <c r="T902" s="359"/>
      <c r="U902" s="359"/>
      <c r="V902" s="359"/>
      <c r="W902" s="359"/>
    </row>
    <row r="903" spans="1:23" s="193" customFormat="1">
      <c r="A903" s="418"/>
      <c r="B903" s="435" t="s">
        <v>422</v>
      </c>
      <c r="C903" s="418">
        <v>43</v>
      </c>
      <c r="D903" s="436" t="s">
        <v>423</v>
      </c>
      <c r="E903" s="422">
        <v>0</v>
      </c>
      <c r="F903" s="422">
        <v>0</v>
      </c>
      <c r="G903" s="422">
        <v>0</v>
      </c>
      <c r="H903" s="540" t="s">
        <v>741</v>
      </c>
      <c r="I903" s="540" t="s">
        <v>741</v>
      </c>
      <c r="J903" s="458"/>
      <c r="K903" s="458"/>
      <c r="L903" s="338"/>
      <c r="M903" s="338"/>
      <c r="N903" s="338"/>
      <c r="O903" s="360"/>
      <c r="P903" s="358"/>
      <c r="Q903" s="358"/>
      <c r="R903" s="358"/>
      <c r="S903" s="360"/>
      <c r="T903" s="359"/>
      <c r="U903" s="359"/>
      <c r="V903" s="359"/>
      <c r="W903" s="359"/>
    </row>
    <row r="904" spans="1:23" s="193" customFormat="1">
      <c r="A904" s="418"/>
      <c r="B904" s="419">
        <v>4112</v>
      </c>
      <c r="C904" s="437">
        <v>43</v>
      </c>
      <c r="D904" s="436" t="s">
        <v>424</v>
      </c>
      <c r="E904" s="422">
        <v>0</v>
      </c>
      <c r="F904" s="422">
        <v>0</v>
      </c>
      <c r="G904" s="422">
        <v>0</v>
      </c>
      <c r="H904" s="540" t="s">
        <v>741</v>
      </c>
      <c r="I904" s="540" t="s">
        <v>741</v>
      </c>
      <c r="J904" s="458"/>
      <c r="K904" s="458"/>
      <c r="L904" s="338"/>
      <c r="M904" s="338"/>
      <c r="N904" s="338"/>
      <c r="O904" s="360"/>
      <c r="P904" s="358"/>
      <c r="Q904" s="358"/>
      <c r="R904" s="358"/>
      <c r="S904" s="360"/>
      <c r="T904" s="359"/>
      <c r="U904" s="359"/>
      <c r="V904" s="359"/>
      <c r="W904" s="359"/>
    </row>
    <row r="905" spans="1:23" s="193" customFormat="1">
      <c r="A905" s="418"/>
      <c r="B905" s="435">
        <v>4113</v>
      </c>
      <c r="C905" s="418">
        <v>43</v>
      </c>
      <c r="D905" s="436" t="s">
        <v>425</v>
      </c>
      <c r="E905" s="422">
        <v>0</v>
      </c>
      <c r="F905" s="422">
        <v>0</v>
      </c>
      <c r="G905" s="422">
        <v>0</v>
      </c>
      <c r="H905" s="540" t="s">
        <v>741</v>
      </c>
      <c r="I905" s="540" t="s">
        <v>741</v>
      </c>
      <c r="J905" s="458"/>
      <c r="K905" s="458"/>
      <c r="L905" s="338"/>
      <c r="M905" s="338"/>
      <c r="N905" s="338"/>
      <c r="O905" s="360"/>
      <c r="P905" s="358"/>
      <c r="Q905" s="358"/>
      <c r="R905" s="358"/>
      <c r="S905" s="360"/>
      <c r="T905" s="359"/>
      <c r="U905" s="359"/>
      <c r="V905" s="359"/>
      <c r="W905" s="359"/>
    </row>
    <row r="906" spans="1:23" s="193" customFormat="1">
      <c r="A906" s="336"/>
      <c r="B906" s="434" t="s">
        <v>426</v>
      </c>
      <c r="C906" s="336">
        <v>43</v>
      </c>
      <c r="D906" s="432" t="s">
        <v>95</v>
      </c>
      <c r="E906" s="433">
        <f>SUM(E907:E912)</f>
        <v>0</v>
      </c>
      <c r="F906" s="433">
        <f t="shared" ref="F906" si="409">SUM(F907:F912)</f>
        <v>6300</v>
      </c>
      <c r="G906" s="433">
        <f t="shared" ref="G906" si="410">SUM(G907:G912)</f>
        <v>4798.3</v>
      </c>
      <c r="H906" s="541" t="s">
        <v>741</v>
      </c>
      <c r="I906" s="541">
        <f t="shared" si="334"/>
        <v>76.163492063492072</v>
      </c>
      <c r="J906" s="458"/>
      <c r="K906" s="458"/>
      <c r="L906" s="338"/>
      <c r="M906" s="338"/>
      <c r="N906" s="338"/>
      <c r="O906" s="360"/>
      <c r="P906" s="358"/>
      <c r="Q906" s="358"/>
      <c r="R906" s="358"/>
      <c r="S906" s="360"/>
      <c r="T906" s="359"/>
      <c r="U906" s="359"/>
      <c r="V906" s="359"/>
      <c r="W906" s="359"/>
    </row>
    <row r="907" spans="1:23" s="193" customFormat="1">
      <c r="A907" s="418"/>
      <c r="B907" s="435" t="s">
        <v>427</v>
      </c>
      <c r="C907" s="418">
        <v>43</v>
      </c>
      <c r="D907" s="436" t="s">
        <v>428</v>
      </c>
      <c r="E907" s="422">
        <v>0</v>
      </c>
      <c r="F907" s="422">
        <v>0</v>
      </c>
      <c r="G907" s="422">
        <v>0</v>
      </c>
      <c r="H907" s="540" t="s">
        <v>741</v>
      </c>
      <c r="I907" s="540" t="s">
        <v>741</v>
      </c>
      <c r="J907" s="458"/>
      <c r="K907" s="458"/>
      <c r="L907" s="338"/>
      <c r="M907" s="338"/>
      <c r="N907" s="338"/>
      <c r="O907" s="360"/>
      <c r="P907" s="358"/>
      <c r="Q907" s="358"/>
      <c r="R907" s="358"/>
      <c r="S907" s="360"/>
      <c r="T907" s="359"/>
      <c r="U907" s="359"/>
      <c r="V907" s="359"/>
      <c r="W907" s="359"/>
    </row>
    <row r="908" spans="1:23" s="193" customFormat="1">
      <c r="A908" s="418"/>
      <c r="B908" s="435" t="s">
        <v>429</v>
      </c>
      <c r="C908" s="418">
        <v>43</v>
      </c>
      <c r="D908" s="436" t="s">
        <v>430</v>
      </c>
      <c r="E908" s="422">
        <v>0</v>
      </c>
      <c r="F908" s="422">
        <v>0</v>
      </c>
      <c r="G908" s="422">
        <v>0</v>
      </c>
      <c r="H908" s="540" t="s">
        <v>741</v>
      </c>
      <c r="I908" s="540" t="s">
        <v>741</v>
      </c>
      <c r="J908" s="458"/>
      <c r="K908" s="458"/>
      <c r="L908" s="338"/>
      <c r="M908" s="338"/>
      <c r="N908" s="338"/>
      <c r="O908" s="360"/>
      <c r="P908" s="358"/>
      <c r="Q908" s="358"/>
      <c r="R908" s="358"/>
      <c r="S908" s="360"/>
      <c r="T908" s="359"/>
      <c r="U908" s="359"/>
      <c r="V908" s="359"/>
      <c r="W908" s="359"/>
    </row>
    <row r="909" spans="1:23" s="193" customFormat="1">
      <c r="A909" s="418"/>
      <c r="B909" s="435" t="s">
        <v>431</v>
      </c>
      <c r="C909" s="418">
        <v>43</v>
      </c>
      <c r="D909" s="436" t="s">
        <v>432</v>
      </c>
      <c r="E909" s="421">
        <v>0</v>
      </c>
      <c r="F909" s="422">
        <v>6300</v>
      </c>
      <c r="G909" s="422">
        <v>4798.3</v>
      </c>
      <c r="H909" s="551" t="s">
        <v>741</v>
      </c>
      <c r="I909" s="543">
        <f t="shared" si="334"/>
        <v>76.163492063492072</v>
      </c>
      <c r="J909" s="458"/>
      <c r="K909" s="458"/>
      <c r="L909" s="338"/>
      <c r="M909" s="338"/>
      <c r="N909" s="338"/>
      <c r="O909" s="360"/>
      <c r="P909" s="358"/>
      <c r="Q909" s="358"/>
      <c r="R909" s="358"/>
      <c r="S909" s="360"/>
      <c r="T909" s="359"/>
      <c r="U909" s="359"/>
      <c r="V909" s="359"/>
      <c r="W909" s="359"/>
    </row>
    <row r="910" spans="1:23" s="193" customFormat="1">
      <c r="A910" s="418"/>
      <c r="B910" s="435" t="s">
        <v>433</v>
      </c>
      <c r="C910" s="418">
        <v>43</v>
      </c>
      <c r="D910" s="436" t="s">
        <v>434</v>
      </c>
      <c r="E910" s="422">
        <v>0</v>
      </c>
      <c r="F910" s="422">
        <v>0</v>
      </c>
      <c r="G910" s="422">
        <v>0</v>
      </c>
      <c r="H910" s="540" t="s">
        <v>741</v>
      </c>
      <c r="I910" s="540" t="s">
        <v>741</v>
      </c>
      <c r="J910" s="458"/>
      <c r="K910" s="458"/>
      <c r="L910" s="338"/>
      <c r="M910" s="338"/>
      <c r="N910" s="338"/>
      <c r="O910" s="360"/>
      <c r="P910" s="358"/>
      <c r="Q910" s="358"/>
      <c r="R910" s="358"/>
      <c r="S910" s="360"/>
      <c r="T910" s="359"/>
      <c r="U910" s="359"/>
      <c r="V910" s="359"/>
      <c r="W910" s="359"/>
    </row>
    <row r="911" spans="1:23" s="193" customFormat="1">
      <c r="A911" s="418"/>
      <c r="B911" s="435" t="s">
        <v>435</v>
      </c>
      <c r="C911" s="418">
        <v>43</v>
      </c>
      <c r="D911" s="436" t="s">
        <v>436</v>
      </c>
      <c r="E911" s="422">
        <v>0</v>
      </c>
      <c r="F911" s="422">
        <v>0</v>
      </c>
      <c r="G911" s="422">
        <v>0</v>
      </c>
      <c r="H911" s="540" t="s">
        <v>741</v>
      </c>
      <c r="I911" s="540" t="s">
        <v>741</v>
      </c>
      <c r="J911" s="458"/>
      <c r="K911" s="458"/>
      <c r="L911" s="338"/>
      <c r="M911" s="338"/>
      <c r="N911" s="338"/>
      <c r="O911" s="360"/>
      <c r="P911" s="358"/>
      <c r="Q911" s="358"/>
      <c r="R911" s="358"/>
      <c r="S911" s="360"/>
      <c r="T911" s="359"/>
      <c r="U911" s="359"/>
      <c r="V911" s="359"/>
      <c r="W911" s="359"/>
    </row>
    <row r="912" spans="1:23" s="193" customFormat="1">
      <c r="A912" s="418"/>
      <c r="B912" s="435" t="s">
        <v>437</v>
      </c>
      <c r="C912" s="418">
        <v>43</v>
      </c>
      <c r="D912" s="436" t="s">
        <v>438</v>
      </c>
      <c r="E912" s="422">
        <v>0</v>
      </c>
      <c r="F912" s="422">
        <v>0</v>
      </c>
      <c r="G912" s="422">
        <v>0</v>
      </c>
      <c r="H912" s="540" t="s">
        <v>741</v>
      </c>
      <c r="I912" s="540" t="s">
        <v>741</v>
      </c>
      <c r="J912" s="458"/>
      <c r="K912" s="458"/>
      <c r="L912" s="338"/>
      <c r="M912" s="338"/>
      <c r="N912" s="338"/>
      <c r="O912" s="360"/>
      <c r="P912" s="358"/>
      <c r="Q912" s="358"/>
      <c r="R912" s="358"/>
      <c r="S912" s="360"/>
      <c r="T912" s="359"/>
      <c r="U912" s="359"/>
      <c r="V912" s="359"/>
      <c r="W912" s="359"/>
    </row>
    <row r="913" spans="1:23" s="193" customFormat="1">
      <c r="A913" s="431"/>
      <c r="B913" s="415">
        <v>42</v>
      </c>
      <c r="C913" s="336">
        <v>43</v>
      </c>
      <c r="D913" s="432" t="s">
        <v>20</v>
      </c>
      <c r="E913" s="433">
        <f>E914+E919+E928+E933+E938+E941</f>
        <v>1109.1530712057865</v>
      </c>
      <c r="F913" s="433">
        <f t="shared" ref="F913" si="411">F914+F919+F928+F933+F938+F941</f>
        <v>58293</v>
      </c>
      <c r="G913" s="433">
        <f t="shared" ref="G913" si="412">G914+G919+G928+G933+G938+G941</f>
        <v>17050.079999999998</v>
      </c>
      <c r="H913" s="541">
        <f t="shared" si="333"/>
        <v>1537.2161374862762</v>
      </c>
      <c r="I913" s="541">
        <f t="shared" si="334"/>
        <v>29.248932118779269</v>
      </c>
      <c r="J913" s="458"/>
      <c r="K913" s="458"/>
      <c r="L913" s="338"/>
      <c r="M913" s="338"/>
      <c r="N913" s="338"/>
      <c r="O913" s="360"/>
      <c r="P913" s="358"/>
      <c r="Q913" s="358"/>
      <c r="R913" s="358"/>
      <c r="S913" s="360"/>
      <c r="T913" s="359"/>
      <c r="U913" s="359"/>
      <c r="V913" s="359"/>
      <c r="W913" s="359"/>
    </row>
    <row r="914" spans="1:23" s="193" customFormat="1">
      <c r="A914" s="336"/>
      <c r="B914" s="434" t="s">
        <v>439</v>
      </c>
      <c r="C914" s="336">
        <v>43</v>
      </c>
      <c r="D914" s="432" t="s">
        <v>96</v>
      </c>
      <c r="E914" s="433">
        <f>SUM(E915:E918)</f>
        <v>0</v>
      </c>
      <c r="F914" s="433">
        <f t="shared" ref="F914" si="413">SUM(F915:F918)</f>
        <v>0</v>
      </c>
      <c r="G914" s="433">
        <f t="shared" ref="G914" si="414">SUM(G915:G918)</f>
        <v>0</v>
      </c>
      <c r="H914" s="541" t="s">
        <v>741</v>
      </c>
      <c r="I914" s="541" t="s">
        <v>741</v>
      </c>
      <c r="J914" s="458"/>
      <c r="K914" s="458"/>
      <c r="L914" s="338"/>
      <c r="M914" s="338"/>
      <c r="N914" s="338"/>
      <c r="O914" s="360"/>
      <c r="P914" s="358"/>
      <c r="Q914" s="358"/>
      <c r="R914" s="358"/>
      <c r="S914" s="360"/>
      <c r="T914" s="359"/>
      <c r="U914" s="359"/>
      <c r="V914" s="359"/>
      <c r="W914" s="359"/>
    </row>
    <row r="915" spans="1:23" s="193" customFormat="1">
      <c r="A915" s="418"/>
      <c r="B915" s="435" t="s">
        <v>440</v>
      </c>
      <c r="C915" s="418">
        <v>43</v>
      </c>
      <c r="D915" s="436" t="s">
        <v>441</v>
      </c>
      <c r="E915" s="422">
        <v>0</v>
      </c>
      <c r="F915" s="422">
        <v>0</v>
      </c>
      <c r="G915" s="422">
        <v>0</v>
      </c>
      <c r="H915" s="540" t="s">
        <v>741</v>
      </c>
      <c r="I915" s="540" t="s">
        <v>741</v>
      </c>
      <c r="J915" s="458"/>
      <c r="K915" s="458"/>
      <c r="L915" s="338"/>
      <c r="M915" s="338"/>
      <c r="N915" s="338"/>
      <c r="O915" s="360"/>
      <c r="P915" s="358"/>
      <c r="Q915" s="358"/>
      <c r="R915" s="358"/>
      <c r="S915" s="360"/>
      <c r="T915" s="359"/>
      <c r="U915" s="359"/>
      <c r="V915" s="359"/>
      <c r="W915" s="359"/>
    </row>
    <row r="916" spans="1:23" s="193" customFormat="1">
      <c r="A916" s="418"/>
      <c r="B916" s="435" t="s">
        <v>442</v>
      </c>
      <c r="C916" s="418">
        <v>43</v>
      </c>
      <c r="D916" s="436" t="s">
        <v>443</v>
      </c>
      <c r="E916" s="422">
        <v>0</v>
      </c>
      <c r="F916" s="422">
        <v>0</v>
      </c>
      <c r="G916" s="422">
        <v>0</v>
      </c>
      <c r="H916" s="540" t="s">
        <v>741</v>
      </c>
      <c r="I916" s="540" t="s">
        <v>741</v>
      </c>
      <c r="J916" s="458"/>
      <c r="K916" s="458"/>
      <c r="L916" s="338"/>
      <c r="M916" s="338"/>
      <c r="N916" s="338"/>
      <c r="O916" s="360"/>
      <c r="P916" s="358"/>
      <c r="Q916" s="358"/>
      <c r="R916" s="358"/>
      <c r="S916" s="360"/>
      <c r="T916" s="359"/>
      <c r="U916" s="359"/>
      <c r="V916" s="359"/>
      <c r="W916" s="359"/>
    </row>
    <row r="917" spans="1:23" s="193" customFormat="1">
      <c r="A917" s="418"/>
      <c r="B917" s="435" t="s">
        <v>444</v>
      </c>
      <c r="C917" s="418">
        <v>43</v>
      </c>
      <c r="D917" s="436" t="s">
        <v>445</v>
      </c>
      <c r="E917" s="422">
        <v>0</v>
      </c>
      <c r="F917" s="422">
        <v>0</v>
      </c>
      <c r="G917" s="422">
        <v>0</v>
      </c>
      <c r="H917" s="540" t="s">
        <v>741</v>
      </c>
      <c r="I917" s="540" t="s">
        <v>741</v>
      </c>
      <c r="J917" s="458"/>
      <c r="K917" s="458"/>
      <c r="L917" s="338"/>
      <c r="M917" s="338"/>
      <c r="N917" s="338"/>
      <c r="O917" s="360"/>
      <c r="P917" s="358"/>
      <c r="Q917" s="358"/>
      <c r="R917" s="358"/>
      <c r="S917" s="360"/>
      <c r="T917" s="359"/>
      <c r="U917" s="359"/>
      <c r="V917" s="359"/>
      <c r="W917" s="359"/>
    </row>
    <row r="918" spans="1:23" s="193" customFormat="1">
      <c r="A918" s="418"/>
      <c r="B918" s="435" t="s">
        <v>446</v>
      </c>
      <c r="C918" s="418">
        <v>43</v>
      </c>
      <c r="D918" s="436" t="s">
        <v>447</v>
      </c>
      <c r="E918" s="422">
        <v>0</v>
      </c>
      <c r="F918" s="422">
        <v>0</v>
      </c>
      <c r="G918" s="422">
        <v>0</v>
      </c>
      <c r="H918" s="540" t="s">
        <v>741</v>
      </c>
      <c r="I918" s="540" t="s">
        <v>741</v>
      </c>
      <c r="J918" s="458"/>
      <c r="K918" s="458"/>
      <c r="L918" s="338"/>
      <c r="M918" s="338"/>
      <c r="N918" s="338"/>
      <c r="O918" s="360"/>
      <c r="P918" s="358"/>
      <c r="Q918" s="358"/>
      <c r="R918" s="358"/>
      <c r="S918" s="360"/>
      <c r="T918" s="359"/>
      <c r="U918" s="359"/>
      <c r="V918" s="359"/>
      <c r="W918" s="359"/>
    </row>
    <row r="919" spans="1:23" s="193" customFormat="1">
      <c r="A919" s="336"/>
      <c r="B919" s="434" t="s">
        <v>448</v>
      </c>
      <c r="C919" s="336">
        <v>43</v>
      </c>
      <c r="D919" s="432" t="s">
        <v>97</v>
      </c>
      <c r="E919" s="433">
        <f>SUM(E920:E927)</f>
        <v>420.9830712057867</v>
      </c>
      <c r="F919" s="433">
        <f t="shared" ref="F919" si="415">SUM(F920:F927)</f>
        <v>55639</v>
      </c>
      <c r="G919" s="433">
        <f t="shared" ref="G919" si="416">SUM(G920:G927)</f>
        <v>15231.72</v>
      </c>
      <c r="H919" s="541">
        <f t="shared" si="333"/>
        <v>3618.1312365775311</v>
      </c>
      <c r="I919" s="541">
        <f t="shared" si="334"/>
        <v>27.37597728212225</v>
      </c>
      <c r="J919" s="458"/>
      <c r="K919" s="458"/>
      <c r="L919" s="338"/>
      <c r="M919" s="338"/>
      <c r="N919" s="338"/>
      <c r="O919" s="360"/>
      <c r="P919" s="358"/>
      <c r="Q919" s="358"/>
      <c r="R919" s="358"/>
      <c r="S919" s="360"/>
      <c r="T919" s="359"/>
      <c r="U919" s="359"/>
      <c r="V919" s="359"/>
      <c r="W919" s="359"/>
    </row>
    <row r="920" spans="1:23" s="193" customFormat="1">
      <c r="A920" s="418"/>
      <c r="B920" s="435" t="s">
        <v>201</v>
      </c>
      <c r="C920" s="418">
        <v>43</v>
      </c>
      <c r="D920" s="436" t="s">
        <v>202</v>
      </c>
      <c r="E920" s="421">
        <v>0</v>
      </c>
      <c r="F920" s="422">
        <v>32131</v>
      </c>
      <c r="G920" s="422">
        <v>2227.16</v>
      </c>
      <c r="H920" s="548" t="s">
        <v>741</v>
      </c>
      <c r="I920" s="543">
        <f t="shared" si="334"/>
        <v>6.9314991752513144</v>
      </c>
      <c r="J920" s="458"/>
      <c r="K920" s="458"/>
      <c r="L920" s="338"/>
      <c r="M920" s="338"/>
      <c r="N920" s="338"/>
      <c r="O920" s="360"/>
      <c r="P920" s="358"/>
      <c r="Q920" s="358"/>
      <c r="R920" s="358"/>
      <c r="S920" s="360"/>
      <c r="T920" s="359"/>
      <c r="U920" s="359"/>
      <c r="V920" s="359"/>
      <c r="W920" s="359"/>
    </row>
    <row r="921" spans="1:23" s="193" customFormat="1">
      <c r="A921" s="418"/>
      <c r="B921" s="435" t="s">
        <v>199</v>
      </c>
      <c r="C921" s="418">
        <v>43</v>
      </c>
      <c r="D921" s="436" t="s">
        <v>200</v>
      </c>
      <c r="E921" s="421">
        <v>0</v>
      </c>
      <c r="F921" s="422">
        <v>11563</v>
      </c>
      <c r="G921" s="422">
        <v>0</v>
      </c>
      <c r="H921" s="548" t="s">
        <v>741</v>
      </c>
      <c r="I921" s="548" t="s">
        <v>741</v>
      </c>
      <c r="J921" s="458"/>
      <c r="K921" s="458"/>
      <c r="L921" s="338"/>
      <c r="M921" s="338"/>
      <c r="N921" s="338"/>
      <c r="O921" s="360"/>
      <c r="P921" s="358"/>
      <c r="Q921" s="358"/>
      <c r="R921" s="358"/>
      <c r="S921" s="360"/>
      <c r="T921" s="359"/>
      <c r="U921" s="359"/>
      <c r="V921" s="359"/>
      <c r="W921" s="359"/>
    </row>
    <row r="922" spans="1:23" s="193" customFormat="1">
      <c r="A922" s="418"/>
      <c r="B922" s="435" t="s">
        <v>449</v>
      </c>
      <c r="C922" s="418">
        <v>43</v>
      </c>
      <c r="D922" s="436" t="s">
        <v>450</v>
      </c>
      <c r="E922" s="421">
        <v>0</v>
      </c>
      <c r="F922" s="422">
        <v>0</v>
      </c>
      <c r="G922" s="422">
        <v>2075</v>
      </c>
      <c r="H922" s="548" t="s">
        <v>741</v>
      </c>
      <c r="I922" s="548" t="s">
        <v>741</v>
      </c>
      <c r="J922" s="458"/>
      <c r="K922" s="458"/>
      <c r="L922" s="338"/>
      <c r="M922" s="338"/>
      <c r="N922" s="338"/>
      <c r="O922" s="360"/>
      <c r="P922" s="358"/>
      <c r="Q922" s="358"/>
      <c r="R922" s="358"/>
      <c r="S922" s="360"/>
      <c r="T922" s="359"/>
      <c r="U922" s="359"/>
      <c r="V922" s="359"/>
      <c r="W922" s="359"/>
    </row>
    <row r="923" spans="1:23" s="193" customFormat="1">
      <c r="A923" s="418"/>
      <c r="B923" s="435" t="s">
        <v>451</v>
      </c>
      <c r="C923" s="418">
        <v>43</v>
      </c>
      <c r="D923" s="436" t="s">
        <v>452</v>
      </c>
      <c r="E923" s="421">
        <v>97.883071205786706</v>
      </c>
      <c r="F923" s="422">
        <v>4645</v>
      </c>
      <c r="G923" s="422">
        <v>0</v>
      </c>
      <c r="H923" s="548" t="s">
        <v>741</v>
      </c>
      <c r="I923" s="548" t="s">
        <v>741</v>
      </c>
      <c r="J923" s="458"/>
      <c r="K923" s="458"/>
      <c r="L923" s="338"/>
      <c r="M923" s="338"/>
      <c r="N923" s="338"/>
      <c r="O923" s="360"/>
      <c r="P923" s="358"/>
      <c r="Q923" s="358"/>
      <c r="R923" s="358"/>
      <c r="S923" s="360"/>
      <c r="T923" s="359"/>
      <c r="U923" s="359"/>
      <c r="V923" s="359"/>
      <c r="W923" s="359"/>
    </row>
    <row r="924" spans="1:23" s="193" customFormat="1">
      <c r="A924" s="418"/>
      <c r="B924" s="435" t="s">
        <v>453</v>
      </c>
      <c r="C924" s="418">
        <v>43</v>
      </c>
      <c r="D924" s="436" t="s">
        <v>454</v>
      </c>
      <c r="E924" s="421">
        <v>0</v>
      </c>
      <c r="F924" s="422">
        <v>1991</v>
      </c>
      <c r="G924" s="422">
        <v>10127.57</v>
      </c>
      <c r="H924" s="548" t="s">
        <v>741</v>
      </c>
      <c r="I924" s="543">
        <f t="shared" si="334"/>
        <v>508.66750376695126</v>
      </c>
      <c r="J924" s="458"/>
      <c r="K924" s="458"/>
      <c r="L924" s="338"/>
      <c r="M924" s="338"/>
      <c r="N924" s="338"/>
      <c r="O924" s="360"/>
      <c r="P924" s="358"/>
      <c r="Q924" s="358"/>
      <c r="R924" s="358"/>
      <c r="S924" s="360"/>
      <c r="T924" s="359"/>
      <c r="U924" s="359"/>
      <c r="V924" s="359"/>
      <c r="W924" s="359"/>
    </row>
    <row r="925" spans="1:23" s="193" customFormat="1">
      <c r="A925" s="418"/>
      <c r="B925" s="435" t="s">
        <v>455</v>
      </c>
      <c r="C925" s="418">
        <v>43</v>
      </c>
      <c r="D925" s="436" t="s">
        <v>456</v>
      </c>
      <c r="E925" s="421">
        <v>0</v>
      </c>
      <c r="F925" s="422">
        <v>0</v>
      </c>
      <c r="G925" s="422">
        <v>0</v>
      </c>
      <c r="H925" s="548" t="s">
        <v>741</v>
      </c>
      <c r="I925" s="548" t="s">
        <v>741</v>
      </c>
      <c r="J925" s="458"/>
      <c r="K925" s="458"/>
      <c r="L925" s="338"/>
      <c r="M925" s="338"/>
      <c r="N925" s="338"/>
      <c r="O925" s="360"/>
      <c r="P925" s="358"/>
      <c r="Q925" s="358"/>
      <c r="R925" s="358"/>
      <c r="S925" s="360"/>
      <c r="T925" s="359"/>
      <c r="U925" s="359"/>
      <c r="V925" s="359"/>
      <c r="W925" s="359"/>
    </row>
    <row r="926" spans="1:23" s="193" customFormat="1">
      <c r="A926" s="418"/>
      <c r="B926" s="435" t="s">
        <v>457</v>
      </c>
      <c r="C926" s="418">
        <v>43</v>
      </c>
      <c r="D926" s="436" t="s">
        <v>458</v>
      </c>
      <c r="E926" s="421">
        <v>323.10000000000002</v>
      </c>
      <c r="F926" s="422">
        <v>5309</v>
      </c>
      <c r="G926" s="422">
        <v>801.99</v>
      </c>
      <c r="H926" s="543">
        <f t="shared" si="333"/>
        <v>248.21727019498607</v>
      </c>
      <c r="I926" s="543">
        <f t="shared" si="334"/>
        <v>15.106234695799586</v>
      </c>
      <c r="J926" s="458"/>
      <c r="K926" s="458"/>
      <c r="L926" s="338"/>
      <c r="M926" s="338"/>
      <c r="N926" s="338"/>
      <c r="O926" s="360"/>
      <c r="P926" s="358"/>
      <c r="Q926" s="358"/>
      <c r="R926" s="358"/>
      <c r="S926" s="360"/>
      <c r="T926" s="359"/>
      <c r="U926" s="359"/>
      <c r="V926" s="359"/>
      <c r="W926" s="359"/>
    </row>
    <row r="927" spans="1:23" s="193" customFormat="1">
      <c r="A927" s="438"/>
      <c r="B927" s="439">
        <v>4228</v>
      </c>
      <c r="C927" s="437">
        <v>43</v>
      </c>
      <c r="D927" s="436" t="s">
        <v>459</v>
      </c>
      <c r="E927" s="422">
        <v>0</v>
      </c>
      <c r="F927" s="422">
        <v>0</v>
      </c>
      <c r="G927" s="422">
        <v>0</v>
      </c>
      <c r="H927" s="548" t="s">
        <v>741</v>
      </c>
      <c r="I927" s="548" t="s">
        <v>741</v>
      </c>
      <c r="J927" s="458"/>
      <c r="K927" s="458"/>
      <c r="L927" s="338"/>
      <c r="M927" s="338"/>
      <c r="N927" s="338"/>
      <c r="O927" s="360"/>
      <c r="P927" s="358"/>
      <c r="Q927" s="358"/>
      <c r="R927" s="358"/>
      <c r="S927" s="360"/>
      <c r="T927" s="359"/>
      <c r="U927" s="359"/>
      <c r="V927" s="359"/>
      <c r="W927" s="359"/>
    </row>
    <row r="928" spans="1:23" s="193" customFormat="1">
      <c r="A928" s="336"/>
      <c r="B928" s="434" t="s">
        <v>460</v>
      </c>
      <c r="C928" s="336">
        <v>43</v>
      </c>
      <c r="D928" s="432" t="s">
        <v>461</v>
      </c>
      <c r="E928" s="433">
        <f>SUM(E929:E932)</f>
        <v>0</v>
      </c>
      <c r="F928" s="433">
        <f t="shared" ref="F928" si="417">SUM(F929:F932)</f>
        <v>0</v>
      </c>
      <c r="G928" s="433">
        <f t="shared" ref="G928" si="418">SUM(G929:G932)</f>
        <v>0</v>
      </c>
      <c r="H928" s="541" t="s">
        <v>741</v>
      </c>
      <c r="I928" s="541" t="s">
        <v>741</v>
      </c>
      <c r="J928" s="458"/>
      <c r="K928" s="458"/>
      <c r="L928" s="338"/>
      <c r="M928" s="338"/>
      <c r="N928" s="338"/>
      <c r="O928" s="360"/>
      <c r="P928" s="358"/>
      <c r="Q928" s="358"/>
      <c r="R928" s="358"/>
      <c r="S928" s="360"/>
      <c r="T928" s="359"/>
      <c r="U928" s="359"/>
      <c r="V928" s="359"/>
      <c r="W928" s="359"/>
    </row>
    <row r="929" spans="1:23" s="193" customFormat="1">
      <c r="A929" s="418"/>
      <c r="B929" s="435" t="s">
        <v>462</v>
      </c>
      <c r="C929" s="418">
        <v>43</v>
      </c>
      <c r="D929" s="436" t="s">
        <v>463</v>
      </c>
      <c r="E929" s="422">
        <v>0</v>
      </c>
      <c r="F929" s="422">
        <v>0</v>
      </c>
      <c r="G929" s="422">
        <v>0</v>
      </c>
      <c r="H929" s="540" t="s">
        <v>741</v>
      </c>
      <c r="I929" s="540" t="s">
        <v>741</v>
      </c>
      <c r="J929" s="458"/>
      <c r="K929" s="458"/>
      <c r="L929" s="338"/>
      <c r="M929" s="338"/>
      <c r="N929" s="338"/>
      <c r="O929" s="360"/>
      <c r="P929" s="358"/>
      <c r="Q929" s="358"/>
      <c r="R929" s="358"/>
      <c r="S929" s="360"/>
      <c r="T929" s="359"/>
      <c r="U929" s="359"/>
      <c r="V929" s="359"/>
      <c r="W929" s="359"/>
    </row>
    <row r="930" spans="1:23" s="193" customFormat="1">
      <c r="A930" s="418"/>
      <c r="B930" s="435" t="s">
        <v>464</v>
      </c>
      <c r="C930" s="418">
        <v>43</v>
      </c>
      <c r="D930" s="436" t="s">
        <v>465</v>
      </c>
      <c r="E930" s="422">
        <v>0</v>
      </c>
      <c r="F930" s="422">
        <v>0</v>
      </c>
      <c r="G930" s="422">
        <v>0</v>
      </c>
      <c r="H930" s="540" t="s">
        <v>741</v>
      </c>
      <c r="I930" s="540" t="s">
        <v>741</v>
      </c>
      <c r="J930" s="458"/>
      <c r="K930" s="458"/>
      <c r="L930" s="338"/>
      <c r="M930" s="338"/>
      <c r="N930" s="338"/>
      <c r="O930" s="360"/>
      <c r="P930" s="358"/>
      <c r="Q930" s="358"/>
      <c r="R930" s="358"/>
      <c r="S930" s="360"/>
      <c r="T930" s="359"/>
      <c r="U930" s="359"/>
      <c r="V930" s="359"/>
      <c r="W930" s="359"/>
    </row>
    <row r="931" spans="1:23" s="193" customFormat="1">
      <c r="A931" s="418"/>
      <c r="B931" s="435" t="s">
        <v>466</v>
      </c>
      <c r="C931" s="418">
        <v>43</v>
      </c>
      <c r="D931" s="436" t="s">
        <v>467</v>
      </c>
      <c r="E931" s="422">
        <v>0</v>
      </c>
      <c r="F931" s="422">
        <v>0</v>
      </c>
      <c r="G931" s="422">
        <v>0</v>
      </c>
      <c r="H931" s="540" t="s">
        <v>741</v>
      </c>
      <c r="I931" s="540" t="s">
        <v>741</v>
      </c>
      <c r="J931" s="458"/>
      <c r="K931" s="458"/>
      <c r="L931" s="338"/>
      <c r="M931" s="338"/>
      <c r="N931" s="338"/>
      <c r="O931" s="360"/>
      <c r="P931" s="358"/>
      <c r="Q931" s="358"/>
      <c r="R931" s="358"/>
      <c r="S931" s="360"/>
      <c r="T931" s="359"/>
      <c r="U931" s="359"/>
      <c r="V931" s="359"/>
      <c r="W931" s="359"/>
    </row>
    <row r="932" spans="1:23" s="193" customFormat="1">
      <c r="A932" s="418"/>
      <c r="B932" s="435" t="s">
        <v>468</v>
      </c>
      <c r="C932" s="418">
        <v>43</v>
      </c>
      <c r="D932" s="436" t="s">
        <v>469</v>
      </c>
      <c r="E932" s="422">
        <v>0</v>
      </c>
      <c r="F932" s="422">
        <v>0</v>
      </c>
      <c r="G932" s="422">
        <v>0</v>
      </c>
      <c r="H932" s="540" t="s">
        <v>741</v>
      </c>
      <c r="I932" s="540" t="s">
        <v>741</v>
      </c>
      <c r="J932" s="458"/>
      <c r="K932" s="458"/>
      <c r="L932" s="338"/>
      <c r="M932" s="338"/>
      <c r="N932" s="338"/>
      <c r="O932" s="360"/>
      <c r="P932" s="358"/>
      <c r="Q932" s="358"/>
      <c r="R932" s="358"/>
      <c r="S932" s="360"/>
      <c r="T932" s="359"/>
      <c r="U932" s="359"/>
      <c r="V932" s="359"/>
      <c r="W932" s="359"/>
    </row>
    <row r="933" spans="1:23" s="193" customFormat="1">
      <c r="A933" s="336"/>
      <c r="B933" s="415">
        <v>424</v>
      </c>
      <c r="C933" s="431">
        <v>43</v>
      </c>
      <c r="D933" s="432" t="s">
        <v>104</v>
      </c>
      <c r="E933" s="433">
        <f>SUM(E934:E937)</f>
        <v>688.17</v>
      </c>
      <c r="F933" s="433">
        <f t="shared" ref="F933" si="419">SUM(F934:F937)</f>
        <v>2654</v>
      </c>
      <c r="G933" s="433">
        <f t="shared" ref="G933" si="420">SUM(G934:G937)</f>
        <v>1818.36</v>
      </c>
      <c r="H933" s="541">
        <f t="shared" si="333"/>
        <v>264.23122193644014</v>
      </c>
      <c r="I933" s="541">
        <f t="shared" si="334"/>
        <v>68.513941220798785</v>
      </c>
      <c r="J933" s="458"/>
      <c r="K933" s="458"/>
      <c r="L933" s="338"/>
      <c r="M933" s="338"/>
      <c r="N933" s="338"/>
      <c r="O933" s="360"/>
      <c r="P933" s="358"/>
      <c r="Q933" s="358"/>
      <c r="R933" s="358"/>
      <c r="S933" s="360"/>
      <c r="T933" s="359"/>
      <c r="U933" s="359"/>
      <c r="V933" s="359"/>
      <c r="W933" s="359"/>
    </row>
    <row r="934" spans="1:23" s="193" customFormat="1">
      <c r="A934" s="418"/>
      <c r="B934" s="440">
        <v>4241</v>
      </c>
      <c r="C934" s="418">
        <v>43</v>
      </c>
      <c r="D934" s="441" t="s">
        <v>470</v>
      </c>
      <c r="E934" s="421">
        <v>688.17</v>
      </c>
      <c r="F934" s="422">
        <v>2654</v>
      </c>
      <c r="G934" s="422">
        <v>1818.36</v>
      </c>
      <c r="H934" s="543">
        <f t="shared" si="333"/>
        <v>264.23122193644014</v>
      </c>
      <c r="I934" s="543">
        <f t="shared" si="334"/>
        <v>68.513941220798785</v>
      </c>
      <c r="J934" s="458"/>
      <c r="K934" s="458"/>
      <c r="L934" s="338"/>
      <c r="M934" s="338"/>
      <c r="N934" s="338"/>
      <c r="O934" s="360"/>
      <c r="P934" s="358"/>
      <c r="Q934" s="358"/>
      <c r="R934" s="358"/>
      <c r="S934" s="360"/>
      <c r="T934" s="359"/>
      <c r="U934" s="359"/>
      <c r="V934" s="359"/>
      <c r="W934" s="359"/>
    </row>
    <row r="935" spans="1:23" s="193" customFormat="1">
      <c r="A935" s="418"/>
      <c r="B935" s="440">
        <v>4242</v>
      </c>
      <c r="C935" s="418">
        <v>43</v>
      </c>
      <c r="D935" s="442" t="s">
        <v>471</v>
      </c>
      <c r="E935" s="422">
        <v>0</v>
      </c>
      <c r="F935" s="422">
        <v>0</v>
      </c>
      <c r="G935" s="422">
        <v>0</v>
      </c>
      <c r="H935" s="540" t="s">
        <v>741</v>
      </c>
      <c r="I935" s="540" t="s">
        <v>741</v>
      </c>
      <c r="J935" s="458"/>
      <c r="K935" s="458"/>
      <c r="L935" s="338"/>
      <c r="M935" s="338"/>
      <c r="N935" s="338"/>
      <c r="O935" s="360"/>
      <c r="P935" s="358"/>
      <c r="Q935" s="358"/>
      <c r="R935" s="358"/>
      <c r="S935" s="360"/>
      <c r="T935" s="359"/>
      <c r="U935" s="359"/>
      <c r="V935" s="359"/>
      <c r="W935" s="359"/>
    </row>
    <row r="936" spans="1:23" s="193" customFormat="1">
      <c r="A936" s="418"/>
      <c r="B936" s="440">
        <v>4243</v>
      </c>
      <c r="C936" s="418">
        <v>43</v>
      </c>
      <c r="D936" s="442" t="s">
        <v>472</v>
      </c>
      <c r="E936" s="422">
        <v>0</v>
      </c>
      <c r="F936" s="422">
        <v>0</v>
      </c>
      <c r="G936" s="422">
        <v>0</v>
      </c>
      <c r="H936" s="540" t="s">
        <v>741</v>
      </c>
      <c r="I936" s="540" t="s">
        <v>741</v>
      </c>
      <c r="J936" s="458"/>
      <c r="K936" s="458"/>
      <c r="L936" s="338"/>
      <c r="M936" s="338"/>
      <c r="N936" s="338"/>
      <c r="O936" s="360"/>
      <c r="P936" s="358"/>
      <c r="Q936" s="358"/>
      <c r="R936" s="358"/>
      <c r="S936" s="360"/>
      <c r="T936" s="359"/>
      <c r="U936" s="359"/>
      <c r="V936" s="359"/>
      <c r="W936" s="359"/>
    </row>
    <row r="937" spans="1:23" s="193" customFormat="1">
      <c r="A937" s="418"/>
      <c r="B937" s="440">
        <v>4244</v>
      </c>
      <c r="C937" s="418">
        <v>43</v>
      </c>
      <c r="D937" s="442" t="s">
        <v>473</v>
      </c>
      <c r="E937" s="422">
        <v>0</v>
      </c>
      <c r="F937" s="422">
        <v>0</v>
      </c>
      <c r="G937" s="422">
        <v>0</v>
      </c>
      <c r="H937" s="540" t="s">
        <v>741</v>
      </c>
      <c r="I937" s="540" t="s">
        <v>741</v>
      </c>
      <c r="J937" s="458"/>
      <c r="K937" s="458"/>
      <c r="L937" s="338"/>
      <c r="M937" s="338"/>
      <c r="N937" s="338"/>
      <c r="O937" s="360"/>
      <c r="P937" s="358"/>
      <c r="Q937" s="358"/>
      <c r="R937" s="358"/>
      <c r="S937" s="360"/>
      <c r="T937" s="359"/>
      <c r="U937" s="359"/>
      <c r="V937" s="359"/>
      <c r="W937" s="359"/>
    </row>
    <row r="938" spans="1:23" s="193" customFormat="1">
      <c r="A938" s="336"/>
      <c r="B938" s="434">
        <v>425</v>
      </c>
      <c r="C938" s="336">
        <v>43</v>
      </c>
      <c r="D938" s="432" t="s">
        <v>474</v>
      </c>
      <c r="E938" s="433">
        <f>SUM(E939:E940)</f>
        <v>0</v>
      </c>
      <c r="F938" s="433">
        <f t="shared" ref="F938" si="421">SUM(F939:F940)</f>
        <v>0</v>
      </c>
      <c r="G938" s="433">
        <f t="shared" ref="G938" si="422">SUM(G939:G940)</f>
        <v>0</v>
      </c>
      <c r="H938" s="541" t="s">
        <v>741</v>
      </c>
      <c r="I938" s="541" t="s">
        <v>741</v>
      </c>
      <c r="J938" s="458"/>
      <c r="K938" s="458"/>
      <c r="L938" s="338"/>
      <c r="M938" s="338"/>
      <c r="N938" s="338"/>
      <c r="O938" s="360"/>
      <c r="P938" s="358"/>
      <c r="Q938" s="358"/>
      <c r="R938" s="358"/>
      <c r="S938" s="360"/>
      <c r="T938" s="359"/>
      <c r="U938" s="359"/>
      <c r="V938" s="359"/>
      <c r="W938" s="359"/>
    </row>
    <row r="939" spans="1:23" s="193" customFormat="1">
      <c r="A939" s="418"/>
      <c r="B939" s="435">
        <v>4251</v>
      </c>
      <c r="C939" s="418">
        <v>43</v>
      </c>
      <c r="D939" s="436" t="s">
        <v>475</v>
      </c>
      <c r="E939" s="422">
        <v>0</v>
      </c>
      <c r="F939" s="422">
        <v>0</v>
      </c>
      <c r="G939" s="422">
        <v>0</v>
      </c>
      <c r="H939" s="540" t="s">
        <v>741</v>
      </c>
      <c r="I939" s="540" t="s">
        <v>741</v>
      </c>
      <c r="J939" s="458"/>
      <c r="K939" s="458"/>
      <c r="L939" s="338"/>
      <c r="M939" s="338"/>
      <c r="N939" s="338"/>
      <c r="O939" s="360"/>
      <c r="P939" s="358"/>
      <c r="Q939" s="358"/>
      <c r="R939" s="358"/>
      <c r="S939" s="360"/>
      <c r="T939" s="359"/>
      <c r="U939" s="359"/>
      <c r="V939" s="359"/>
      <c r="W939" s="359"/>
    </row>
    <row r="940" spans="1:23" s="193" customFormat="1">
      <c r="A940" s="418"/>
      <c r="B940" s="435">
        <v>4252</v>
      </c>
      <c r="C940" s="418">
        <v>43</v>
      </c>
      <c r="D940" s="436" t="s">
        <v>476</v>
      </c>
      <c r="E940" s="422">
        <v>0</v>
      </c>
      <c r="F940" s="422">
        <v>0</v>
      </c>
      <c r="G940" s="422">
        <v>0</v>
      </c>
      <c r="H940" s="540" t="s">
        <v>741</v>
      </c>
      <c r="I940" s="540" t="s">
        <v>741</v>
      </c>
      <c r="J940" s="458"/>
      <c r="K940" s="458"/>
      <c r="L940" s="338"/>
      <c r="M940" s="338"/>
      <c r="N940" s="338"/>
      <c r="O940" s="360"/>
      <c r="P940" s="358"/>
      <c r="Q940" s="358"/>
      <c r="R940" s="358"/>
      <c r="S940" s="360"/>
      <c r="T940" s="359"/>
      <c r="U940" s="359"/>
      <c r="V940" s="359"/>
      <c r="W940" s="359"/>
    </row>
    <row r="941" spans="1:23" s="193" customFormat="1">
      <c r="A941" s="336"/>
      <c r="B941" s="434">
        <v>426</v>
      </c>
      <c r="C941" s="336">
        <v>43</v>
      </c>
      <c r="D941" s="432" t="s">
        <v>105</v>
      </c>
      <c r="E941" s="433">
        <f>SUM(E942:E945)</f>
        <v>0</v>
      </c>
      <c r="F941" s="433">
        <f t="shared" ref="F941" si="423">SUM(F942:F945)</f>
        <v>0</v>
      </c>
      <c r="G941" s="433">
        <f t="shared" ref="G941" si="424">SUM(G942:G945)</f>
        <v>0</v>
      </c>
      <c r="H941" s="541" t="s">
        <v>741</v>
      </c>
      <c r="I941" s="541" t="s">
        <v>741</v>
      </c>
      <c r="J941" s="458"/>
      <c r="K941" s="458"/>
      <c r="L941" s="338"/>
      <c r="M941" s="338"/>
      <c r="N941" s="338"/>
      <c r="O941" s="360"/>
      <c r="P941" s="358"/>
      <c r="Q941" s="358"/>
      <c r="R941" s="358"/>
      <c r="S941" s="360"/>
      <c r="T941" s="359"/>
      <c r="U941" s="359"/>
      <c r="V941" s="359"/>
      <c r="W941" s="359"/>
    </row>
    <row r="942" spans="1:23" s="193" customFormat="1">
      <c r="A942" s="418"/>
      <c r="B942" s="435">
        <v>4261</v>
      </c>
      <c r="C942" s="418">
        <v>43</v>
      </c>
      <c r="D942" s="436" t="s">
        <v>477</v>
      </c>
      <c r="E942" s="422">
        <v>0</v>
      </c>
      <c r="F942" s="422">
        <v>0</v>
      </c>
      <c r="G942" s="422">
        <v>0</v>
      </c>
      <c r="H942" s="540" t="s">
        <v>741</v>
      </c>
      <c r="I942" s="540" t="s">
        <v>741</v>
      </c>
      <c r="J942" s="458"/>
      <c r="K942" s="458"/>
      <c r="L942" s="338"/>
      <c r="M942" s="338"/>
      <c r="N942" s="338"/>
      <c r="O942" s="360"/>
      <c r="P942" s="358"/>
      <c r="Q942" s="358"/>
      <c r="R942" s="358"/>
      <c r="S942" s="360"/>
      <c r="T942" s="359"/>
      <c r="U942" s="359"/>
      <c r="V942" s="359"/>
      <c r="W942" s="359"/>
    </row>
    <row r="943" spans="1:23" s="193" customFormat="1">
      <c r="A943" s="418"/>
      <c r="B943" s="435">
        <v>4262</v>
      </c>
      <c r="C943" s="418">
        <v>43</v>
      </c>
      <c r="D943" s="436" t="s">
        <v>478</v>
      </c>
      <c r="E943" s="422">
        <v>0</v>
      </c>
      <c r="F943" s="422">
        <v>0</v>
      </c>
      <c r="G943" s="422">
        <v>0</v>
      </c>
      <c r="H943" s="540" t="s">
        <v>741</v>
      </c>
      <c r="I943" s="540" t="s">
        <v>741</v>
      </c>
      <c r="J943" s="458"/>
      <c r="K943" s="458"/>
      <c r="L943" s="338"/>
      <c r="M943" s="338"/>
      <c r="N943" s="338"/>
      <c r="O943" s="360"/>
      <c r="P943" s="358"/>
      <c r="Q943" s="358"/>
      <c r="R943" s="358"/>
      <c r="S943" s="360"/>
      <c r="T943" s="359"/>
      <c r="U943" s="359"/>
      <c r="V943" s="359"/>
      <c r="W943" s="359"/>
    </row>
    <row r="944" spans="1:23" s="193" customFormat="1">
      <c r="A944" s="418"/>
      <c r="B944" s="435">
        <v>4263</v>
      </c>
      <c r="C944" s="418">
        <v>43</v>
      </c>
      <c r="D944" s="436" t="s">
        <v>479</v>
      </c>
      <c r="E944" s="422">
        <v>0</v>
      </c>
      <c r="F944" s="422">
        <v>0</v>
      </c>
      <c r="G944" s="422">
        <v>0</v>
      </c>
      <c r="H944" s="540" t="s">
        <v>741</v>
      </c>
      <c r="I944" s="540" t="s">
        <v>741</v>
      </c>
      <c r="J944" s="458"/>
      <c r="K944" s="458"/>
      <c r="L944" s="338"/>
      <c r="M944" s="338"/>
      <c r="N944" s="338"/>
      <c r="O944" s="360"/>
      <c r="P944" s="358"/>
      <c r="Q944" s="358"/>
      <c r="R944" s="358"/>
      <c r="S944" s="360"/>
      <c r="T944" s="359"/>
      <c r="U944" s="359"/>
      <c r="V944" s="359"/>
      <c r="W944" s="359"/>
    </row>
    <row r="945" spans="1:23" s="193" customFormat="1">
      <c r="A945" s="418"/>
      <c r="B945" s="435">
        <v>4264</v>
      </c>
      <c r="C945" s="418">
        <v>43</v>
      </c>
      <c r="D945" s="436" t="s">
        <v>480</v>
      </c>
      <c r="E945" s="422">
        <v>0</v>
      </c>
      <c r="F945" s="422">
        <v>0</v>
      </c>
      <c r="G945" s="422">
        <v>0</v>
      </c>
      <c r="H945" s="540" t="s">
        <v>741</v>
      </c>
      <c r="I945" s="540" t="s">
        <v>741</v>
      </c>
      <c r="J945" s="458"/>
      <c r="K945" s="458"/>
      <c r="L945" s="338"/>
      <c r="M945" s="338"/>
      <c r="N945" s="338"/>
      <c r="O945" s="360"/>
      <c r="P945" s="358"/>
      <c r="Q945" s="358"/>
      <c r="R945" s="358"/>
      <c r="S945" s="360"/>
      <c r="T945" s="359"/>
      <c r="U945" s="359"/>
      <c r="V945" s="359"/>
      <c r="W945" s="359"/>
    </row>
    <row r="946" spans="1:23" s="193" customFormat="1" ht="30">
      <c r="A946" s="443"/>
      <c r="B946" s="415">
        <v>43</v>
      </c>
      <c r="C946" s="336">
        <v>43</v>
      </c>
      <c r="D946" s="432" t="s">
        <v>481</v>
      </c>
      <c r="E946" s="433">
        <f>E947</f>
        <v>0</v>
      </c>
      <c r="F946" s="433">
        <f t="shared" ref="F946" si="425">F947</f>
        <v>0</v>
      </c>
      <c r="G946" s="433">
        <f t="shared" ref="G946" si="426">G947</f>
        <v>0</v>
      </c>
      <c r="H946" s="541" t="s">
        <v>741</v>
      </c>
      <c r="I946" s="541" t="s">
        <v>741</v>
      </c>
      <c r="J946" s="458"/>
      <c r="K946" s="458"/>
      <c r="L946" s="338"/>
      <c r="M946" s="338"/>
      <c r="N946" s="338"/>
      <c r="O946" s="360"/>
      <c r="P946" s="358"/>
      <c r="Q946" s="358"/>
      <c r="R946" s="358"/>
      <c r="S946" s="360"/>
      <c r="T946" s="359"/>
      <c r="U946" s="359"/>
      <c r="V946" s="359"/>
      <c r="W946" s="359"/>
    </row>
    <row r="947" spans="1:23" s="193" customFormat="1">
      <c r="A947" s="336"/>
      <c r="B947" s="434" t="s">
        <v>482</v>
      </c>
      <c r="C947" s="336">
        <v>43</v>
      </c>
      <c r="D947" s="432" t="s">
        <v>483</v>
      </c>
      <c r="E947" s="433">
        <f>SUM(E948:E949)</f>
        <v>0</v>
      </c>
      <c r="F947" s="433">
        <f t="shared" ref="F947" si="427">SUM(F948:F949)</f>
        <v>0</v>
      </c>
      <c r="G947" s="433">
        <f t="shared" ref="G947" si="428">SUM(G948:G949)</f>
        <v>0</v>
      </c>
      <c r="H947" s="541" t="s">
        <v>741</v>
      </c>
      <c r="I947" s="541" t="s">
        <v>741</v>
      </c>
      <c r="J947" s="458"/>
      <c r="K947" s="458"/>
      <c r="L947" s="338"/>
      <c r="M947" s="338"/>
      <c r="N947" s="338"/>
      <c r="O947" s="360"/>
      <c r="P947" s="358"/>
      <c r="Q947" s="358"/>
      <c r="R947" s="358"/>
      <c r="S947" s="360"/>
      <c r="T947" s="359"/>
      <c r="U947" s="359"/>
      <c r="V947" s="359"/>
      <c r="W947" s="359"/>
    </row>
    <row r="948" spans="1:23" s="193" customFormat="1">
      <c r="A948" s="418"/>
      <c r="B948" s="435" t="s">
        <v>484</v>
      </c>
      <c r="C948" s="418">
        <v>43</v>
      </c>
      <c r="D948" s="436" t="s">
        <v>485</v>
      </c>
      <c r="E948" s="422">
        <v>0</v>
      </c>
      <c r="F948" s="422">
        <v>0</v>
      </c>
      <c r="G948" s="422">
        <v>0</v>
      </c>
      <c r="H948" s="540" t="s">
        <v>741</v>
      </c>
      <c r="I948" s="540" t="s">
        <v>741</v>
      </c>
      <c r="J948" s="458"/>
      <c r="K948" s="458"/>
      <c r="L948" s="338"/>
      <c r="M948" s="338"/>
      <c r="N948" s="338"/>
      <c r="O948" s="360"/>
      <c r="P948" s="358"/>
      <c r="Q948" s="358"/>
      <c r="R948" s="358"/>
      <c r="S948" s="360"/>
      <c r="T948" s="359"/>
      <c r="U948" s="359"/>
      <c r="V948" s="359"/>
      <c r="W948" s="359"/>
    </row>
    <row r="949" spans="1:23" s="193" customFormat="1">
      <c r="A949" s="418"/>
      <c r="B949" s="440">
        <v>4312</v>
      </c>
      <c r="C949" s="418">
        <v>43</v>
      </c>
      <c r="D949" s="442" t="s">
        <v>486</v>
      </c>
      <c r="E949" s="422">
        <v>0</v>
      </c>
      <c r="F949" s="422">
        <v>0</v>
      </c>
      <c r="G949" s="422">
        <v>0</v>
      </c>
      <c r="H949" s="540" t="s">
        <v>741</v>
      </c>
      <c r="I949" s="540" t="s">
        <v>741</v>
      </c>
      <c r="J949" s="458"/>
      <c r="K949" s="458"/>
      <c r="L949" s="338"/>
      <c r="M949" s="338"/>
      <c r="N949" s="338"/>
      <c r="O949" s="360"/>
      <c r="P949" s="358"/>
      <c r="Q949" s="358"/>
      <c r="R949" s="358"/>
      <c r="S949" s="360"/>
      <c r="T949" s="359"/>
      <c r="U949" s="359"/>
      <c r="V949" s="359"/>
      <c r="W949" s="359"/>
    </row>
    <row r="950" spans="1:23" s="193" customFormat="1">
      <c r="A950" s="431"/>
      <c r="B950" s="415">
        <v>44</v>
      </c>
      <c r="C950" s="336">
        <v>43</v>
      </c>
      <c r="D950" s="432" t="s">
        <v>487</v>
      </c>
      <c r="E950" s="433">
        <f>E951</f>
        <v>0</v>
      </c>
      <c r="F950" s="433">
        <f t="shared" ref="F950" si="429">F951</f>
        <v>0</v>
      </c>
      <c r="G950" s="433">
        <f t="shared" ref="G950" si="430">G951</f>
        <v>0</v>
      </c>
      <c r="H950" s="541" t="s">
        <v>741</v>
      </c>
      <c r="I950" s="541" t="s">
        <v>741</v>
      </c>
      <c r="J950" s="458"/>
      <c r="K950" s="458"/>
      <c r="L950" s="338"/>
      <c r="M950" s="338"/>
      <c r="N950" s="338"/>
      <c r="O950" s="360"/>
      <c r="P950" s="358"/>
      <c r="Q950" s="358"/>
      <c r="R950" s="358"/>
      <c r="S950" s="360"/>
      <c r="T950" s="359"/>
      <c r="U950" s="359"/>
      <c r="V950" s="359"/>
      <c r="W950" s="359"/>
    </row>
    <row r="951" spans="1:23" s="193" customFormat="1">
      <c r="A951" s="336"/>
      <c r="B951" s="434" t="s">
        <v>488</v>
      </c>
      <c r="C951" s="336">
        <v>43</v>
      </c>
      <c r="D951" s="432" t="s">
        <v>489</v>
      </c>
      <c r="E951" s="433">
        <f>SUM(E952)</f>
        <v>0</v>
      </c>
      <c r="F951" s="433">
        <f t="shared" ref="F951" si="431">SUM(F952)</f>
        <v>0</v>
      </c>
      <c r="G951" s="433">
        <f t="shared" ref="G951" si="432">SUM(G952)</f>
        <v>0</v>
      </c>
      <c r="H951" s="541" t="s">
        <v>741</v>
      </c>
      <c r="I951" s="541" t="s">
        <v>741</v>
      </c>
      <c r="J951" s="458"/>
      <c r="K951" s="458"/>
      <c r="L951" s="338"/>
      <c r="M951" s="338"/>
      <c r="N951" s="338"/>
      <c r="O951" s="360"/>
      <c r="P951" s="358"/>
      <c r="Q951" s="358"/>
      <c r="R951" s="358"/>
      <c r="S951" s="360"/>
      <c r="T951" s="359"/>
      <c r="U951" s="359"/>
      <c r="V951" s="359"/>
      <c r="W951" s="359"/>
    </row>
    <row r="952" spans="1:23" s="193" customFormat="1">
      <c r="A952" s="418"/>
      <c r="B952" s="435" t="s">
        <v>490</v>
      </c>
      <c r="C952" s="418">
        <v>43</v>
      </c>
      <c r="D952" s="436" t="s">
        <v>491</v>
      </c>
      <c r="E952" s="422">
        <v>0</v>
      </c>
      <c r="F952" s="422">
        <v>0</v>
      </c>
      <c r="G952" s="422">
        <v>0</v>
      </c>
      <c r="H952" s="540" t="s">
        <v>741</v>
      </c>
      <c r="I952" s="540" t="s">
        <v>741</v>
      </c>
      <c r="J952" s="458"/>
      <c r="K952" s="458"/>
      <c r="L952" s="338"/>
      <c r="M952" s="338"/>
      <c r="N952" s="338"/>
      <c r="O952" s="360"/>
      <c r="P952" s="358"/>
      <c r="Q952" s="358"/>
      <c r="R952" s="358"/>
      <c r="S952" s="360"/>
      <c r="T952" s="359"/>
      <c r="U952" s="359"/>
      <c r="V952" s="359"/>
      <c r="W952" s="359"/>
    </row>
    <row r="953" spans="1:23" s="193" customFormat="1">
      <c r="A953" s="431"/>
      <c r="B953" s="415">
        <v>45</v>
      </c>
      <c r="C953" s="336">
        <v>43</v>
      </c>
      <c r="D953" s="432" t="s">
        <v>140</v>
      </c>
      <c r="E953" s="433">
        <f>E954+E956+E958+E960</f>
        <v>0</v>
      </c>
      <c r="F953" s="433">
        <f t="shared" ref="F953" si="433">F954+F956+F958+F960</f>
        <v>0</v>
      </c>
      <c r="G953" s="433">
        <f t="shared" ref="G953" si="434">G954+G956+G958+G960</f>
        <v>0</v>
      </c>
      <c r="H953" s="541" t="s">
        <v>741</v>
      </c>
      <c r="I953" s="541" t="s">
        <v>741</v>
      </c>
      <c r="J953" s="458"/>
      <c r="K953" s="458"/>
      <c r="L953" s="338"/>
      <c r="M953" s="338"/>
      <c r="N953" s="338"/>
      <c r="O953" s="360"/>
      <c r="P953" s="358"/>
      <c r="Q953" s="358"/>
      <c r="R953" s="358"/>
      <c r="S953" s="360"/>
      <c r="T953" s="359"/>
      <c r="U953" s="359"/>
      <c r="V953" s="359"/>
      <c r="W953" s="359"/>
    </row>
    <row r="954" spans="1:23" s="193" customFormat="1">
      <c r="A954" s="336"/>
      <c r="B954" s="434" t="s">
        <v>492</v>
      </c>
      <c r="C954" s="336">
        <v>43</v>
      </c>
      <c r="D954" s="432" t="s">
        <v>138</v>
      </c>
      <c r="E954" s="433">
        <f>SUM(E955)</f>
        <v>0</v>
      </c>
      <c r="F954" s="433">
        <f t="shared" ref="F954" si="435">SUM(F955)</f>
        <v>0</v>
      </c>
      <c r="G954" s="433">
        <f t="shared" ref="G954" si="436">SUM(G955)</f>
        <v>0</v>
      </c>
      <c r="H954" s="541" t="s">
        <v>741</v>
      </c>
      <c r="I954" s="541" t="s">
        <v>741</v>
      </c>
      <c r="J954" s="458"/>
      <c r="K954" s="458"/>
      <c r="L954" s="338"/>
      <c r="M954" s="338"/>
      <c r="N954" s="338"/>
      <c r="O954" s="360"/>
      <c r="P954" s="358"/>
      <c r="Q954" s="358"/>
      <c r="R954" s="358"/>
      <c r="S954" s="360"/>
      <c r="T954" s="359"/>
      <c r="U954" s="359"/>
      <c r="V954" s="359"/>
      <c r="W954" s="359"/>
    </row>
    <row r="955" spans="1:23" s="193" customFormat="1">
      <c r="A955" s="418"/>
      <c r="B955" s="435" t="s">
        <v>493</v>
      </c>
      <c r="C955" s="418">
        <v>43</v>
      </c>
      <c r="D955" s="436" t="s">
        <v>138</v>
      </c>
      <c r="E955" s="422">
        <v>0</v>
      </c>
      <c r="F955" s="422">
        <v>0</v>
      </c>
      <c r="G955" s="422">
        <v>0</v>
      </c>
      <c r="H955" s="540" t="s">
        <v>741</v>
      </c>
      <c r="I955" s="540" t="s">
        <v>741</v>
      </c>
      <c r="J955" s="458"/>
      <c r="K955" s="458"/>
      <c r="L955" s="338"/>
      <c r="M955" s="338"/>
      <c r="N955" s="338"/>
      <c r="O955" s="360"/>
      <c r="P955" s="358"/>
      <c r="Q955" s="358"/>
      <c r="R955" s="358"/>
      <c r="S955" s="360"/>
      <c r="T955" s="359"/>
      <c r="U955" s="359"/>
      <c r="V955" s="359"/>
      <c r="W955" s="359"/>
    </row>
    <row r="956" spans="1:23" s="193" customFormat="1">
      <c r="A956" s="336"/>
      <c r="B956" s="434" t="s">
        <v>494</v>
      </c>
      <c r="C956" s="336">
        <v>43</v>
      </c>
      <c r="D956" s="432" t="s">
        <v>495</v>
      </c>
      <c r="E956" s="433">
        <f>E957</f>
        <v>0</v>
      </c>
      <c r="F956" s="433">
        <f t="shared" ref="F956" si="437">F957</f>
        <v>0</v>
      </c>
      <c r="G956" s="433">
        <f t="shared" ref="G956" si="438">G957</f>
        <v>0</v>
      </c>
      <c r="H956" s="541" t="s">
        <v>741</v>
      </c>
      <c r="I956" s="541" t="s">
        <v>741</v>
      </c>
      <c r="J956" s="458"/>
      <c r="K956" s="458"/>
      <c r="L956" s="338"/>
      <c r="M956" s="338"/>
      <c r="N956" s="338"/>
      <c r="O956" s="360"/>
      <c r="P956" s="358"/>
      <c r="Q956" s="358"/>
      <c r="R956" s="358"/>
      <c r="S956" s="360"/>
      <c r="T956" s="359"/>
      <c r="U956" s="359"/>
      <c r="V956" s="359"/>
      <c r="W956" s="359"/>
    </row>
    <row r="957" spans="1:23" s="193" customFormat="1">
      <c r="A957" s="418"/>
      <c r="B957" s="435" t="s">
        <v>496</v>
      </c>
      <c r="C957" s="418">
        <v>43</v>
      </c>
      <c r="D957" s="436" t="s">
        <v>495</v>
      </c>
      <c r="E957" s="422">
        <v>0</v>
      </c>
      <c r="F957" s="422">
        <v>0</v>
      </c>
      <c r="G957" s="422">
        <v>0</v>
      </c>
      <c r="H957" s="540" t="s">
        <v>741</v>
      </c>
      <c r="I957" s="540" t="s">
        <v>741</v>
      </c>
      <c r="J957" s="458"/>
      <c r="K957" s="458"/>
      <c r="L957" s="338"/>
      <c r="M957" s="338"/>
      <c r="N957" s="338"/>
      <c r="O957" s="360"/>
      <c r="P957" s="358"/>
      <c r="Q957" s="358"/>
      <c r="R957" s="358"/>
      <c r="S957" s="360"/>
      <c r="T957" s="359"/>
      <c r="U957" s="359"/>
      <c r="V957" s="359"/>
      <c r="W957" s="359"/>
    </row>
    <row r="958" spans="1:23" s="193" customFormat="1">
      <c r="A958" s="336"/>
      <c r="B958" s="434" t="s">
        <v>497</v>
      </c>
      <c r="C958" s="336">
        <v>43</v>
      </c>
      <c r="D958" s="432" t="s">
        <v>498</v>
      </c>
      <c r="E958" s="433">
        <f>E959</f>
        <v>0</v>
      </c>
      <c r="F958" s="433">
        <f t="shared" ref="F958" si="439">F959</f>
        <v>0</v>
      </c>
      <c r="G958" s="433">
        <f t="shared" ref="G958" si="440">G959</f>
        <v>0</v>
      </c>
      <c r="H958" s="541" t="s">
        <v>741</v>
      </c>
      <c r="I958" s="541" t="s">
        <v>741</v>
      </c>
      <c r="J958" s="458"/>
      <c r="K958" s="458"/>
      <c r="L958" s="338"/>
      <c r="M958" s="338"/>
      <c r="N958" s="338"/>
      <c r="O958" s="360"/>
      <c r="P958" s="358"/>
      <c r="Q958" s="358"/>
      <c r="R958" s="358"/>
      <c r="S958" s="360"/>
      <c r="T958" s="359"/>
      <c r="U958" s="359"/>
      <c r="V958" s="359"/>
      <c r="W958" s="359"/>
    </row>
    <row r="959" spans="1:23" s="193" customFormat="1">
      <c r="A959" s="418"/>
      <c r="B959" s="435" t="s">
        <v>499</v>
      </c>
      <c r="C959" s="418">
        <v>43</v>
      </c>
      <c r="D959" s="436" t="s">
        <v>498</v>
      </c>
      <c r="E959" s="422">
        <v>0</v>
      </c>
      <c r="F959" s="422">
        <v>0</v>
      </c>
      <c r="G959" s="422">
        <v>0</v>
      </c>
      <c r="H959" s="540" t="s">
        <v>741</v>
      </c>
      <c r="I959" s="540" t="s">
        <v>741</v>
      </c>
      <c r="J959" s="458"/>
      <c r="K959" s="458"/>
      <c r="L959" s="338"/>
      <c r="M959" s="338"/>
      <c r="N959" s="338"/>
      <c r="O959" s="360"/>
      <c r="P959" s="358"/>
      <c r="Q959" s="358"/>
      <c r="R959" s="358"/>
      <c r="S959" s="360"/>
      <c r="T959" s="359"/>
      <c r="U959" s="359"/>
      <c r="V959" s="359"/>
      <c r="W959" s="359"/>
    </row>
    <row r="960" spans="1:23" s="193" customFormat="1">
      <c r="A960" s="336"/>
      <c r="B960" s="434" t="s">
        <v>500</v>
      </c>
      <c r="C960" s="336">
        <v>43</v>
      </c>
      <c r="D960" s="432" t="s">
        <v>501</v>
      </c>
      <c r="E960" s="433">
        <f>E961</f>
        <v>0</v>
      </c>
      <c r="F960" s="433">
        <f t="shared" ref="F960" si="441">F961</f>
        <v>0</v>
      </c>
      <c r="G960" s="433">
        <f t="shared" ref="G960" si="442">G961</f>
        <v>0</v>
      </c>
      <c r="H960" s="541" t="s">
        <v>741</v>
      </c>
      <c r="I960" s="541" t="s">
        <v>741</v>
      </c>
      <c r="J960" s="458"/>
      <c r="K960" s="458"/>
      <c r="L960" s="338"/>
      <c r="M960" s="338"/>
      <c r="N960" s="338"/>
      <c r="O960" s="360"/>
      <c r="P960" s="358"/>
      <c r="Q960" s="358"/>
      <c r="R960" s="358"/>
      <c r="S960" s="360"/>
      <c r="T960" s="359"/>
      <c r="U960" s="359"/>
      <c r="V960" s="359"/>
      <c r="W960" s="359"/>
    </row>
    <row r="961" spans="1:23" s="193" customFormat="1">
      <c r="A961" s="418"/>
      <c r="B961" s="435" t="s">
        <v>502</v>
      </c>
      <c r="C961" s="418">
        <v>43</v>
      </c>
      <c r="D961" s="436" t="s">
        <v>501</v>
      </c>
      <c r="E961" s="422">
        <v>0</v>
      </c>
      <c r="F961" s="422">
        <v>0</v>
      </c>
      <c r="G961" s="422">
        <v>0</v>
      </c>
      <c r="H961" s="540" t="s">
        <v>741</v>
      </c>
      <c r="I961" s="540" t="s">
        <v>741</v>
      </c>
      <c r="J961" s="458"/>
      <c r="K961" s="458"/>
      <c r="L961" s="338"/>
      <c r="M961" s="338"/>
      <c r="N961" s="338"/>
      <c r="O961" s="360"/>
      <c r="P961" s="358"/>
      <c r="Q961" s="358"/>
      <c r="R961" s="358"/>
      <c r="S961" s="360"/>
      <c r="T961" s="359"/>
      <c r="U961" s="359"/>
      <c r="V961" s="359"/>
      <c r="W961" s="359"/>
    </row>
    <row r="962" spans="1:23" s="489" customFormat="1" ht="24.95" customHeight="1">
      <c r="A962" s="481"/>
      <c r="B962" s="482"/>
      <c r="C962" s="483" t="s">
        <v>250</v>
      </c>
      <c r="D962" s="484" t="s">
        <v>691</v>
      </c>
      <c r="E962" s="485">
        <f>E763+E900</f>
        <v>297198.88190059055</v>
      </c>
      <c r="F962" s="485">
        <f>F763+F900</f>
        <v>781579</v>
      </c>
      <c r="G962" s="485">
        <f t="shared" ref="G962" si="443">G763+G900</f>
        <v>316188.52999999997</v>
      </c>
      <c r="H962" s="549">
        <f t="shared" si="333"/>
        <v>106.38954224119901</v>
      </c>
      <c r="I962" s="549">
        <f t="shared" si="334"/>
        <v>40.45509539022926</v>
      </c>
      <c r="J962" s="458"/>
      <c r="K962" s="458"/>
      <c r="L962" s="338"/>
      <c r="M962" s="338"/>
      <c r="N962" s="486"/>
      <c r="O962" s="487"/>
      <c r="P962" s="488"/>
      <c r="Q962" s="488"/>
      <c r="R962" s="488"/>
      <c r="S962" s="487"/>
    </row>
    <row r="963" spans="1:23" s="193" customFormat="1">
      <c r="A963" s="410" t="s">
        <v>154</v>
      </c>
      <c r="B963" s="411"/>
      <c r="C963" s="412">
        <v>51</v>
      </c>
      <c r="D963" s="413" t="s">
        <v>38</v>
      </c>
      <c r="E963" s="414">
        <f>E964+E976+E1010+E1029+E1039+E1067+E1078</f>
        <v>8278.8593178047649</v>
      </c>
      <c r="F963" s="414">
        <f t="shared" ref="F963" si="444">F964+F976+F1010+F1029+F1039+F1067+F1078</f>
        <v>37063</v>
      </c>
      <c r="G963" s="414">
        <f t="shared" ref="G963" si="445">G964+G976+G1010+G1029+G1039+G1067+G1078</f>
        <v>11634.15</v>
      </c>
      <c r="H963" s="547">
        <f t="shared" ref="H963:H1162" si="446">SUM(G963/E963*100)</f>
        <v>140.52841766472883</v>
      </c>
      <c r="I963" s="547">
        <f t="shared" ref="I963:I1162" si="447">SUM(G963/F963*100)</f>
        <v>31.390200469470901</v>
      </c>
      <c r="J963" s="458"/>
      <c r="K963" s="458"/>
      <c r="L963" s="338"/>
      <c r="M963" s="338"/>
      <c r="N963" s="338"/>
      <c r="O963" s="360"/>
      <c r="P963" s="358"/>
      <c r="Q963" s="358"/>
      <c r="R963" s="358"/>
      <c r="S963" s="360"/>
      <c r="T963" s="359"/>
      <c r="U963" s="359"/>
      <c r="V963" s="359"/>
      <c r="W963" s="359"/>
    </row>
    <row r="964" spans="1:23" s="193" customFormat="1">
      <c r="A964" s="336"/>
      <c r="B964" s="335">
        <v>31</v>
      </c>
      <c r="C964" s="336">
        <v>51</v>
      </c>
      <c r="D964" s="337" t="s">
        <v>15</v>
      </c>
      <c r="E964" s="334">
        <f>E965+E970+E972</f>
        <v>0</v>
      </c>
      <c r="F964" s="334">
        <f t="shared" ref="F964" si="448">F965+F970+F972</f>
        <v>0</v>
      </c>
      <c r="G964" s="334">
        <f t="shared" ref="G964" si="449">G965+G970+G972</f>
        <v>0</v>
      </c>
      <c r="H964" s="541" t="s">
        <v>741</v>
      </c>
      <c r="I964" s="541" t="s">
        <v>741</v>
      </c>
      <c r="J964" s="458"/>
      <c r="K964" s="458"/>
      <c r="L964" s="338"/>
      <c r="M964" s="338"/>
      <c r="N964" s="338"/>
      <c r="O964" s="360"/>
      <c r="P964" s="358"/>
      <c r="Q964" s="358"/>
      <c r="R964" s="358"/>
      <c r="S964" s="360"/>
      <c r="T964" s="359"/>
      <c r="U964" s="359"/>
      <c r="V964" s="359"/>
      <c r="W964" s="359"/>
    </row>
    <row r="965" spans="1:23" s="193" customFormat="1">
      <c r="A965" s="336"/>
      <c r="B965" s="415" t="s">
        <v>320</v>
      </c>
      <c r="C965" s="336">
        <v>51</v>
      </c>
      <c r="D965" s="416" t="s">
        <v>321</v>
      </c>
      <c r="E965" s="417">
        <f>SUM(E966:E969)</f>
        <v>0</v>
      </c>
      <c r="F965" s="417">
        <f t="shared" ref="F965" si="450">SUM(F966:F969)</f>
        <v>0</v>
      </c>
      <c r="G965" s="417">
        <f t="shared" ref="G965" si="451">SUM(G966:G969)</f>
        <v>0</v>
      </c>
      <c r="H965" s="541" t="s">
        <v>741</v>
      </c>
      <c r="I965" s="541" t="s">
        <v>741</v>
      </c>
      <c r="J965" s="458"/>
      <c r="K965" s="458"/>
      <c r="L965" s="338"/>
      <c r="M965" s="338"/>
      <c r="N965" s="338"/>
      <c r="O965" s="360"/>
      <c r="P965" s="358"/>
      <c r="Q965" s="358"/>
      <c r="R965" s="358"/>
      <c r="S965" s="360"/>
      <c r="T965" s="359"/>
      <c r="U965" s="359"/>
      <c r="V965" s="359"/>
      <c r="W965" s="359"/>
    </row>
    <row r="966" spans="1:23" s="193" customFormat="1">
      <c r="A966" s="418"/>
      <c r="B966" s="419" t="s">
        <v>322</v>
      </c>
      <c r="C966" s="418">
        <v>51</v>
      </c>
      <c r="D966" s="420" t="s">
        <v>169</v>
      </c>
      <c r="E966" s="427">
        <v>0</v>
      </c>
      <c r="F966" s="427">
        <v>0</v>
      </c>
      <c r="G966" s="427">
        <v>0</v>
      </c>
      <c r="H966" s="540" t="s">
        <v>741</v>
      </c>
      <c r="I966" s="540" t="s">
        <v>741</v>
      </c>
      <c r="J966" s="458"/>
      <c r="K966" s="458"/>
      <c r="L966" s="338"/>
      <c r="M966" s="338"/>
      <c r="N966" s="338"/>
      <c r="O966" s="360"/>
      <c r="P966" s="358"/>
      <c r="Q966" s="358"/>
      <c r="R966" s="358"/>
      <c r="S966" s="360"/>
      <c r="T966" s="359"/>
      <c r="U966" s="359"/>
      <c r="V966" s="359"/>
      <c r="W966" s="359"/>
    </row>
    <row r="967" spans="1:23" s="193" customFormat="1">
      <c r="A967" s="418"/>
      <c r="B967" s="419" t="s">
        <v>267</v>
      </c>
      <c r="C967" s="418">
        <v>51</v>
      </c>
      <c r="D967" s="420" t="s">
        <v>323</v>
      </c>
      <c r="E967" s="427">
        <v>0</v>
      </c>
      <c r="F967" s="427">
        <v>0</v>
      </c>
      <c r="G967" s="427">
        <v>0</v>
      </c>
      <c r="H967" s="540" t="s">
        <v>741</v>
      </c>
      <c r="I967" s="540" t="s">
        <v>741</v>
      </c>
      <c r="J967" s="458"/>
      <c r="K967" s="458"/>
      <c r="L967" s="338"/>
      <c r="M967" s="338"/>
      <c r="N967" s="338"/>
      <c r="O967" s="360"/>
      <c r="P967" s="358"/>
      <c r="Q967" s="358"/>
      <c r="R967" s="358"/>
      <c r="S967" s="360"/>
      <c r="T967" s="359"/>
      <c r="U967" s="359"/>
      <c r="V967" s="359"/>
      <c r="W967" s="359"/>
    </row>
    <row r="968" spans="1:23" s="193" customFormat="1">
      <c r="A968" s="418"/>
      <c r="B968" s="419" t="s">
        <v>268</v>
      </c>
      <c r="C968" s="418">
        <v>51</v>
      </c>
      <c r="D968" s="420" t="s">
        <v>324</v>
      </c>
      <c r="E968" s="427">
        <v>0</v>
      </c>
      <c r="F968" s="427">
        <v>0</v>
      </c>
      <c r="G968" s="427">
        <v>0</v>
      </c>
      <c r="H968" s="540" t="s">
        <v>741</v>
      </c>
      <c r="I968" s="540" t="s">
        <v>741</v>
      </c>
      <c r="J968" s="458"/>
      <c r="K968" s="458"/>
      <c r="L968" s="338"/>
      <c r="M968" s="338"/>
      <c r="N968" s="338"/>
      <c r="O968" s="360"/>
      <c r="P968" s="358"/>
      <c r="Q968" s="358"/>
      <c r="R968" s="358"/>
      <c r="S968" s="360"/>
      <c r="T968" s="359"/>
      <c r="U968" s="359"/>
      <c r="V968" s="359"/>
      <c r="W968" s="359"/>
    </row>
    <row r="969" spans="1:23" s="193" customFormat="1">
      <c r="A969" s="418"/>
      <c r="B969" s="419" t="s">
        <v>269</v>
      </c>
      <c r="C969" s="418">
        <v>51</v>
      </c>
      <c r="D969" s="420" t="s">
        <v>325</v>
      </c>
      <c r="E969" s="427">
        <v>0</v>
      </c>
      <c r="F969" s="427">
        <v>0</v>
      </c>
      <c r="G969" s="427">
        <v>0</v>
      </c>
      <c r="H969" s="540" t="s">
        <v>741</v>
      </c>
      <c r="I969" s="540" t="s">
        <v>741</v>
      </c>
      <c r="J969" s="458"/>
      <c r="K969" s="458"/>
      <c r="L969" s="338"/>
      <c r="M969" s="338"/>
      <c r="N969" s="338"/>
      <c r="O969" s="360"/>
      <c r="P969" s="358"/>
      <c r="Q969" s="358"/>
      <c r="R969" s="358"/>
      <c r="S969" s="360"/>
      <c r="T969" s="359"/>
      <c r="U969" s="359"/>
      <c r="V969" s="359"/>
      <c r="W969" s="359"/>
    </row>
    <row r="970" spans="1:23" s="193" customFormat="1">
      <c r="A970" s="336"/>
      <c r="B970" s="415" t="s">
        <v>256</v>
      </c>
      <c r="C970" s="336">
        <v>51</v>
      </c>
      <c r="D970" s="416" t="s">
        <v>326</v>
      </c>
      <c r="E970" s="417">
        <f>SUM(E971)</f>
        <v>0</v>
      </c>
      <c r="F970" s="417">
        <f t="shared" ref="F970" si="452">SUM(F971)</f>
        <v>0</v>
      </c>
      <c r="G970" s="417">
        <f t="shared" ref="G970" si="453">SUM(G971)</f>
        <v>0</v>
      </c>
      <c r="H970" s="541" t="s">
        <v>741</v>
      </c>
      <c r="I970" s="541" t="s">
        <v>741</v>
      </c>
      <c r="J970" s="458"/>
      <c r="K970" s="458"/>
      <c r="L970" s="338"/>
      <c r="M970" s="338"/>
      <c r="N970" s="338"/>
      <c r="O970" s="360"/>
      <c r="P970" s="358"/>
      <c r="Q970" s="358"/>
      <c r="R970" s="358"/>
      <c r="S970" s="360"/>
      <c r="T970" s="359"/>
      <c r="U970" s="359"/>
      <c r="V970" s="359"/>
      <c r="W970" s="359"/>
    </row>
    <row r="971" spans="1:23" s="193" customFormat="1">
      <c r="A971" s="418"/>
      <c r="B971" s="419" t="s">
        <v>181</v>
      </c>
      <c r="C971" s="418">
        <v>51</v>
      </c>
      <c r="D971" s="420" t="s">
        <v>326</v>
      </c>
      <c r="E971" s="427">
        <v>0</v>
      </c>
      <c r="F971" s="427">
        <v>0</v>
      </c>
      <c r="G971" s="427">
        <v>0</v>
      </c>
      <c r="H971" s="540" t="s">
        <v>741</v>
      </c>
      <c r="I971" s="540" t="s">
        <v>741</v>
      </c>
      <c r="J971" s="458"/>
      <c r="K971" s="458"/>
      <c r="L971" s="338"/>
      <c r="M971" s="338"/>
      <c r="N971" s="338"/>
      <c r="O971" s="360"/>
      <c r="P971" s="358"/>
      <c r="Q971" s="358"/>
      <c r="R971" s="358"/>
      <c r="S971" s="360"/>
      <c r="T971" s="359"/>
      <c r="U971" s="359"/>
      <c r="V971" s="359"/>
      <c r="W971" s="359"/>
    </row>
    <row r="972" spans="1:23" s="193" customFormat="1">
      <c r="A972" s="336"/>
      <c r="B972" s="335" t="s">
        <v>327</v>
      </c>
      <c r="C972" s="336">
        <v>51</v>
      </c>
      <c r="D972" s="416" t="s">
        <v>101</v>
      </c>
      <c r="E972" s="423">
        <f>SUM(E973:E975)</f>
        <v>0</v>
      </c>
      <c r="F972" s="423">
        <f t="shared" ref="F972" si="454">SUM(F973:F975)</f>
        <v>0</v>
      </c>
      <c r="G972" s="423">
        <f t="shared" ref="G972" si="455">SUM(G973:G975)</f>
        <v>0</v>
      </c>
      <c r="H972" s="541" t="s">
        <v>741</v>
      </c>
      <c r="I972" s="541" t="s">
        <v>741</v>
      </c>
      <c r="J972" s="458"/>
      <c r="K972" s="458"/>
      <c r="L972" s="338"/>
      <c r="M972" s="338"/>
      <c r="N972" s="338"/>
      <c r="O972" s="360"/>
      <c r="P972" s="358"/>
      <c r="Q972" s="358"/>
      <c r="R972" s="358"/>
      <c r="S972" s="360"/>
      <c r="T972" s="359"/>
      <c r="U972" s="359"/>
      <c r="V972" s="359"/>
      <c r="W972" s="359"/>
    </row>
    <row r="973" spans="1:23" s="193" customFormat="1">
      <c r="A973" s="418"/>
      <c r="B973" s="424" t="s">
        <v>270</v>
      </c>
      <c r="C973" s="418">
        <v>51</v>
      </c>
      <c r="D973" s="420" t="s">
        <v>328</v>
      </c>
      <c r="E973" s="449">
        <v>0</v>
      </c>
      <c r="F973" s="449">
        <v>0</v>
      </c>
      <c r="G973" s="449">
        <v>0</v>
      </c>
      <c r="H973" s="540" t="s">
        <v>741</v>
      </c>
      <c r="I973" s="540" t="s">
        <v>741</v>
      </c>
      <c r="J973" s="458"/>
      <c r="K973" s="458"/>
      <c r="L973" s="338"/>
      <c r="M973" s="338"/>
      <c r="N973" s="338"/>
      <c r="O973" s="360"/>
      <c r="P973" s="358"/>
      <c r="Q973" s="358"/>
      <c r="R973" s="358"/>
      <c r="S973" s="360"/>
      <c r="T973" s="359"/>
      <c r="U973" s="359"/>
      <c r="V973" s="359"/>
      <c r="W973" s="359"/>
    </row>
    <row r="974" spans="1:23" s="193" customFormat="1">
      <c r="A974" s="418"/>
      <c r="B974" s="424" t="s">
        <v>329</v>
      </c>
      <c r="C974" s="418">
        <v>51</v>
      </c>
      <c r="D974" s="420" t="s">
        <v>170</v>
      </c>
      <c r="E974" s="449">
        <v>0</v>
      </c>
      <c r="F974" s="449">
        <v>0</v>
      </c>
      <c r="G974" s="449">
        <v>0</v>
      </c>
      <c r="H974" s="540" t="s">
        <v>741</v>
      </c>
      <c r="I974" s="540" t="s">
        <v>741</v>
      </c>
      <c r="J974" s="458"/>
      <c r="K974" s="458"/>
      <c r="L974" s="338"/>
      <c r="M974" s="338"/>
      <c r="N974" s="338"/>
      <c r="O974" s="360"/>
      <c r="P974" s="358"/>
      <c r="Q974" s="358"/>
      <c r="R974" s="358"/>
      <c r="S974" s="360"/>
      <c r="T974" s="359"/>
      <c r="U974" s="359"/>
      <c r="V974" s="359"/>
      <c r="W974" s="359"/>
    </row>
    <row r="975" spans="1:23" s="193" customFormat="1">
      <c r="A975" s="418"/>
      <c r="B975" s="424" t="s">
        <v>330</v>
      </c>
      <c r="C975" s="418">
        <v>51</v>
      </c>
      <c r="D975" s="425" t="s">
        <v>171</v>
      </c>
      <c r="E975" s="449">
        <v>0</v>
      </c>
      <c r="F975" s="449">
        <v>0</v>
      </c>
      <c r="G975" s="449">
        <v>0</v>
      </c>
      <c r="H975" s="540" t="s">
        <v>741</v>
      </c>
      <c r="I975" s="540" t="s">
        <v>741</v>
      </c>
      <c r="J975" s="458"/>
      <c r="K975" s="458"/>
      <c r="L975" s="338"/>
      <c r="M975" s="338"/>
      <c r="N975" s="338"/>
      <c r="O975" s="360"/>
      <c r="P975" s="358"/>
      <c r="Q975" s="358"/>
      <c r="R975" s="358"/>
      <c r="S975" s="360"/>
      <c r="T975" s="359"/>
      <c r="U975" s="359"/>
      <c r="V975" s="359"/>
      <c r="W975" s="359"/>
    </row>
    <row r="976" spans="1:23" s="193" customFormat="1">
      <c r="A976" s="336"/>
      <c r="B976" s="335">
        <v>32</v>
      </c>
      <c r="C976" s="336">
        <v>51</v>
      </c>
      <c r="D976" s="337" t="s">
        <v>16</v>
      </c>
      <c r="E976" s="334">
        <f>E977+E982+E990+E1000+E1002</f>
        <v>8278.8593178047649</v>
      </c>
      <c r="F976" s="334">
        <f t="shared" ref="F976" si="456">F977+F982+F990+F1000+F1002</f>
        <v>37063</v>
      </c>
      <c r="G976" s="334">
        <f t="shared" ref="G976" si="457">G977+G982+G990+G1000+G1002</f>
        <v>11634.15</v>
      </c>
      <c r="H976" s="541">
        <f t="shared" si="446"/>
        <v>140.52841766472883</v>
      </c>
      <c r="I976" s="541">
        <f t="shared" si="447"/>
        <v>31.390200469470901</v>
      </c>
      <c r="J976" s="458"/>
      <c r="K976" s="458"/>
      <c r="L976" s="338"/>
      <c r="M976" s="338"/>
      <c r="N976" s="338"/>
      <c r="O976" s="360"/>
      <c r="P976" s="358"/>
      <c r="Q976" s="358"/>
      <c r="R976" s="358"/>
      <c r="S976" s="360"/>
      <c r="T976" s="359"/>
      <c r="U976" s="359"/>
      <c r="V976" s="359"/>
      <c r="W976" s="359"/>
    </row>
    <row r="977" spans="1:23" s="193" customFormat="1">
      <c r="A977" s="336"/>
      <c r="B977" s="415" t="s">
        <v>331</v>
      </c>
      <c r="C977" s="336">
        <v>51</v>
      </c>
      <c r="D977" s="416" t="s">
        <v>107</v>
      </c>
      <c r="E977" s="417">
        <f>SUM(E978:E981)</f>
        <v>5322.72</v>
      </c>
      <c r="F977" s="417">
        <f t="shared" ref="F977" si="458">SUM(F978:F981)</f>
        <v>17543</v>
      </c>
      <c r="G977" s="417">
        <f t="shared" ref="G977" si="459">SUM(G978:G981)</f>
        <v>2947.15</v>
      </c>
      <c r="H977" s="541">
        <f t="shared" si="446"/>
        <v>55.369247302131242</v>
      </c>
      <c r="I977" s="541">
        <f t="shared" si="447"/>
        <v>16.799578179330787</v>
      </c>
      <c r="J977" s="458"/>
      <c r="K977" s="458"/>
      <c r="L977" s="338"/>
      <c r="M977" s="338"/>
      <c r="N977" s="338"/>
      <c r="O977" s="360"/>
      <c r="P977" s="358"/>
      <c r="Q977" s="358"/>
      <c r="R977" s="358"/>
      <c r="S977" s="360"/>
      <c r="T977" s="359"/>
      <c r="U977" s="359"/>
      <c r="V977" s="359"/>
      <c r="W977" s="359"/>
    </row>
    <row r="978" spans="1:23" s="193" customFormat="1">
      <c r="A978" s="418"/>
      <c r="B978" s="419" t="s">
        <v>172</v>
      </c>
      <c r="C978" s="418">
        <v>51</v>
      </c>
      <c r="D978" s="420" t="s">
        <v>173</v>
      </c>
      <c r="E978" s="421">
        <v>5322.72</v>
      </c>
      <c r="F978" s="427">
        <v>17543</v>
      </c>
      <c r="G978" s="427">
        <v>2947.15</v>
      </c>
      <c r="H978" s="543">
        <f t="shared" si="446"/>
        <v>55.369247302131242</v>
      </c>
      <c r="I978" s="543">
        <f t="shared" si="447"/>
        <v>16.799578179330787</v>
      </c>
      <c r="J978" s="458"/>
      <c r="K978" s="458"/>
      <c r="L978" s="338"/>
      <c r="M978" s="338"/>
      <c r="N978" s="338"/>
      <c r="O978" s="360"/>
      <c r="P978" s="358"/>
      <c r="Q978" s="358"/>
      <c r="R978" s="358"/>
      <c r="S978" s="360"/>
      <c r="T978" s="359"/>
      <c r="U978" s="359"/>
      <c r="V978" s="359"/>
      <c r="W978" s="359"/>
    </row>
    <row r="979" spans="1:23" s="193" customFormat="1">
      <c r="A979" s="418"/>
      <c r="B979" s="419" t="s">
        <v>174</v>
      </c>
      <c r="C979" s="418">
        <v>51</v>
      </c>
      <c r="D979" s="425" t="s">
        <v>115</v>
      </c>
      <c r="E979" s="427">
        <v>0</v>
      </c>
      <c r="F979" s="427">
        <v>0</v>
      </c>
      <c r="G979" s="427">
        <v>0</v>
      </c>
      <c r="H979" s="540" t="s">
        <v>741</v>
      </c>
      <c r="I979" s="540" t="s">
        <v>741</v>
      </c>
      <c r="J979" s="458"/>
      <c r="K979" s="458"/>
      <c r="L979" s="338"/>
      <c r="M979" s="338"/>
      <c r="N979" s="338"/>
      <c r="O979" s="360"/>
      <c r="P979" s="358"/>
      <c r="Q979" s="358"/>
      <c r="R979" s="358"/>
      <c r="S979" s="360"/>
      <c r="T979" s="359"/>
      <c r="U979" s="359"/>
      <c r="V979" s="359"/>
      <c r="W979" s="359"/>
    </row>
    <row r="980" spans="1:23" s="193" customFormat="1">
      <c r="A980" s="418"/>
      <c r="B980" s="419" t="s">
        <v>261</v>
      </c>
      <c r="C980" s="418">
        <v>51</v>
      </c>
      <c r="D980" s="425" t="s">
        <v>116</v>
      </c>
      <c r="E980" s="427">
        <v>0</v>
      </c>
      <c r="F980" s="427">
        <v>0</v>
      </c>
      <c r="G980" s="427">
        <v>0</v>
      </c>
      <c r="H980" s="540" t="s">
        <v>741</v>
      </c>
      <c r="I980" s="540" t="s">
        <v>741</v>
      </c>
      <c r="J980" s="458"/>
      <c r="K980" s="458"/>
      <c r="L980" s="338"/>
      <c r="M980" s="338"/>
      <c r="N980" s="338"/>
      <c r="O980" s="360"/>
      <c r="P980" s="358"/>
      <c r="Q980" s="358"/>
      <c r="R980" s="358"/>
      <c r="S980" s="360"/>
      <c r="T980" s="359"/>
      <c r="U980" s="359"/>
      <c r="V980" s="359"/>
      <c r="W980" s="359"/>
    </row>
    <row r="981" spans="1:23" s="193" customFormat="1">
      <c r="A981" s="418"/>
      <c r="B981" s="419">
        <v>3214</v>
      </c>
      <c r="C981" s="418">
        <v>51</v>
      </c>
      <c r="D981" s="425" t="s">
        <v>332</v>
      </c>
      <c r="E981" s="427">
        <v>0</v>
      </c>
      <c r="F981" s="427">
        <v>0</v>
      </c>
      <c r="G981" s="427">
        <v>0</v>
      </c>
      <c r="H981" s="540" t="s">
        <v>741</v>
      </c>
      <c r="I981" s="540" t="s">
        <v>741</v>
      </c>
      <c r="J981" s="458"/>
      <c r="K981" s="458"/>
      <c r="L981" s="338"/>
      <c r="M981" s="338"/>
      <c r="N981" s="338"/>
      <c r="O981" s="360"/>
      <c r="P981" s="358"/>
      <c r="Q981" s="358"/>
      <c r="R981" s="358"/>
      <c r="S981" s="360"/>
      <c r="T981" s="359"/>
      <c r="U981" s="359"/>
      <c r="V981" s="359"/>
      <c r="W981" s="359"/>
    </row>
    <row r="982" spans="1:23" s="193" customFormat="1">
      <c r="A982" s="336"/>
      <c r="B982" s="415" t="s">
        <v>262</v>
      </c>
      <c r="C982" s="336">
        <v>51</v>
      </c>
      <c r="D982" s="426" t="s">
        <v>108</v>
      </c>
      <c r="E982" s="417">
        <f>SUM(E983:E989)</f>
        <v>0</v>
      </c>
      <c r="F982" s="417">
        <f t="shared" ref="F982" si="460">SUM(F983:F989)</f>
        <v>0</v>
      </c>
      <c r="G982" s="417">
        <f t="shared" ref="G982" si="461">SUM(G983:G989)</f>
        <v>0</v>
      </c>
      <c r="H982" s="541" t="s">
        <v>741</v>
      </c>
      <c r="I982" s="541" t="s">
        <v>741</v>
      </c>
      <c r="J982" s="458"/>
      <c r="K982" s="458"/>
      <c r="L982" s="338"/>
      <c r="M982" s="338"/>
      <c r="N982" s="338"/>
      <c r="O982" s="360"/>
      <c r="P982" s="358"/>
      <c r="Q982" s="358"/>
      <c r="R982" s="358"/>
      <c r="S982" s="360"/>
      <c r="T982" s="359"/>
      <c r="U982" s="359"/>
      <c r="V982" s="359"/>
      <c r="W982" s="359"/>
    </row>
    <row r="983" spans="1:23" s="193" customFormat="1">
      <c r="A983" s="418"/>
      <c r="B983" s="419" t="s">
        <v>175</v>
      </c>
      <c r="C983" s="418">
        <v>51</v>
      </c>
      <c r="D983" s="425" t="s">
        <v>125</v>
      </c>
      <c r="E983" s="427">
        <v>0</v>
      </c>
      <c r="F983" s="427">
        <v>0</v>
      </c>
      <c r="G983" s="427">
        <v>0</v>
      </c>
      <c r="H983" s="540" t="s">
        <v>741</v>
      </c>
      <c r="I983" s="540" t="s">
        <v>741</v>
      </c>
      <c r="J983" s="458"/>
      <c r="K983" s="458"/>
      <c r="L983" s="338"/>
      <c r="M983" s="338"/>
      <c r="N983" s="338"/>
      <c r="O983" s="360"/>
      <c r="P983" s="358"/>
      <c r="Q983" s="358"/>
      <c r="R983" s="358"/>
      <c r="S983" s="360"/>
      <c r="T983" s="359"/>
      <c r="U983" s="359"/>
      <c r="V983" s="359"/>
      <c r="W983" s="359"/>
    </row>
    <row r="984" spans="1:23" s="193" customFormat="1">
      <c r="A984" s="418"/>
      <c r="B984" s="419" t="s">
        <v>263</v>
      </c>
      <c r="C984" s="418">
        <v>51</v>
      </c>
      <c r="D984" s="425" t="s">
        <v>126</v>
      </c>
      <c r="E984" s="427">
        <v>0</v>
      </c>
      <c r="F984" s="427">
        <v>0</v>
      </c>
      <c r="G984" s="427">
        <v>0</v>
      </c>
      <c r="H984" s="540" t="s">
        <v>741</v>
      </c>
      <c r="I984" s="540" t="s">
        <v>741</v>
      </c>
      <c r="J984" s="458"/>
      <c r="K984" s="458"/>
      <c r="L984" s="338"/>
      <c r="M984" s="338"/>
      <c r="N984" s="338"/>
      <c r="O984" s="360"/>
      <c r="P984" s="358"/>
      <c r="Q984" s="358"/>
      <c r="R984" s="358"/>
      <c r="S984" s="360"/>
      <c r="T984" s="359"/>
      <c r="U984" s="359"/>
      <c r="V984" s="359"/>
      <c r="W984" s="359"/>
    </row>
    <row r="985" spans="1:23" s="193" customFormat="1">
      <c r="A985" s="418"/>
      <c r="B985" s="419" t="s">
        <v>176</v>
      </c>
      <c r="C985" s="418">
        <v>51</v>
      </c>
      <c r="D985" s="425" t="s">
        <v>177</v>
      </c>
      <c r="E985" s="427">
        <v>0</v>
      </c>
      <c r="F985" s="427">
        <v>0</v>
      </c>
      <c r="G985" s="427">
        <v>0</v>
      </c>
      <c r="H985" s="540" t="s">
        <v>741</v>
      </c>
      <c r="I985" s="540" t="s">
        <v>741</v>
      </c>
      <c r="J985" s="458"/>
      <c r="K985" s="458"/>
      <c r="L985" s="338"/>
      <c r="M985" s="338"/>
      <c r="N985" s="338"/>
      <c r="O985" s="360"/>
      <c r="P985" s="358"/>
      <c r="Q985" s="358"/>
      <c r="R985" s="358"/>
      <c r="S985" s="360"/>
      <c r="T985" s="359"/>
      <c r="U985" s="359"/>
      <c r="V985" s="359"/>
      <c r="W985" s="359"/>
    </row>
    <row r="986" spans="1:23" s="193" customFormat="1">
      <c r="A986" s="418"/>
      <c r="B986" s="419" t="s">
        <v>178</v>
      </c>
      <c r="C986" s="418">
        <v>51</v>
      </c>
      <c r="D986" s="425" t="s">
        <v>179</v>
      </c>
      <c r="E986" s="427">
        <v>0</v>
      </c>
      <c r="F986" s="427">
        <v>0</v>
      </c>
      <c r="G986" s="427">
        <v>0</v>
      </c>
      <c r="H986" s="540" t="s">
        <v>741</v>
      </c>
      <c r="I986" s="540" t="s">
        <v>741</v>
      </c>
      <c r="J986" s="458"/>
      <c r="K986" s="458"/>
      <c r="L986" s="338"/>
      <c r="M986" s="338"/>
      <c r="N986" s="338"/>
      <c r="O986" s="360"/>
      <c r="P986" s="358"/>
      <c r="Q986" s="358"/>
      <c r="R986" s="358"/>
      <c r="S986" s="360"/>
      <c r="T986" s="359"/>
      <c r="U986" s="359"/>
      <c r="V986" s="359"/>
      <c r="W986" s="359"/>
    </row>
    <row r="987" spans="1:23" s="193" customFormat="1">
      <c r="A987" s="418"/>
      <c r="B987" s="419" t="s">
        <v>271</v>
      </c>
      <c r="C987" s="418">
        <v>51</v>
      </c>
      <c r="D987" s="425" t="s">
        <v>117</v>
      </c>
      <c r="E987" s="427">
        <v>0</v>
      </c>
      <c r="F987" s="427">
        <v>0</v>
      </c>
      <c r="G987" s="427">
        <v>0</v>
      </c>
      <c r="H987" s="540" t="s">
        <v>741</v>
      </c>
      <c r="I987" s="540" t="s">
        <v>741</v>
      </c>
      <c r="J987" s="458"/>
      <c r="K987" s="458"/>
      <c r="L987" s="338"/>
      <c r="M987" s="338"/>
      <c r="N987" s="338"/>
      <c r="O987" s="360"/>
      <c r="P987" s="358"/>
      <c r="Q987" s="358"/>
      <c r="R987" s="358"/>
      <c r="S987" s="360"/>
      <c r="T987" s="359"/>
      <c r="U987" s="359"/>
      <c r="V987" s="359"/>
      <c r="W987" s="359"/>
    </row>
    <row r="988" spans="1:23" s="193" customFormat="1">
      <c r="A988" s="418"/>
      <c r="B988" s="419" t="s">
        <v>272</v>
      </c>
      <c r="C988" s="418">
        <v>51</v>
      </c>
      <c r="D988" s="425" t="s">
        <v>333</v>
      </c>
      <c r="E988" s="427">
        <v>0</v>
      </c>
      <c r="F988" s="427">
        <v>0</v>
      </c>
      <c r="G988" s="427">
        <v>0</v>
      </c>
      <c r="H988" s="540" t="s">
        <v>741</v>
      </c>
      <c r="I988" s="540" t="s">
        <v>741</v>
      </c>
      <c r="J988" s="458"/>
      <c r="K988" s="458"/>
      <c r="L988" s="338"/>
      <c r="M988" s="338"/>
      <c r="N988" s="338"/>
      <c r="O988" s="360"/>
      <c r="P988" s="358"/>
      <c r="Q988" s="358"/>
      <c r="R988" s="358"/>
      <c r="S988" s="360"/>
      <c r="T988" s="359"/>
      <c r="U988" s="359"/>
      <c r="V988" s="359"/>
      <c r="W988" s="359"/>
    </row>
    <row r="989" spans="1:23" s="193" customFormat="1">
      <c r="A989" s="418"/>
      <c r="B989" s="419" t="s">
        <v>273</v>
      </c>
      <c r="C989" s="418">
        <v>51</v>
      </c>
      <c r="D989" s="425" t="s">
        <v>334</v>
      </c>
      <c r="E989" s="427">
        <v>0</v>
      </c>
      <c r="F989" s="427">
        <v>0</v>
      </c>
      <c r="G989" s="427">
        <v>0</v>
      </c>
      <c r="H989" s="540" t="s">
        <v>741</v>
      </c>
      <c r="I989" s="540" t="s">
        <v>741</v>
      </c>
      <c r="J989" s="458"/>
      <c r="K989" s="458"/>
      <c r="L989" s="338"/>
      <c r="M989" s="338"/>
      <c r="N989" s="338"/>
      <c r="O989" s="360"/>
      <c r="P989" s="358"/>
      <c r="Q989" s="358"/>
      <c r="R989" s="358"/>
      <c r="S989" s="360"/>
      <c r="T989" s="359"/>
      <c r="U989" s="359"/>
      <c r="V989" s="359"/>
      <c r="W989" s="359"/>
    </row>
    <row r="990" spans="1:23" s="193" customFormat="1">
      <c r="A990" s="336"/>
      <c r="B990" s="415" t="s">
        <v>257</v>
      </c>
      <c r="C990" s="336">
        <v>51</v>
      </c>
      <c r="D990" s="426" t="s">
        <v>94</v>
      </c>
      <c r="E990" s="417">
        <f>SUM(E991:E999)</f>
        <v>378.26</v>
      </c>
      <c r="F990" s="417">
        <f t="shared" ref="F990" si="462">SUM(F991:F999)</f>
        <v>19520</v>
      </c>
      <c r="G990" s="417">
        <f t="shared" ref="G990" si="463">SUM(G991:G999)</f>
        <v>5089.25</v>
      </c>
      <c r="H990" s="541">
        <f t="shared" si="446"/>
        <v>1345.4370010046</v>
      </c>
      <c r="I990" s="541">
        <f t="shared" si="447"/>
        <v>26.071977459016395</v>
      </c>
      <c r="J990" s="458"/>
      <c r="K990" s="458"/>
      <c r="L990" s="338"/>
      <c r="M990" s="338"/>
      <c r="N990" s="338"/>
      <c r="O990" s="360"/>
      <c r="P990" s="358"/>
      <c r="Q990" s="358"/>
      <c r="R990" s="358"/>
      <c r="S990" s="360"/>
      <c r="T990" s="359"/>
      <c r="U990" s="359"/>
      <c r="V990" s="359"/>
      <c r="W990" s="359"/>
    </row>
    <row r="991" spans="1:23" s="193" customFormat="1">
      <c r="A991" s="418"/>
      <c r="B991" s="419" t="s">
        <v>182</v>
      </c>
      <c r="C991" s="418">
        <v>51</v>
      </c>
      <c r="D991" s="425" t="s">
        <v>183</v>
      </c>
      <c r="E991" s="421">
        <v>0</v>
      </c>
      <c r="F991" s="427">
        <v>0</v>
      </c>
      <c r="G991" s="427">
        <v>4100</v>
      </c>
      <c r="H991" s="540" t="s">
        <v>741</v>
      </c>
      <c r="I991" s="540" t="s">
        <v>741</v>
      </c>
      <c r="J991" s="458"/>
      <c r="K991" s="458"/>
      <c r="L991" s="338"/>
      <c r="M991" s="338"/>
      <c r="N991" s="338"/>
      <c r="O991" s="360"/>
      <c r="P991" s="358"/>
      <c r="Q991" s="358"/>
      <c r="R991" s="358"/>
      <c r="S991" s="360"/>
      <c r="T991" s="359"/>
      <c r="U991" s="359"/>
      <c r="V991" s="359"/>
      <c r="W991" s="359"/>
    </row>
    <row r="992" spans="1:23" s="193" customFormat="1">
      <c r="A992" s="418"/>
      <c r="B992" s="419" t="s">
        <v>184</v>
      </c>
      <c r="C992" s="418">
        <v>51</v>
      </c>
      <c r="D992" s="425" t="s">
        <v>185</v>
      </c>
      <c r="E992" s="421">
        <v>0</v>
      </c>
      <c r="F992" s="427">
        <v>0</v>
      </c>
      <c r="G992" s="427">
        <v>0</v>
      </c>
      <c r="H992" s="540" t="s">
        <v>741</v>
      </c>
      <c r="I992" s="540" t="s">
        <v>741</v>
      </c>
      <c r="J992" s="458"/>
      <c r="K992" s="458"/>
      <c r="L992" s="338"/>
      <c r="M992" s="338"/>
      <c r="N992" s="338"/>
      <c r="O992" s="360"/>
      <c r="P992" s="358"/>
      <c r="Q992" s="358"/>
      <c r="R992" s="358"/>
      <c r="S992" s="360"/>
      <c r="T992" s="359"/>
      <c r="U992" s="359"/>
      <c r="V992" s="359"/>
      <c r="W992" s="359"/>
    </row>
    <row r="993" spans="1:23" s="193" customFormat="1">
      <c r="A993" s="418"/>
      <c r="B993" s="419" t="s">
        <v>264</v>
      </c>
      <c r="C993" s="418">
        <v>51</v>
      </c>
      <c r="D993" s="425" t="s">
        <v>335</v>
      </c>
      <c r="E993" s="421">
        <v>0</v>
      </c>
      <c r="F993" s="427">
        <v>0</v>
      </c>
      <c r="G993" s="427">
        <v>0</v>
      </c>
      <c r="H993" s="540" t="s">
        <v>741</v>
      </c>
      <c r="I993" s="540" t="s">
        <v>741</v>
      </c>
      <c r="J993" s="458"/>
      <c r="K993" s="458"/>
      <c r="L993" s="338"/>
      <c r="M993" s="338"/>
      <c r="N993" s="338"/>
      <c r="O993" s="360"/>
      <c r="P993" s="358"/>
      <c r="Q993" s="358"/>
      <c r="R993" s="358"/>
      <c r="S993" s="360"/>
      <c r="T993" s="359"/>
      <c r="U993" s="359"/>
      <c r="V993" s="359"/>
      <c r="W993" s="359"/>
    </row>
    <row r="994" spans="1:23" s="193" customFormat="1">
      <c r="A994" s="418"/>
      <c r="B994" s="419" t="s">
        <v>186</v>
      </c>
      <c r="C994" s="418">
        <v>51</v>
      </c>
      <c r="D994" s="425" t="s">
        <v>187</v>
      </c>
      <c r="E994" s="421">
        <v>0</v>
      </c>
      <c r="F994" s="427">
        <v>0</v>
      </c>
      <c r="G994" s="427">
        <v>0</v>
      </c>
      <c r="H994" s="540" t="s">
        <v>741</v>
      </c>
      <c r="I994" s="540" t="s">
        <v>741</v>
      </c>
      <c r="J994" s="458"/>
      <c r="K994" s="458"/>
      <c r="L994" s="338"/>
      <c r="M994" s="338"/>
      <c r="N994" s="338"/>
      <c r="O994" s="360"/>
      <c r="P994" s="358"/>
      <c r="Q994" s="358"/>
      <c r="R994" s="358"/>
      <c r="S994" s="360"/>
      <c r="T994" s="359"/>
      <c r="U994" s="359"/>
      <c r="V994" s="359"/>
      <c r="W994" s="359"/>
    </row>
    <row r="995" spans="1:23" s="193" customFormat="1">
      <c r="A995" s="418"/>
      <c r="B995" s="419" t="s">
        <v>265</v>
      </c>
      <c r="C995" s="418">
        <v>51</v>
      </c>
      <c r="D995" s="425" t="s">
        <v>131</v>
      </c>
      <c r="E995" s="421">
        <v>0</v>
      </c>
      <c r="F995" s="427">
        <v>0</v>
      </c>
      <c r="G995" s="427">
        <v>0</v>
      </c>
      <c r="H995" s="540" t="s">
        <v>741</v>
      </c>
      <c r="I995" s="540" t="s">
        <v>741</v>
      </c>
      <c r="J995" s="458"/>
      <c r="K995" s="458"/>
      <c r="L995" s="338"/>
      <c r="M995" s="338"/>
      <c r="N995" s="338"/>
      <c r="O995" s="360"/>
      <c r="P995" s="358"/>
      <c r="Q995" s="358"/>
      <c r="R995" s="358"/>
      <c r="S995" s="360"/>
      <c r="T995" s="359"/>
      <c r="U995" s="359"/>
      <c r="V995" s="359"/>
      <c r="W995" s="359"/>
    </row>
    <row r="996" spans="1:23" s="193" customFormat="1">
      <c r="A996" s="418"/>
      <c r="B996" s="419" t="s">
        <v>258</v>
      </c>
      <c r="C996" s="418">
        <v>51</v>
      </c>
      <c r="D996" s="425" t="s">
        <v>127</v>
      </c>
      <c r="E996" s="421">
        <v>0</v>
      </c>
      <c r="F996" s="427">
        <v>0</v>
      </c>
      <c r="G996" s="427">
        <v>0</v>
      </c>
      <c r="H996" s="540" t="s">
        <v>741</v>
      </c>
      <c r="I996" s="540" t="s">
        <v>741</v>
      </c>
      <c r="J996" s="458"/>
      <c r="K996" s="458"/>
      <c r="L996" s="338"/>
      <c r="M996" s="338"/>
      <c r="N996" s="338"/>
      <c r="O996" s="360"/>
      <c r="P996" s="358"/>
      <c r="Q996" s="358"/>
      <c r="R996" s="358"/>
      <c r="S996" s="360"/>
      <c r="T996" s="359"/>
      <c r="U996" s="359"/>
      <c r="V996" s="359"/>
      <c r="W996" s="359"/>
    </row>
    <row r="997" spans="1:23" s="193" customFormat="1">
      <c r="A997" s="418"/>
      <c r="B997" s="419" t="s">
        <v>260</v>
      </c>
      <c r="C997" s="418">
        <v>51</v>
      </c>
      <c r="D997" s="425" t="s">
        <v>128</v>
      </c>
      <c r="E997" s="421">
        <v>378.26</v>
      </c>
      <c r="F997" s="427">
        <v>19520</v>
      </c>
      <c r="G997" s="427">
        <v>908</v>
      </c>
      <c r="H997" s="543">
        <f t="shared" si="446"/>
        <v>240.04652884259502</v>
      </c>
      <c r="I997" s="543">
        <f t="shared" si="447"/>
        <v>4.6516393442622945</v>
      </c>
      <c r="J997" s="458"/>
      <c r="K997" s="458"/>
      <c r="L997" s="338"/>
      <c r="M997" s="338"/>
      <c r="N997" s="338"/>
      <c r="O997" s="360"/>
      <c r="P997" s="358"/>
      <c r="Q997" s="358"/>
      <c r="R997" s="358"/>
      <c r="S997" s="360"/>
      <c r="T997" s="359"/>
      <c r="U997" s="359"/>
      <c r="V997" s="359"/>
      <c r="W997" s="359"/>
    </row>
    <row r="998" spans="1:23" s="193" customFormat="1">
      <c r="A998" s="418"/>
      <c r="B998" s="419" t="s">
        <v>188</v>
      </c>
      <c r="C998" s="418">
        <v>51</v>
      </c>
      <c r="D998" s="425" t="s">
        <v>189</v>
      </c>
      <c r="E998" s="427">
        <v>0</v>
      </c>
      <c r="F998" s="427">
        <v>0</v>
      </c>
      <c r="G998" s="427">
        <v>0</v>
      </c>
      <c r="H998" s="540" t="s">
        <v>741</v>
      </c>
      <c r="I998" s="540" t="s">
        <v>741</v>
      </c>
      <c r="J998" s="458"/>
      <c r="K998" s="458"/>
      <c r="L998" s="338"/>
      <c r="M998" s="338"/>
      <c r="N998" s="338"/>
      <c r="O998" s="360"/>
      <c r="P998" s="358"/>
      <c r="Q998" s="358"/>
      <c r="R998" s="358"/>
      <c r="S998" s="360"/>
      <c r="T998" s="359"/>
      <c r="U998" s="359"/>
      <c r="V998" s="359"/>
      <c r="W998" s="359"/>
    </row>
    <row r="999" spans="1:23" s="193" customFormat="1">
      <c r="A999" s="418"/>
      <c r="B999" s="419" t="s">
        <v>190</v>
      </c>
      <c r="C999" s="418">
        <v>51</v>
      </c>
      <c r="D999" s="425" t="s">
        <v>129</v>
      </c>
      <c r="E999" s="427">
        <v>0</v>
      </c>
      <c r="F999" s="427">
        <v>0</v>
      </c>
      <c r="G999" s="427">
        <v>81.25</v>
      </c>
      <c r="H999" s="540" t="s">
        <v>741</v>
      </c>
      <c r="I999" s="540" t="s">
        <v>741</v>
      </c>
      <c r="J999" s="458"/>
      <c r="K999" s="458"/>
      <c r="L999" s="338"/>
      <c r="M999" s="338"/>
      <c r="N999" s="338"/>
      <c r="O999" s="360"/>
      <c r="P999" s="358"/>
      <c r="Q999" s="358"/>
      <c r="R999" s="358"/>
      <c r="S999" s="360"/>
      <c r="T999" s="359"/>
      <c r="U999" s="359"/>
      <c r="V999" s="359"/>
      <c r="W999" s="359"/>
    </row>
    <row r="1000" spans="1:23" s="193" customFormat="1">
      <c r="A1000" s="336"/>
      <c r="B1000" s="415">
        <v>324</v>
      </c>
      <c r="C1000" s="336">
        <v>51</v>
      </c>
      <c r="D1000" s="426" t="s">
        <v>336</v>
      </c>
      <c r="E1000" s="417">
        <f>SUM(E1001)</f>
        <v>719.76</v>
      </c>
      <c r="F1000" s="417">
        <f t="shared" ref="F1000" si="464">SUM(F1001)</f>
        <v>0</v>
      </c>
      <c r="G1000" s="417">
        <f t="shared" ref="G1000" si="465">SUM(G1001)</f>
        <v>3597.75</v>
      </c>
      <c r="H1000" s="541">
        <f t="shared" si="446"/>
        <v>499.85411803934647</v>
      </c>
      <c r="I1000" s="541" t="s">
        <v>741</v>
      </c>
      <c r="J1000" s="458"/>
      <c r="K1000" s="458"/>
      <c r="L1000" s="338"/>
      <c r="M1000" s="338"/>
      <c r="N1000" s="338"/>
      <c r="O1000" s="360"/>
      <c r="P1000" s="358"/>
      <c r="Q1000" s="358"/>
      <c r="R1000" s="358"/>
      <c r="S1000" s="360"/>
      <c r="T1000" s="359"/>
      <c r="U1000" s="359"/>
      <c r="V1000" s="359"/>
      <c r="W1000" s="359"/>
    </row>
    <row r="1001" spans="1:23" s="193" customFormat="1">
      <c r="A1001" s="418"/>
      <c r="B1001" s="419" t="s">
        <v>266</v>
      </c>
      <c r="C1001" s="418">
        <v>51</v>
      </c>
      <c r="D1001" s="425" t="s">
        <v>336</v>
      </c>
      <c r="E1001" s="421">
        <v>719.76</v>
      </c>
      <c r="F1001" s="427">
        <v>0</v>
      </c>
      <c r="G1001" s="427">
        <v>3597.75</v>
      </c>
      <c r="H1001" s="543">
        <f t="shared" si="446"/>
        <v>499.85411803934647</v>
      </c>
      <c r="I1001" s="540" t="s">
        <v>741</v>
      </c>
      <c r="J1001" s="458"/>
      <c r="K1001" s="458"/>
      <c r="L1001" s="338"/>
      <c r="M1001" s="338"/>
      <c r="N1001" s="338"/>
      <c r="O1001" s="360"/>
      <c r="P1001" s="358"/>
      <c r="Q1001" s="358"/>
      <c r="R1001" s="358"/>
      <c r="S1001" s="360"/>
      <c r="T1001" s="359"/>
      <c r="U1001" s="359"/>
      <c r="V1001" s="359"/>
      <c r="W1001" s="359"/>
    </row>
    <row r="1002" spans="1:23" s="193" customFormat="1">
      <c r="A1002" s="336"/>
      <c r="B1002" s="415" t="s">
        <v>259</v>
      </c>
      <c r="C1002" s="336">
        <v>51</v>
      </c>
      <c r="D1002" s="426" t="s">
        <v>109</v>
      </c>
      <c r="E1002" s="417">
        <f>SUM(E1003:E1009)</f>
        <v>1858.1193178047647</v>
      </c>
      <c r="F1002" s="417">
        <f t="shared" ref="F1002" si="466">SUM(F1003:F1009)</f>
        <v>0</v>
      </c>
      <c r="G1002" s="417">
        <f t="shared" ref="G1002" si="467">SUM(G1003:G1009)</f>
        <v>0</v>
      </c>
      <c r="H1002" s="541" t="s">
        <v>741</v>
      </c>
      <c r="I1002" s="541" t="s">
        <v>741</v>
      </c>
      <c r="J1002" s="458"/>
      <c r="K1002" s="458"/>
      <c r="L1002" s="338"/>
      <c r="M1002" s="338"/>
      <c r="N1002" s="338"/>
      <c r="O1002" s="360"/>
      <c r="P1002" s="358"/>
      <c r="Q1002" s="358"/>
      <c r="R1002" s="358"/>
      <c r="S1002" s="360"/>
      <c r="T1002" s="359"/>
      <c r="U1002" s="359"/>
      <c r="V1002" s="359"/>
      <c r="W1002" s="359"/>
    </row>
    <row r="1003" spans="1:23" s="193" customFormat="1" ht="30">
      <c r="A1003" s="418"/>
      <c r="B1003" s="419" t="s">
        <v>191</v>
      </c>
      <c r="C1003" s="418">
        <v>51</v>
      </c>
      <c r="D1003" s="425" t="s">
        <v>192</v>
      </c>
      <c r="E1003" s="427">
        <v>0</v>
      </c>
      <c r="F1003" s="427">
        <v>0</v>
      </c>
      <c r="G1003" s="427">
        <v>0</v>
      </c>
      <c r="H1003" s="540" t="s">
        <v>741</v>
      </c>
      <c r="I1003" s="540" t="s">
        <v>741</v>
      </c>
      <c r="J1003" s="458"/>
      <c r="K1003" s="458"/>
      <c r="L1003" s="338"/>
      <c r="M1003" s="338"/>
      <c r="N1003" s="338"/>
      <c r="O1003" s="360"/>
      <c r="P1003" s="358"/>
      <c r="Q1003" s="358"/>
      <c r="R1003" s="358"/>
      <c r="S1003" s="360"/>
      <c r="T1003" s="359"/>
      <c r="U1003" s="359"/>
      <c r="V1003" s="359"/>
      <c r="W1003" s="359"/>
    </row>
    <row r="1004" spans="1:23" s="193" customFormat="1">
      <c r="A1004" s="418"/>
      <c r="B1004" s="419" t="s">
        <v>274</v>
      </c>
      <c r="C1004" s="418">
        <v>51</v>
      </c>
      <c r="D1004" s="425" t="s">
        <v>337</v>
      </c>
      <c r="E1004" s="427">
        <v>0</v>
      </c>
      <c r="F1004" s="427">
        <v>0</v>
      </c>
      <c r="G1004" s="427">
        <v>0</v>
      </c>
      <c r="H1004" s="540" t="s">
        <v>741</v>
      </c>
      <c r="I1004" s="540" t="s">
        <v>741</v>
      </c>
      <c r="J1004" s="458"/>
      <c r="K1004" s="458"/>
      <c r="L1004" s="338"/>
      <c r="M1004" s="338"/>
      <c r="N1004" s="338"/>
      <c r="O1004" s="360"/>
      <c r="P1004" s="358"/>
      <c r="Q1004" s="358"/>
      <c r="R1004" s="358"/>
      <c r="S1004" s="360"/>
      <c r="T1004" s="359"/>
      <c r="U1004" s="359"/>
      <c r="V1004" s="359"/>
      <c r="W1004" s="359"/>
    </row>
    <row r="1005" spans="1:23" s="193" customFormat="1">
      <c r="A1005" s="418"/>
      <c r="B1005" s="419" t="s">
        <v>193</v>
      </c>
      <c r="C1005" s="418">
        <v>51</v>
      </c>
      <c r="D1005" s="425" t="s">
        <v>194</v>
      </c>
      <c r="E1005" s="421">
        <v>0</v>
      </c>
      <c r="F1005" s="427">
        <v>0</v>
      </c>
      <c r="G1005" s="427">
        <v>0</v>
      </c>
      <c r="H1005" s="540" t="s">
        <v>741</v>
      </c>
      <c r="I1005" s="540" t="s">
        <v>741</v>
      </c>
      <c r="J1005" s="458"/>
      <c r="K1005" s="458"/>
      <c r="L1005" s="338"/>
      <c r="M1005" s="338"/>
      <c r="N1005" s="338"/>
      <c r="O1005" s="360"/>
      <c r="P1005" s="358"/>
      <c r="Q1005" s="358"/>
      <c r="R1005" s="358"/>
      <c r="S1005" s="360"/>
      <c r="T1005" s="359"/>
      <c r="U1005" s="359"/>
      <c r="V1005" s="359"/>
      <c r="W1005" s="359"/>
    </row>
    <row r="1006" spans="1:23" s="193" customFormat="1">
      <c r="A1006" s="418"/>
      <c r="B1006" s="419" t="s">
        <v>275</v>
      </c>
      <c r="C1006" s="418">
        <v>51</v>
      </c>
      <c r="D1006" s="425" t="s">
        <v>338</v>
      </c>
      <c r="E1006" s="421">
        <v>0</v>
      </c>
      <c r="F1006" s="427">
        <v>0</v>
      </c>
      <c r="G1006" s="427">
        <v>0</v>
      </c>
      <c r="H1006" s="540" t="s">
        <v>741</v>
      </c>
      <c r="I1006" s="540" t="s">
        <v>741</v>
      </c>
      <c r="J1006" s="458"/>
      <c r="K1006" s="458"/>
      <c r="L1006" s="338"/>
      <c r="M1006" s="338"/>
      <c r="N1006" s="338"/>
      <c r="O1006" s="360"/>
      <c r="P1006" s="358"/>
      <c r="Q1006" s="358"/>
      <c r="R1006" s="358"/>
      <c r="S1006" s="360"/>
      <c r="T1006" s="359"/>
      <c r="U1006" s="359"/>
      <c r="V1006" s="359"/>
      <c r="W1006" s="359"/>
    </row>
    <row r="1007" spans="1:23" s="193" customFormat="1">
      <c r="A1007" s="418"/>
      <c r="B1007" s="419">
        <v>3295</v>
      </c>
      <c r="C1007" s="418">
        <v>51</v>
      </c>
      <c r="D1007" s="425" t="s">
        <v>195</v>
      </c>
      <c r="E1007" s="421">
        <v>0</v>
      </c>
      <c r="F1007" s="427">
        <v>0</v>
      </c>
      <c r="G1007" s="427">
        <v>0</v>
      </c>
      <c r="H1007" s="540" t="s">
        <v>741</v>
      </c>
      <c r="I1007" s="540" t="s">
        <v>741</v>
      </c>
      <c r="J1007" s="458"/>
      <c r="K1007" s="458"/>
      <c r="L1007" s="338"/>
      <c r="M1007" s="338"/>
      <c r="N1007" s="338"/>
      <c r="O1007" s="360"/>
      <c r="P1007" s="358"/>
      <c r="Q1007" s="358"/>
      <c r="R1007" s="358"/>
      <c r="S1007" s="360"/>
      <c r="T1007" s="359"/>
      <c r="U1007" s="359"/>
      <c r="V1007" s="359"/>
      <c r="W1007" s="359"/>
    </row>
    <row r="1008" spans="1:23" s="193" customFormat="1">
      <c r="A1008" s="418"/>
      <c r="B1008" s="419">
        <v>3296</v>
      </c>
      <c r="C1008" s="418">
        <v>51</v>
      </c>
      <c r="D1008" s="425" t="s">
        <v>339</v>
      </c>
      <c r="E1008" s="421">
        <v>0</v>
      </c>
      <c r="F1008" s="427">
        <v>0</v>
      </c>
      <c r="G1008" s="427">
        <v>0</v>
      </c>
      <c r="H1008" s="540" t="s">
        <v>741</v>
      </c>
      <c r="I1008" s="540" t="s">
        <v>741</v>
      </c>
      <c r="J1008" s="458"/>
      <c r="K1008" s="458"/>
      <c r="L1008" s="338"/>
      <c r="M1008" s="338"/>
      <c r="N1008" s="338"/>
      <c r="O1008" s="360"/>
      <c r="P1008" s="358"/>
      <c r="Q1008" s="358"/>
      <c r="R1008" s="358"/>
      <c r="S1008" s="360"/>
      <c r="T1008" s="359"/>
      <c r="U1008" s="359"/>
      <c r="V1008" s="359"/>
      <c r="W1008" s="359"/>
    </row>
    <row r="1009" spans="1:23" s="193" customFormat="1">
      <c r="A1009" s="418"/>
      <c r="B1009" s="419" t="s">
        <v>196</v>
      </c>
      <c r="C1009" s="418">
        <v>51</v>
      </c>
      <c r="D1009" s="425" t="s">
        <v>109</v>
      </c>
      <c r="E1009" s="421">
        <v>1858.1193178047647</v>
      </c>
      <c r="F1009" s="427">
        <v>0</v>
      </c>
      <c r="G1009" s="427">
        <v>0</v>
      </c>
      <c r="H1009" s="540" t="s">
        <v>741</v>
      </c>
      <c r="I1009" s="540" t="s">
        <v>741</v>
      </c>
      <c r="J1009" s="458"/>
      <c r="K1009" s="458"/>
      <c r="L1009" s="338"/>
      <c r="M1009" s="338"/>
      <c r="N1009" s="338"/>
      <c r="O1009" s="360"/>
      <c r="P1009" s="358"/>
      <c r="Q1009" s="358"/>
      <c r="R1009" s="358"/>
      <c r="S1009" s="360"/>
      <c r="T1009" s="359"/>
      <c r="U1009" s="359"/>
      <c r="V1009" s="359"/>
      <c r="W1009" s="359"/>
    </row>
    <row r="1010" spans="1:23" s="193" customFormat="1">
      <c r="A1010" s="336"/>
      <c r="B1010" s="415">
        <v>34</v>
      </c>
      <c r="C1010" s="336">
        <v>51</v>
      </c>
      <c r="D1010" s="426" t="s">
        <v>18</v>
      </c>
      <c r="E1010" s="417">
        <f>E1011+E1016+E1024</f>
        <v>0</v>
      </c>
      <c r="F1010" s="417">
        <f t="shared" ref="F1010" si="468">F1011+F1016+F1024</f>
        <v>0</v>
      </c>
      <c r="G1010" s="417">
        <f t="shared" ref="G1010" si="469">G1011+G1016+G1024</f>
        <v>0</v>
      </c>
      <c r="H1010" s="541" t="s">
        <v>741</v>
      </c>
      <c r="I1010" s="541" t="s">
        <v>741</v>
      </c>
      <c r="J1010" s="458"/>
      <c r="K1010" s="458"/>
      <c r="L1010" s="338"/>
      <c r="M1010" s="338"/>
      <c r="N1010" s="338"/>
      <c r="O1010" s="360"/>
      <c r="P1010" s="358"/>
      <c r="Q1010" s="358"/>
      <c r="R1010" s="358"/>
      <c r="S1010" s="360"/>
      <c r="T1010" s="359"/>
      <c r="U1010" s="359"/>
      <c r="V1010" s="359"/>
      <c r="W1010" s="359"/>
    </row>
    <row r="1011" spans="1:23" s="193" customFormat="1">
      <c r="A1011" s="336"/>
      <c r="B1011" s="415" t="s">
        <v>276</v>
      </c>
      <c r="C1011" s="336">
        <v>51</v>
      </c>
      <c r="D1011" s="426" t="s">
        <v>340</v>
      </c>
      <c r="E1011" s="417">
        <f>SUM(E1012:E1015)</f>
        <v>0</v>
      </c>
      <c r="F1011" s="417">
        <f t="shared" ref="F1011" si="470">SUM(F1012:F1015)</f>
        <v>0</v>
      </c>
      <c r="G1011" s="417">
        <f t="shared" ref="G1011" si="471">SUM(G1012:G1015)</f>
        <v>0</v>
      </c>
      <c r="H1011" s="541" t="s">
        <v>741</v>
      </c>
      <c r="I1011" s="541" t="s">
        <v>741</v>
      </c>
      <c r="J1011" s="458"/>
      <c r="K1011" s="458"/>
      <c r="L1011" s="338"/>
      <c r="M1011" s="338"/>
      <c r="N1011" s="338"/>
      <c r="O1011" s="360"/>
      <c r="P1011" s="358"/>
      <c r="Q1011" s="358"/>
      <c r="R1011" s="358"/>
      <c r="S1011" s="360"/>
      <c r="T1011" s="359"/>
      <c r="U1011" s="359"/>
      <c r="V1011" s="359"/>
      <c r="W1011" s="359"/>
    </row>
    <row r="1012" spans="1:23" s="193" customFormat="1">
      <c r="A1012" s="418"/>
      <c r="B1012" s="419" t="s">
        <v>277</v>
      </c>
      <c r="C1012" s="418">
        <v>51</v>
      </c>
      <c r="D1012" s="425" t="s">
        <v>341</v>
      </c>
      <c r="E1012" s="427">
        <v>0</v>
      </c>
      <c r="F1012" s="427">
        <v>0</v>
      </c>
      <c r="G1012" s="427">
        <v>0</v>
      </c>
      <c r="H1012" s="540" t="s">
        <v>741</v>
      </c>
      <c r="I1012" s="540" t="s">
        <v>741</v>
      </c>
      <c r="J1012" s="458"/>
      <c r="K1012" s="458"/>
      <c r="L1012" s="338"/>
      <c r="M1012" s="338"/>
      <c r="N1012" s="338"/>
      <c r="O1012" s="360"/>
      <c r="P1012" s="358"/>
      <c r="Q1012" s="358"/>
      <c r="R1012" s="358"/>
      <c r="S1012" s="360"/>
      <c r="T1012" s="359"/>
      <c r="U1012" s="359"/>
      <c r="V1012" s="359"/>
      <c r="W1012" s="359"/>
    </row>
    <row r="1013" spans="1:23" s="193" customFormat="1">
      <c r="A1013" s="418"/>
      <c r="B1013" s="419" t="s">
        <v>278</v>
      </c>
      <c r="C1013" s="418">
        <v>51</v>
      </c>
      <c r="D1013" s="425" t="s">
        <v>342</v>
      </c>
      <c r="E1013" s="427">
        <v>0</v>
      </c>
      <c r="F1013" s="427">
        <v>0</v>
      </c>
      <c r="G1013" s="427">
        <v>0</v>
      </c>
      <c r="H1013" s="540" t="s">
        <v>741</v>
      </c>
      <c r="I1013" s="540" t="s">
        <v>741</v>
      </c>
      <c r="J1013" s="458"/>
      <c r="K1013" s="458"/>
      <c r="L1013" s="338"/>
      <c r="M1013" s="338"/>
      <c r="N1013" s="338"/>
      <c r="O1013" s="360"/>
      <c r="P1013" s="358"/>
      <c r="Q1013" s="358"/>
      <c r="R1013" s="358"/>
      <c r="S1013" s="360"/>
      <c r="T1013" s="359"/>
      <c r="U1013" s="359"/>
      <c r="V1013" s="359"/>
      <c r="W1013" s="359"/>
    </row>
    <row r="1014" spans="1:23" s="193" customFormat="1">
      <c r="A1014" s="418"/>
      <c r="B1014" s="419" t="s">
        <v>279</v>
      </c>
      <c r="C1014" s="418">
        <v>51</v>
      </c>
      <c r="D1014" s="425" t="s">
        <v>343</v>
      </c>
      <c r="E1014" s="427">
        <v>0</v>
      </c>
      <c r="F1014" s="427">
        <v>0</v>
      </c>
      <c r="G1014" s="427">
        <v>0</v>
      </c>
      <c r="H1014" s="540" t="s">
        <v>741</v>
      </c>
      <c r="I1014" s="540" t="s">
        <v>741</v>
      </c>
      <c r="J1014" s="458"/>
      <c r="K1014" s="458"/>
      <c r="L1014" s="338"/>
      <c r="M1014" s="338"/>
      <c r="N1014" s="338"/>
      <c r="O1014" s="360"/>
      <c r="P1014" s="358"/>
      <c r="Q1014" s="358"/>
      <c r="R1014" s="358"/>
      <c r="S1014" s="360"/>
      <c r="T1014" s="359"/>
      <c r="U1014" s="359"/>
      <c r="V1014" s="359"/>
      <c r="W1014" s="359"/>
    </row>
    <row r="1015" spans="1:23" s="193" customFormat="1">
      <c r="A1015" s="418"/>
      <c r="B1015" s="419" t="s">
        <v>280</v>
      </c>
      <c r="C1015" s="418">
        <v>51</v>
      </c>
      <c r="D1015" s="425" t="s">
        <v>344</v>
      </c>
      <c r="E1015" s="427">
        <v>0</v>
      </c>
      <c r="F1015" s="427">
        <v>0</v>
      </c>
      <c r="G1015" s="427">
        <v>0</v>
      </c>
      <c r="H1015" s="540" t="s">
        <v>741</v>
      </c>
      <c r="I1015" s="540" t="s">
        <v>741</v>
      </c>
      <c r="J1015" s="458"/>
      <c r="K1015" s="458"/>
      <c r="L1015" s="338"/>
      <c r="M1015" s="338"/>
      <c r="N1015" s="338"/>
      <c r="O1015" s="360"/>
      <c r="P1015" s="358"/>
      <c r="Q1015" s="358"/>
      <c r="R1015" s="358"/>
      <c r="S1015" s="360"/>
      <c r="T1015" s="359"/>
      <c r="U1015" s="359"/>
      <c r="V1015" s="359"/>
      <c r="W1015" s="359"/>
    </row>
    <row r="1016" spans="1:23" s="193" customFormat="1">
      <c r="A1016" s="336"/>
      <c r="B1016" s="415" t="s">
        <v>281</v>
      </c>
      <c r="C1016" s="336">
        <v>51</v>
      </c>
      <c r="D1016" s="426" t="s">
        <v>110</v>
      </c>
      <c r="E1016" s="417">
        <f>SUM(E1017:E1023)</f>
        <v>0</v>
      </c>
      <c r="F1016" s="417">
        <f t="shared" ref="F1016" si="472">SUM(F1017:F1023)</f>
        <v>0</v>
      </c>
      <c r="G1016" s="417">
        <f t="shared" ref="G1016" si="473">SUM(G1017:G1023)</f>
        <v>0</v>
      </c>
      <c r="H1016" s="541" t="s">
        <v>741</v>
      </c>
      <c r="I1016" s="541" t="s">
        <v>741</v>
      </c>
      <c r="J1016" s="458"/>
      <c r="K1016" s="458"/>
      <c r="L1016" s="338"/>
      <c r="M1016" s="338"/>
      <c r="N1016" s="338"/>
      <c r="O1016" s="360"/>
      <c r="P1016" s="358"/>
      <c r="Q1016" s="358"/>
      <c r="R1016" s="358"/>
      <c r="S1016" s="360"/>
      <c r="T1016" s="359"/>
      <c r="U1016" s="359"/>
      <c r="V1016" s="359"/>
      <c r="W1016" s="359"/>
    </row>
    <row r="1017" spans="1:23" s="193" customFormat="1" ht="30">
      <c r="A1017" s="418"/>
      <c r="B1017" s="419" t="s">
        <v>282</v>
      </c>
      <c r="C1017" s="418">
        <v>51</v>
      </c>
      <c r="D1017" s="425" t="s">
        <v>345</v>
      </c>
      <c r="E1017" s="427">
        <v>0</v>
      </c>
      <c r="F1017" s="427">
        <v>0</v>
      </c>
      <c r="G1017" s="427">
        <v>0</v>
      </c>
      <c r="H1017" s="540" t="s">
        <v>741</v>
      </c>
      <c r="I1017" s="540" t="s">
        <v>741</v>
      </c>
      <c r="J1017" s="458"/>
      <c r="K1017" s="458"/>
      <c r="L1017" s="338"/>
      <c r="M1017" s="338"/>
      <c r="N1017" s="338"/>
      <c r="O1017" s="360"/>
      <c r="P1017" s="358"/>
      <c r="Q1017" s="358"/>
      <c r="R1017" s="358"/>
      <c r="S1017" s="360"/>
      <c r="T1017" s="359"/>
      <c r="U1017" s="359"/>
      <c r="V1017" s="359"/>
      <c r="W1017" s="359"/>
    </row>
    <row r="1018" spans="1:23" s="193" customFormat="1" ht="30">
      <c r="A1018" s="418"/>
      <c r="B1018" s="419" t="s">
        <v>283</v>
      </c>
      <c r="C1018" s="418">
        <v>51</v>
      </c>
      <c r="D1018" s="425" t="s">
        <v>346</v>
      </c>
      <c r="E1018" s="427">
        <v>0</v>
      </c>
      <c r="F1018" s="427">
        <v>0</v>
      </c>
      <c r="G1018" s="427">
        <v>0</v>
      </c>
      <c r="H1018" s="540" t="s">
        <v>741</v>
      </c>
      <c r="I1018" s="540" t="s">
        <v>741</v>
      </c>
      <c r="J1018" s="458"/>
      <c r="K1018" s="458"/>
      <c r="L1018" s="338"/>
      <c r="M1018" s="338"/>
      <c r="N1018" s="338"/>
      <c r="O1018" s="360"/>
      <c r="P1018" s="358"/>
      <c r="Q1018" s="358"/>
      <c r="R1018" s="358"/>
      <c r="S1018" s="360"/>
      <c r="T1018" s="359"/>
      <c r="U1018" s="359"/>
      <c r="V1018" s="359"/>
      <c r="W1018" s="359"/>
    </row>
    <row r="1019" spans="1:23" s="193" customFormat="1" ht="30">
      <c r="A1019" s="418"/>
      <c r="B1019" s="419" t="s">
        <v>284</v>
      </c>
      <c r="C1019" s="418">
        <v>51</v>
      </c>
      <c r="D1019" s="425" t="s">
        <v>347</v>
      </c>
      <c r="E1019" s="427">
        <v>0</v>
      </c>
      <c r="F1019" s="427">
        <v>0</v>
      </c>
      <c r="G1019" s="427">
        <v>0</v>
      </c>
      <c r="H1019" s="540" t="s">
        <v>741</v>
      </c>
      <c r="I1019" s="540" t="s">
        <v>741</v>
      </c>
      <c r="J1019" s="458"/>
      <c r="K1019" s="458"/>
      <c r="L1019" s="338"/>
      <c r="M1019" s="338"/>
      <c r="N1019" s="338"/>
      <c r="O1019" s="360"/>
      <c r="P1019" s="358"/>
      <c r="Q1019" s="358"/>
      <c r="R1019" s="358"/>
      <c r="S1019" s="360"/>
      <c r="T1019" s="359"/>
      <c r="U1019" s="359"/>
      <c r="V1019" s="359"/>
      <c r="W1019" s="359"/>
    </row>
    <row r="1020" spans="1:23" s="193" customFormat="1">
      <c r="A1020" s="418"/>
      <c r="B1020" s="419" t="s">
        <v>285</v>
      </c>
      <c r="C1020" s="418">
        <v>51</v>
      </c>
      <c r="D1020" s="425" t="s">
        <v>348</v>
      </c>
      <c r="E1020" s="427">
        <v>0</v>
      </c>
      <c r="F1020" s="427">
        <v>0</v>
      </c>
      <c r="G1020" s="427">
        <v>0</v>
      </c>
      <c r="H1020" s="540" t="s">
        <v>741</v>
      </c>
      <c r="I1020" s="540" t="s">
        <v>741</v>
      </c>
      <c r="J1020" s="458"/>
      <c r="K1020" s="458"/>
      <c r="L1020" s="338"/>
      <c r="M1020" s="338"/>
      <c r="N1020" s="338"/>
      <c r="O1020" s="360"/>
      <c r="P1020" s="358"/>
      <c r="Q1020" s="358"/>
      <c r="R1020" s="358"/>
      <c r="S1020" s="360"/>
      <c r="T1020" s="359"/>
      <c r="U1020" s="359"/>
      <c r="V1020" s="359"/>
      <c r="W1020" s="359"/>
    </row>
    <row r="1021" spans="1:23" s="193" customFormat="1" ht="30">
      <c r="A1021" s="418"/>
      <c r="B1021" s="419">
        <v>3426</v>
      </c>
      <c r="C1021" s="418">
        <v>51</v>
      </c>
      <c r="D1021" s="425" t="s">
        <v>349</v>
      </c>
      <c r="E1021" s="427">
        <v>0</v>
      </c>
      <c r="F1021" s="427">
        <v>0</v>
      </c>
      <c r="G1021" s="427">
        <v>0</v>
      </c>
      <c r="H1021" s="540" t="s">
        <v>741</v>
      </c>
      <c r="I1021" s="540" t="s">
        <v>741</v>
      </c>
      <c r="J1021" s="458"/>
      <c r="K1021" s="458"/>
      <c r="L1021" s="338"/>
      <c r="M1021" s="338"/>
      <c r="N1021" s="338"/>
      <c r="O1021" s="360"/>
      <c r="P1021" s="358"/>
      <c r="Q1021" s="358"/>
      <c r="R1021" s="358"/>
      <c r="S1021" s="360"/>
      <c r="T1021" s="359"/>
      <c r="U1021" s="359"/>
      <c r="V1021" s="359"/>
      <c r="W1021" s="359"/>
    </row>
    <row r="1022" spans="1:23" s="193" customFormat="1" ht="30">
      <c r="A1022" s="418"/>
      <c r="B1022" s="419">
        <v>3427</v>
      </c>
      <c r="C1022" s="418">
        <v>51</v>
      </c>
      <c r="D1022" s="425" t="s">
        <v>350</v>
      </c>
      <c r="E1022" s="427">
        <v>0</v>
      </c>
      <c r="F1022" s="427">
        <v>0</v>
      </c>
      <c r="G1022" s="427">
        <v>0</v>
      </c>
      <c r="H1022" s="540" t="s">
        <v>741</v>
      </c>
      <c r="I1022" s="540" t="s">
        <v>741</v>
      </c>
      <c r="J1022" s="458"/>
      <c r="K1022" s="458"/>
      <c r="L1022" s="338"/>
      <c r="M1022" s="338"/>
      <c r="N1022" s="338"/>
      <c r="O1022" s="360"/>
      <c r="P1022" s="358"/>
      <c r="Q1022" s="358"/>
      <c r="R1022" s="358"/>
      <c r="S1022" s="360"/>
      <c r="T1022" s="359"/>
      <c r="U1022" s="359"/>
      <c r="V1022" s="359"/>
      <c r="W1022" s="359"/>
    </row>
    <row r="1023" spans="1:23" s="193" customFormat="1">
      <c r="A1023" s="418"/>
      <c r="B1023" s="419">
        <v>3428</v>
      </c>
      <c r="C1023" s="418">
        <v>51</v>
      </c>
      <c r="D1023" s="425" t="s">
        <v>351</v>
      </c>
      <c r="E1023" s="427">
        <v>0</v>
      </c>
      <c r="F1023" s="427">
        <v>0</v>
      </c>
      <c r="G1023" s="427">
        <v>0</v>
      </c>
      <c r="H1023" s="540" t="s">
        <v>741</v>
      </c>
      <c r="I1023" s="540" t="s">
        <v>741</v>
      </c>
      <c r="J1023" s="458"/>
      <c r="K1023" s="458"/>
      <c r="L1023" s="338"/>
      <c r="M1023" s="338"/>
      <c r="N1023" s="338"/>
      <c r="O1023" s="360"/>
      <c r="P1023" s="358"/>
      <c r="Q1023" s="358"/>
      <c r="R1023" s="358"/>
      <c r="S1023" s="360"/>
      <c r="T1023" s="359"/>
      <c r="U1023" s="359"/>
      <c r="V1023" s="359"/>
      <c r="W1023" s="359"/>
    </row>
    <row r="1024" spans="1:23" s="193" customFormat="1">
      <c r="A1024" s="336"/>
      <c r="B1024" s="415" t="s">
        <v>286</v>
      </c>
      <c r="C1024" s="336">
        <v>51</v>
      </c>
      <c r="D1024" s="426" t="s">
        <v>111</v>
      </c>
      <c r="E1024" s="417">
        <f>SUM(E1025:E1028)</f>
        <v>0</v>
      </c>
      <c r="F1024" s="417">
        <f t="shared" ref="F1024" si="474">SUM(F1025:F1028)</f>
        <v>0</v>
      </c>
      <c r="G1024" s="417">
        <f t="shared" ref="G1024" si="475">SUM(G1025:G1028)</f>
        <v>0</v>
      </c>
      <c r="H1024" s="541" t="s">
        <v>741</v>
      </c>
      <c r="I1024" s="541" t="s">
        <v>741</v>
      </c>
      <c r="J1024" s="458"/>
      <c r="K1024" s="458"/>
      <c r="L1024" s="338"/>
      <c r="M1024" s="338"/>
      <c r="N1024" s="338"/>
      <c r="O1024" s="360"/>
      <c r="P1024" s="358"/>
      <c r="Q1024" s="358"/>
      <c r="R1024" s="358"/>
      <c r="S1024" s="360"/>
      <c r="T1024" s="359"/>
      <c r="U1024" s="359"/>
      <c r="V1024" s="359"/>
      <c r="W1024" s="359"/>
    </row>
    <row r="1025" spans="1:23" s="193" customFormat="1">
      <c r="A1025" s="418"/>
      <c r="B1025" s="419" t="s">
        <v>197</v>
      </c>
      <c r="C1025" s="418">
        <v>51</v>
      </c>
      <c r="D1025" s="425" t="s">
        <v>198</v>
      </c>
      <c r="E1025" s="427">
        <v>0</v>
      </c>
      <c r="F1025" s="427">
        <v>0</v>
      </c>
      <c r="G1025" s="427">
        <v>0</v>
      </c>
      <c r="H1025" s="540" t="s">
        <v>741</v>
      </c>
      <c r="I1025" s="540" t="s">
        <v>741</v>
      </c>
      <c r="J1025" s="458"/>
      <c r="K1025" s="458"/>
      <c r="L1025" s="338"/>
      <c r="M1025" s="338"/>
      <c r="N1025" s="338"/>
      <c r="O1025" s="360"/>
      <c r="P1025" s="358"/>
      <c r="Q1025" s="358"/>
      <c r="R1025" s="358"/>
      <c r="S1025" s="360"/>
      <c r="T1025" s="359"/>
      <c r="U1025" s="359"/>
      <c r="V1025" s="359"/>
      <c r="W1025" s="359"/>
    </row>
    <row r="1026" spans="1:23" s="193" customFormat="1" ht="30">
      <c r="A1026" s="418"/>
      <c r="B1026" s="419" t="s">
        <v>287</v>
      </c>
      <c r="C1026" s="418">
        <v>51</v>
      </c>
      <c r="D1026" s="425" t="s">
        <v>352</v>
      </c>
      <c r="E1026" s="427">
        <v>0</v>
      </c>
      <c r="F1026" s="427">
        <v>0</v>
      </c>
      <c r="G1026" s="427">
        <v>0</v>
      </c>
      <c r="H1026" s="540" t="s">
        <v>741</v>
      </c>
      <c r="I1026" s="540" t="s">
        <v>741</v>
      </c>
      <c r="J1026" s="458"/>
      <c r="K1026" s="458"/>
      <c r="L1026" s="338"/>
      <c r="M1026" s="338"/>
      <c r="N1026" s="338"/>
      <c r="O1026" s="360"/>
      <c r="P1026" s="358"/>
      <c r="Q1026" s="358"/>
      <c r="R1026" s="358"/>
      <c r="S1026" s="360"/>
      <c r="T1026" s="359"/>
      <c r="U1026" s="359"/>
      <c r="V1026" s="359"/>
      <c r="W1026" s="359"/>
    </row>
    <row r="1027" spans="1:23" s="193" customFormat="1">
      <c r="A1027" s="418"/>
      <c r="B1027" s="419" t="s">
        <v>288</v>
      </c>
      <c r="C1027" s="418">
        <v>51</v>
      </c>
      <c r="D1027" s="425" t="s">
        <v>353</v>
      </c>
      <c r="E1027" s="427">
        <v>0</v>
      </c>
      <c r="F1027" s="427">
        <v>0</v>
      </c>
      <c r="G1027" s="427">
        <v>0</v>
      </c>
      <c r="H1027" s="540" t="s">
        <v>741</v>
      </c>
      <c r="I1027" s="540" t="s">
        <v>741</v>
      </c>
      <c r="J1027" s="458"/>
      <c r="K1027" s="458"/>
      <c r="L1027" s="338"/>
      <c r="M1027" s="338"/>
      <c r="N1027" s="338"/>
      <c r="O1027" s="360"/>
      <c r="P1027" s="358"/>
      <c r="Q1027" s="358"/>
      <c r="R1027" s="358"/>
      <c r="S1027" s="360"/>
      <c r="T1027" s="359"/>
      <c r="U1027" s="359"/>
      <c r="V1027" s="359"/>
      <c r="W1027" s="359"/>
    </row>
    <row r="1028" spans="1:23" s="193" customFormat="1">
      <c r="A1028" s="418"/>
      <c r="B1028" s="419" t="s">
        <v>289</v>
      </c>
      <c r="C1028" s="418">
        <v>51</v>
      </c>
      <c r="D1028" s="425" t="s">
        <v>354</v>
      </c>
      <c r="E1028" s="427">
        <v>0</v>
      </c>
      <c r="F1028" s="427">
        <v>0</v>
      </c>
      <c r="G1028" s="427">
        <v>0</v>
      </c>
      <c r="H1028" s="540" t="s">
        <v>741</v>
      </c>
      <c r="I1028" s="540" t="s">
        <v>741</v>
      </c>
      <c r="J1028" s="458"/>
      <c r="K1028" s="458"/>
      <c r="L1028" s="338"/>
      <c r="M1028" s="338"/>
      <c r="N1028" s="338"/>
      <c r="O1028" s="360"/>
      <c r="P1028" s="358"/>
      <c r="Q1028" s="358"/>
      <c r="R1028" s="358"/>
      <c r="S1028" s="360"/>
      <c r="T1028" s="359"/>
      <c r="U1028" s="359"/>
      <c r="V1028" s="359"/>
      <c r="W1028" s="359"/>
    </row>
    <row r="1029" spans="1:23" s="193" customFormat="1">
      <c r="A1029" s="336"/>
      <c r="B1029" s="415">
        <v>35</v>
      </c>
      <c r="C1029" s="336">
        <v>51</v>
      </c>
      <c r="D1029" s="426" t="s">
        <v>355</v>
      </c>
      <c r="E1029" s="417">
        <f>E1030+E1033+E1037</f>
        <v>0</v>
      </c>
      <c r="F1029" s="417">
        <f t="shared" ref="F1029" si="476">F1030+F1033+F1037</f>
        <v>0</v>
      </c>
      <c r="G1029" s="417">
        <f t="shared" ref="G1029" si="477">G1030+G1033+G1037</f>
        <v>0</v>
      </c>
      <c r="H1029" s="541" t="s">
        <v>741</v>
      </c>
      <c r="I1029" s="541" t="s">
        <v>741</v>
      </c>
      <c r="J1029" s="458"/>
      <c r="K1029" s="458"/>
      <c r="L1029" s="338"/>
      <c r="M1029" s="338"/>
      <c r="N1029" s="338"/>
      <c r="O1029" s="360"/>
      <c r="P1029" s="358"/>
      <c r="Q1029" s="358"/>
      <c r="R1029" s="358"/>
      <c r="S1029" s="360"/>
      <c r="T1029" s="359"/>
      <c r="U1029" s="359"/>
      <c r="V1029" s="359"/>
      <c r="W1029" s="359"/>
    </row>
    <row r="1030" spans="1:23" s="193" customFormat="1">
      <c r="A1030" s="336"/>
      <c r="B1030" s="415" t="s">
        <v>290</v>
      </c>
      <c r="C1030" s="336">
        <v>51</v>
      </c>
      <c r="D1030" s="426" t="s">
        <v>356</v>
      </c>
      <c r="E1030" s="417">
        <f>SUM(E1031:E1032)</f>
        <v>0</v>
      </c>
      <c r="F1030" s="417">
        <f t="shared" ref="F1030" si="478">SUM(F1031:F1032)</f>
        <v>0</v>
      </c>
      <c r="G1030" s="417">
        <f t="shared" ref="G1030" si="479">SUM(G1031:G1032)</f>
        <v>0</v>
      </c>
      <c r="H1030" s="541" t="s">
        <v>741</v>
      </c>
      <c r="I1030" s="541" t="s">
        <v>741</v>
      </c>
      <c r="J1030" s="458"/>
      <c r="K1030" s="458"/>
      <c r="L1030" s="338"/>
      <c r="M1030" s="338"/>
      <c r="N1030" s="338"/>
      <c r="O1030" s="360"/>
      <c r="P1030" s="358"/>
      <c r="Q1030" s="358"/>
      <c r="R1030" s="358"/>
      <c r="S1030" s="360"/>
      <c r="T1030" s="359"/>
      <c r="U1030" s="359"/>
      <c r="V1030" s="359"/>
      <c r="W1030" s="359"/>
    </row>
    <row r="1031" spans="1:23" s="193" customFormat="1" ht="30">
      <c r="A1031" s="418"/>
      <c r="B1031" s="419" t="s">
        <v>292</v>
      </c>
      <c r="C1031" s="418">
        <v>51</v>
      </c>
      <c r="D1031" s="425" t="s">
        <v>357</v>
      </c>
      <c r="E1031" s="427">
        <v>0</v>
      </c>
      <c r="F1031" s="427">
        <v>0</v>
      </c>
      <c r="G1031" s="427">
        <v>0</v>
      </c>
      <c r="H1031" s="540" t="s">
        <v>741</v>
      </c>
      <c r="I1031" s="540" t="s">
        <v>741</v>
      </c>
      <c r="J1031" s="458"/>
      <c r="K1031" s="458"/>
      <c r="L1031" s="338"/>
      <c r="M1031" s="338"/>
      <c r="N1031" s="338"/>
      <c r="O1031" s="360"/>
      <c r="P1031" s="358"/>
      <c r="Q1031" s="358"/>
      <c r="R1031" s="358"/>
      <c r="S1031" s="360"/>
      <c r="T1031" s="359"/>
      <c r="U1031" s="359"/>
      <c r="V1031" s="359"/>
      <c r="W1031" s="359"/>
    </row>
    <row r="1032" spans="1:23" s="193" customFormat="1">
      <c r="A1032" s="418"/>
      <c r="B1032" s="419" t="s">
        <v>293</v>
      </c>
      <c r="C1032" s="418">
        <v>51</v>
      </c>
      <c r="D1032" s="425" t="s">
        <v>356</v>
      </c>
      <c r="E1032" s="427">
        <v>0</v>
      </c>
      <c r="F1032" s="427">
        <v>0</v>
      </c>
      <c r="G1032" s="427">
        <v>0</v>
      </c>
      <c r="H1032" s="540" t="s">
        <v>741</v>
      </c>
      <c r="I1032" s="540" t="s">
        <v>741</v>
      </c>
      <c r="J1032" s="458"/>
      <c r="K1032" s="458"/>
      <c r="L1032" s="338"/>
      <c r="M1032" s="338"/>
      <c r="N1032" s="338"/>
      <c r="O1032" s="360"/>
      <c r="P1032" s="358"/>
      <c r="Q1032" s="358"/>
      <c r="R1032" s="358"/>
      <c r="S1032" s="360"/>
      <c r="T1032" s="359"/>
      <c r="U1032" s="359"/>
      <c r="V1032" s="359"/>
      <c r="W1032" s="359"/>
    </row>
    <row r="1033" spans="1:23" s="193" customFormat="1" ht="30">
      <c r="A1033" s="336"/>
      <c r="B1033" s="415" t="s">
        <v>291</v>
      </c>
      <c r="C1033" s="336">
        <v>51</v>
      </c>
      <c r="D1033" s="426" t="s">
        <v>358</v>
      </c>
      <c r="E1033" s="417">
        <f>SUM(E1034:E1036)</f>
        <v>0</v>
      </c>
      <c r="F1033" s="417">
        <f t="shared" ref="F1033" si="480">SUM(F1034:F1036)</f>
        <v>0</v>
      </c>
      <c r="G1033" s="417">
        <f t="shared" ref="G1033" si="481">SUM(G1034:G1036)</f>
        <v>0</v>
      </c>
      <c r="H1033" s="541" t="s">
        <v>741</v>
      </c>
      <c r="I1033" s="541" t="s">
        <v>741</v>
      </c>
      <c r="J1033" s="458"/>
      <c r="K1033" s="458"/>
      <c r="L1033" s="338"/>
      <c r="M1033" s="338"/>
      <c r="N1033" s="338"/>
      <c r="O1033" s="360"/>
      <c r="P1033" s="358"/>
      <c r="Q1033" s="358"/>
      <c r="R1033" s="358"/>
      <c r="S1033" s="360"/>
      <c r="T1033" s="359"/>
      <c r="U1033" s="359"/>
      <c r="V1033" s="359"/>
      <c r="W1033" s="359"/>
    </row>
    <row r="1034" spans="1:23" s="193" customFormat="1" ht="30">
      <c r="A1034" s="418"/>
      <c r="B1034" s="419" t="s">
        <v>294</v>
      </c>
      <c r="C1034" s="418">
        <v>51</v>
      </c>
      <c r="D1034" s="425" t="s">
        <v>359</v>
      </c>
      <c r="E1034" s="427">
        <v>0</v>
      </c>
      <c r="F1034" s="427">
        <v>0</v>
      </c>
      <c r="G1034" s="427">
        <v>0</v>
      </c>
      <c r="H1034" s="540" t="s">
        <v>741</v>
      </c>
      <c r="I1034" s="540" t="s">
        <v>741</v>
      </c>
      <c r="J1034" s="458"/>
      <c r="K1034" s="458"/>
      <c r="L1034" s="338"/>
      <c r="M1034" s="338"/>
      <c r="N1034" s="338"/>
      <c r="O1034" s="360"/>
      <c r="P1034" s="358"/>
      <c r="Q1034" s="358"/>
      <c r="R1034" s="358"/>
      <c r="S1034" s="360"/>
      <c r="T1034" s="359"/>
      <c r="U1034" s="359"/>
      <c r="V1034" s="359"/>
      <c r="W1034" s="359"/>
    </row>
    <row r="1035" spans="1:23" s="193" customFormat="1" ht="30">
      <c r="A1035" s="418"/>
      <c r="B1035" s="419" t="s">
        <v>295</v>
      </c>
      <c r="C1035" s="418">
        <v>51</v>
      </c>
      <c r="D1035" s="425" t="s">
        <v>360</v>
      </c>
      <c r="E1035" s="427">
        <v>0</v>
      </c>
      <c r="F1035" s="427">
        <v>0</v>
      </c>
      <c r="G1035" s="427">
        <v>0</v>
      </c>
      <c r="H1035" s="540" t="s">
        <v>741</v>
      </c>
      <c r="I1035" s="540" t="s">
        <v>741</v>
      </c>
      <c r="J1035" s="458"/>
      <c r="K1035" s="458"/>
      <c r="L1035" s="338"/>
      <c r="M1035" s="338"/>
      <c r="N1035" s="338"/>
      <c r="O1035" s="360"/>
      <c r="P1035" s="358"/>
      <c r="Q1035" s="358"/>
      <c r="R1035" s="358"/>
      <c r="S1035" s="360"/>
      <c r="T1035" s="359"/>
      <c r="U1035" s="359"/>
      <c r="V1035" s="359"/>
      <c r="W1035" s="359"/>
    </row>
    <row r="1036" spans="1:23" s="193" customFormat="1">
      <c r="A1036" s="418"/>
      <c r="B1036" s="419" t="s">
        <v>296</v>
      </c>
      <c r="C1036" s="418">
        <v>51</v>
      </c>
      <c r="D1036" s="425" t="s">
        <v>361</v>
      </c>
      <c r="E1036" s="427">
        <v>0</v>
      </c>
      <c r="F1036" s="427">
        <v>0</v>
      </c>
      <c r="G1036" s="427">
        <v>0</v>
      </c>
      <c r="H1036" s="540" t="s">
        <v>741</v>
      </c>
      <c r="I1036" s="540" t="s">
        <v>741</v>
      </c>
      <c r="J1036" s="458"/>
      <c r="K1036" s="458"/>
      <c r="L1036" s="338"/>
      <c r="M1036" s="338"/>
      <c r="N1036" s="338"/>
      <c r="O1036" s="360"/>
      <c r="P1036" s="358"/>
      <c r="Q1036" s="358"/>
      <c r="R1036" s="358"/>
      <c r="S1036" s="360"/>
      <c r="T1036" s="359"/>
      <c r="U1036" s="359"/>
      <c r="V1036" s="359"/>
      <c r="W1036" s="359"/>
    </row>
    <row r="1037" spans="1:23" s="193" customFormat="1" ht="30">
      <c r="A1037" s="336"/>
      <c r="B1037" s="415">
        <v>353</v>
      </c>
      <c r="C1037" s="336">
        <v>51</v>
      </c>
      <c r="D1037" s="426" t="s">
        <v>362</v>
      </c>
      <c r="E1037" s="417">
        <f>SUM(E1038)</f>
        <v>0</v>
      </c>
      <c r="F1037" s="417">
        <f t="shared" ref="F1037" si="482">SUM(F1038)</f>
        <v>0</v>
      </c>
      <c r="G1037" s="417">
        <f t="shared" ref="G1037" si="483">SUM(G1038)</f>
        <v>0</v>
      </c>
      <c r="H1037" s="541" t="s">
        <v>741</v>
      </c>
      <c r="I1037" s="541" t="s">
        <v>741</v>
      </c>
      <c r="J1037" s="458"/>
      <c r="K1037" s="458"/>
      <c r="L1037" s="338"/>
      <c r="M1037" s="338"/>
      <c r="N1037" s="338"/>
      <c r="O1037" s="360"/>
      <c r="P1037" s="358"/>
      <c r="Q1037" s="358"/>
      <c r="R1037" s="358"/>
      <c r="S1037" s="360"/>
      <c r="T1037" s="359"/>
      <c r="U1037" s="359"/>
      <c r="V1037" s="359"/>
      <c r="W1037" s="359"/>
    </row>
    <row r="1038" spans="1:23" s="193" customFormat="1" ht="30">
      <c r="A1038" s="418"/>
      <c r="B1038" s="419">
        <v>3531</v>
      </c>
      <c r="C1038" s="418">
        <v>51</v>
      </c>
      <c r="D1038" s="425" t="s">
        <v>362</v>
      </c>
      <c r="E1038" s="427">
        <v>0</v>
      </c>
      <c r="F1038" s="427">
        <v>0</v>
      </c>
      <c r="G1038" s="427">
        <v>0</v>
      </c>
      <c r="H1038" s="540" t="s">
        <v>741</v>
      </c>
      <c r="I1038" s="540" t="s">
        <v>741</v>
      </c>
      <c r="J1038" s="458"/>
      <c r="K1038" s="458"/>
      <c r="L1038" s="338"/>
      <c r="M1038" s="338"/>
      <c r="N1038" s="338"/>
      <c r="O1038" s="360"/>
      <c r="P1038" s="358"/>
      <c r="Q1038" s="358"/>
      <c r="R1038" s="358"/>
      <c r="S1038" s="360"/>
      <c r="T1038" s="359"/>
      <c r="U1038" s="359"/>
      <c r="V1038" s="359"/>
      <c r="W1038" s="359"/>
    </row>
    <row r="1039" spans="1:23" s="193" customFormat="1">
      <c r="A1039" s="336"/>
      <c r="B1039" s="415">
        <v>36</v>
      </c>
      <c r="C1039" s="336">
        <v>51</v>
      </c>
      <c r="D1039" s="426" t="s">
        <v>363</v>
      </c>
      <c r="E1039" s="417">
        <f>E1040+E1043+E1046+E1051+E1055+E1059+E1062</f>
        <v>0</v>
      </c>
      <c r="F1039" s="417">
        <f t="shared" ref="F1039" si="484">F1040+F1043+F1046+F1051+F1055+F1059+F1062</f>
        <v>0</v>
      </c>
      <c r="G1039" s="417">
        <f t="shared" ref="G1039" si="485">G1040+G1043+G1046+G1051+G1055+G1059+G1062</f>
        <v>0</v>
      </c>
      <c r="H1039" s="541" t="s">
        <v>741</v>
      </c>
      <c r="I1039" s="541" t="s">
        <v>741</v>
      </c>
      <c r="J1039" s="458"/>
      <c r="K1039" s="458"/>
      <c r="L1039" s="338"/>
      <c r="M1039" s="338"/>
      <c r="N1039" s="338"/>
      <c r="O1039" s="360"/>
      <c r="P1039" s="358"/>
      <c r="Q1039" s="358"/>
      <c r="R1039" s="358"/>
      <c r="S1039" s="360"/>
      <c r="T1039" s="359"/>
      <c r="U1039" s="359"/>
      <c r="V1039" s="359"/>
      <c r="W1039" s="359"/>
    </row>
    <row r="1040" spans="1:23" s="193" customFormat="1">
      <c r="A1040" s="336"/>
      <c r="B1040" s="415" t="s">
        <v>297</v>
      </c>
      <c r="C1040" s="336">
        <v>51</v>
      </c>
      <c r="D1040" s="426" t="s">
        <v>364</v>
      </c>
      <c r="E1040" s="417">
        <f>SUM(E1041:E1042)</f>
        <v>0</v>
      </c>
      <c r="F1040" s="417">
        <f t="shared" ref="F1040" si="486">SUM(F1041:F1042)</f>
        <v>0</v>
      </c>
      <c r="G1040" s="417">
        <f t="shared" ref="G1040" si="487">SUM(G1041:G1042)</f>
        <v>0</v>
      </c>
      <c r="H1040" s="541" t="s">
        <v>741</v>
      </c>
      <c r="I1040" s="541" t="s">
        <v>741</v>
      </c>
      <c r="J1040" s="458"/>
      <c r="K1040" s="458"/>
      <c r="L1040" s="338"/>
      <c r="M1040" s="338"/>
      <c r="N1040" s="338"/>
      <c r="O1040" s="360"/>
      <c r="P1040" s="358"/>
      <c r="Q1040" s="358"/>
      <c r="R1040" s="358"/>
      <c r="S1040" s="360"/>
      <c r="T1040" s="359"/>
      <c r="U1040" s="359"/>
      <c r="V1040" s="359"/>
      <c r="W1040" s="359"/>
    </row>
    <row r="1041" spans="1:23" s="193" customFormat="1">
      <c r="A1041" s="418"/>
      <c r="B1041" s="419" t="s">
        <v>298</v>
      </c>
      <c r="C1041" s="418">
        <v>51</v>
      </c>
      <c r="D1041" s="425" t="s">
        <v>365</v>
      </c>
      <c r="E1041" s="427">
        <v>0</v>
      </c>
      <c r="F1041" s="427">
        <v>0</v>
      </c>
      <c r="G1041" s="427">
        <v>0</v>
      </c>
      <c r="H1041" s="540" t="s">
        <v>741</v>
      </c>
      <c r="I1041" s="540" t="s">
        <v>741</v>
      </c>
      <c r="J1041" s="458"/>
      <c r="K1041" s="458"/>
      <c r="L1041" s="338"/>
      <c r="M1041" s="338"/>
      <c r="N1041" s="338"/>
      <c r="O1041" s="360"/>
      <c r="P1041" s="358"/>
      <c r="Q1041" s="358"/>
      <c r="R1041" s="358"/>
      <c r="S1041" s="360"/>
      <c r="T1041" s="359"/>
      <c r="U1041" s="359"/>
      <c r="V1041" s="359"/>
      <c r="W1041" s="359"/>
    </row>
    <row r="1042" spans="1:23" s="193" customFormat="1">
      <c r="A1042" s="418"/>
      <c r="B1042" s="419" t="s">
        <v>299</v>
      </c>
      <c r="C1042" s="418">
        <v>51</v>
      </c>
      <c r="D1042" s="425" t="s">
        <v>366</v>
      </c>
      <c r="E1042" s="427">
        <v>0</v>
      </c>
      <c r="F1042" s="427">
        <v>0</v>
      </c>
      <c r="G1042" s="427">
        <v>0</v>
      </c>
      <c r="H1042" s="540" t="s">
        <v>741</v>
      </c>
      <c r="I1042" s="540" t="s">
        <v>741</v>
      </c>
      <c r="J1042" s="458"/>
      <c r="K1042" s="458"/>
      <c r="L1042" s="338"/>
      <c r="M1042" s="338"/>
      <c r="N1042" s="338"/>
      <c r="O1042" s="360"/>
      <c r="P1042" s="358"/>
      <c r="Q1042" s="358"/>
      <c r="R1042" s="358"/>
      <c r="S1042" s="360"/>
      <c r="T1042" s="359"/>
      <c r="U1042" s="359"/>
      <c r="V1042" s="359"/>
      <c r="W1042" s="359"/>
    </row>
    <row r="1043" spans="1:23" s="193" customFormat="1" ht="30">
      <c r="A1043" s="336"/>
      <c r="B1043" s="415">
        <v>362</v>
      </c>
      <c r="C1043" s="336">
        <v>51</v>
      </c>
      <c r="D1043" s="426" t="s">
        <v>367</v>
      </c>
      <c r="E1043" s="417">
        <f>SUM(E1044:E1045)</f>
        <v>0</v>
      </c>
      <c r="F1043" s="417">
        <f t="shared" ref="F1043" si="488">SUM(F1044:F1045)</f>
        <v>0</v>
      </c>
      <c r="G1043" s="417">
        <f t="shared" ref="G1043" si="489">SUM(G1044:G1045)</f>
        <v>0</v>
      </c>
      <c r="H1043" s="541" t="s">
        <v>741</v>
      </c>
      <c r="I1043" s="541" t="s">
        <v>741</v>
      </c>
      <c r="J1043" s="458"/>
      <c r="K1043" s="458"/>
      <c r="L1043" s="338"/>
      <c r="M1043" s="338"/>
      <c r="N1043" s="338"/>
      <c r="O1043" s="360"/>
      <c r="P1043" s="358"/>
      <c r="Q1043" s="358"/>
      <c r="R1043" s="358"/>
      <c r="S1043" s="360"/>
      <c r="T1043" s="359"/>
      <c r="U1043" s="359"/>
      <c r="V1043" s="359"/>
      <c r="W1043" s="359"/>
    </row>
    <row r="1044" spans="1:23" s="193" customFormat="1" ht="30">
      <c r="A1044" s="418"/>
      <c r="B1044" s="419">
        <v>3621</v>
      </c>
      <c r="C1044" s="418">
        <v>51</v>
      </c>
      <c r="D1044" s="425" t="s">
        <v>368</v>
      </c>
      <c r="E1044" s="427">
        <v>0</v>
      </c>
      <c r="F1044" s="427">
        <v>0</v>
      </c>
      <c r="G1044" s="427">
        <v>0</v>
      </c>
      <c r="H1044" s="540" t="s">
        <v>741</v>
      </c>
      <c r="I1044" s="540" t="s">
        <v>741</v>
      </c>
      <c r="J1044" s="458"/>
      <c r="K1044" s="458"/>
      <c r="L1044" s="338"/>
      <c r="M1044" s="338"/>
      <c r="N1044" s="338"/>
      <c r="O1044" s="360"/>
      <c r="P1044" s="358"/>
      <c r="Q1044" s="358"/>
      <c r="R1044" s="358"/>
      <c r="S1044" s="360"/>
      <c r="T1044" s="359"/>
      <c r="U1044" s="359"/>
      <c r="V1044" s="359"/>
      <c r="W1044" s="359"/>
    </row>
    <row r="1045" spans="1:23" s="193" customFormat="1" ht="30">
      <c r="A1045" s="418"/>
      <c r="B1045" s="419">
        <v>3622</v>
      </c>
      <c r="C1045" s="418">
        <v>51</v>
      </c>
      <c r="D1045" s="425" t="s">
        <v>369</v>
      </c>
      <c r="E1045" s="427">
        <v>0</v>
      </c>
      <c r="F1045" s="427">
        <v>0</v>
      </c>
      <c r="G1045" s="427">
        <v>0</v>
      </c>
      <c r="H1045" s="540" t="s">
        <v>741</v>
      </c>
      <c r="I1045" s="540" t="s">
        <v>741</v>
      </c>
      <c r="J1045" s="458"/>
      <c r="K1045" s="458"/>
      <c r="L1045" s="338"/>
      <c r="M1045" s="338"/>
      <c r="N1045" s="338"/>
      <c r="O1045" s="360"/>
      <c r="P1045" s="358"/>
      <c r="Q1045" s="358"/>
      <c r="R1045" s="358"/>
      <c r="S1045" s="360"/>
      <c r="T1045" s="359"/>
      <c r="U1045" s="359"/>
      <c r="V1045" s="359"/>
      <c r="W1045" s="359"/>
    </row>
    <row r="1046" spans="1:23" s="193" customFormat="1">
      <c r="A1046" s="336"/>
      <c r="B1046" s="415" t="s">
        <v>300</v>
      </c>
      <c r="C1046" s="336">
        <v>51</v>
      </c>
      <c r="D1046" s="426" t="s">
        <v>370</v>
      </c>
      <c r="E1046" s="417">
        <f>SUM(E1047:E1050)</f>
        <v>0</v>
      </c>
      <c r="F1046" s="417">
        <f t="shared" ref="F1046" si="490">SUM(F1047:F1050)</f>
        <v>0</v>
      </c>
      <c r="G1046" s="417">
        <f t="shared" ref="G1046" si="491">SUM(G1047:G1050)</f>
        <v>0</v>
      </c>
      <c r="H1046" s="541" t="s">
        <v>741</v>
      </c>
      <c r="I1046" s="541" t="s">
        <v>741</v>
      </c>
      <c r="J1046" s="458"/>
      <c r="K1046" s="458"/>
      <c r="L1046" s="338"/>
      <c r="M1046" s="338"/>
      <c r="N1046" s="338"/>
      <c r="O1046" s="360"/>
      <c r="P1046" s="358"/>
      <c r="Q1046" s="358"/>
      <c r="R1046" s="358"/>
      <c r="S1046" s="360"/>
      <c r="T1046" s="359"/>
      <c r="U1046" s="359"/>
      <c r="V1046" s="359"/>
      <c r="W1046" s="359"/>
    </row>
    <row r="1047" spans="1:23" s="193" customFormat="1">
      <c r="A1047" s="418"/>
      <c r="B1047" s="419" t="s">
        <v>301</v>
      </c>
      <c r="C1047" s="418">
        <v>51</v>
      </c>
      <c r="D1047" s="425" t="s">
        <v>371</v>
      </c>
      <c r="E1047" s="427">
        <v>0</v>
      </c>
      <c r="F1047" s="427">
        <v>0</v>
      </c>
      <c r="G1047" s="427">
        <v>0</v>
      </c>
      <c r="H1047" s="540" t="s">
        <v>741</v>
      </c>
      <c r="I1047" s="540" t="s">
        <v>741</v>
      </c>
      <c r="J1047" s="458"/>
      <c r="K1047" s="458"/>
      <c r="L1047" s="338"/>
      <c r="M1047" s="338"/>
      <c r="N1047" s="338"/>
      <c r="O1047" s="360"/>
      <c r="P1047" s="358"/>
      <c r="Q1047" s="358"/>
      <c r="R1047" s="358"/>
      <c r="S1047" s="360"/>
      <c r="T1047" s="359"/>
      <c r="U1047" s="359"/>
      <c r="V1047" s="359"/>
      <c r="W1047" s="359"/>
    </row>
    <row r="1048" spans="1:23" s="193" customFormat="1">
      <c r="A1048" s="418"/>
      <c r="B1048" s="419" t="s">
        <v>302</v>
      </c>
      <c r="C1048" s="418">
        <v>51</v>
      </c>
      <c r="D1048" s="425" t="s">
        <v>372</v>
      </c>
      <c r="E1048" s="427">
        <v>0</v>
      </c>
      <c r="F1048" s="427">
        <v>0</v>
      </c>
      <c r="G1048" s="427">
        <v>0</v>
      </c>
      <c r="H1048" s="540" t="s">
        <v>741</v>
      </c>
      <c r="I1048" s="540" t="s">
        <v>741</v>
      </c>
      <c r="J1048" s="458"/>
      <c r="K1048" s="458"/>
      <c r="L1048" s="338"/>
      <c r="M1048" s="338"/>
      <c r="N1048" s="338"/>
      <c r="O1048" s="360"/>
      <c r="P1048" s="358"/>
      <c r="Q1048" s="358"/>
      <c r="R1048" s="358"/>
      <c r="S1048" s="360"/>
      <c r="T1048" s="359"/>
      <c r="U1048" s="359"/>
      <c r="V1048" s="359"/>
      <c r="W1048" s="359"/>
    </row>
    <row r="1049" spans="1:23" s="193" customFormat="1" ht="30">
      <c r="A1049" s="418"/>
      <c r="B1049" s="419">
        <v>3635</v>
      </c>
      <c r="C1049" s="418">
        <v>51</v>
      </c>
      <c r="D1049" s="425" t="s">
        <v>373</v>
      </c>
      <c r="E1049" s="427">
        <v>0</v>
      </c>
      <c r="F1049" s="427">
        <v>0</v>
      </c>
      <c r="G1049" s="427">
        <v>0</v>
      </c>
      <c r="H1049" s="540" t="s">
        <v>741</v>
      </c>
      <c r="I1049" s="540" t="s">
        <v>741</v>
      </c>
      <c r="J1049" s="458"/>
      <c r="K1049" s="458"/>
      <c r="L1049" s="338"/>
      <c r="M1049" s="338"/>
      <c r="N1049" s="338"/>
      <c r="O1049" s="360"/>
      <c r="P1049" s="358"/>
      <c r="Q1049" s="358"/>
      <c r="R1049" s="358"/>
      <c r="S1049" s="360"/>
      <c r="T1049" s="359"/>
      <c r="U1049" s="359"/>
      <c r="V1049" s="359"/>
      <c r="W1049" s="359"/>
    </row>
    <row r="1050" spans="1:23" s="193" customFormat="1" ht="30">
      <c r="A1050" s="418"/>
      <c r="B1050" s="419" t="s">
        <v>303</v>
      </c>
      <c r="C1050" s="418">
        <v>51</v>
      </c>
      <c r="D1050" s="425" t="s">
        <v>374</v>
      </c>
      <c r="E1050" s="427">
        <v>0</v>
      </c>
      <c r="F1050" s="427">
        <v>0</v>
      </c>
      <c r="G1050" s="427">
        <v>0</v>
      </c>
      <c r="H1050" s="540" t="s">
        <v>741</v>
      </c>
      <c r="I1050" s="540" t="s">
        <v>741</v>
      </c>
      <c r="J1050" s="458"/>
      <c r="K1050" s="458"/>
      <c r="L1050" s="338"/>
      <c r="M1050" s="338"/>
      <c r="N1050" s="338"/>
      <c r="O1050" s="360"/>
      <c r="P1050" s="358"/>
      <c r="Q1050" s="358"/>
      <c r="R1050" s="358"/>
      <c r="S1050" s="360"/>
      <c r="T1050" s="359"/>
      <c r="U1050" s="359"/>
      <c r="V1050" s="359"/>
      <c r="W1050" s="359"/>
    </row>
    <row r="1051" spans="1:23" s="193" customFormat="1">
      <c r="A1051" s="336"/>
      <c r="B1051" s="415">
        <v>366</v>
      </c>
      <c r="C1051" s="336">
        <v>51</v>
      </c>
      <c r="D1051" s="426" t="s">
        <v>375</v>
      </c>
      <c r="E1051" s="417">
        <f>SUM(E1052:E1054)</f>
        <v>0</v>
      </c>
      <c r="F1051" s="417">
        <f t="shared" ref="F1051" si="492">SUM(F1052:F1054)</f>
        <v>0</v>
      </c>
      <c r="G1051" s="417">
        <f t="shared" ref="G1051" si="493">SUM(G1052:G1054)</f>
        <v>0</v>
      </c>
      <c r="H1051" s="541" t="s">
        <v>741</v>
      </c>
      <c r="I1051" s="541" t="s">
        <v>741</v>
      </c>
      <c r="J1051" s="458"/>
      <c r="K1051" s="458"/>
      <c r="L1051" s="338"/>
      <c r="M1051" s="338"/>
      <c r="N1051" s="338"/>
      <c r="O1051" s="360"/>
      <c r="P1051" s="358"/>
      <c r="Q1051" s="358"/>
      <c r="R1051" s="358"/>
      <c r="S1051" s="360"/>
      <c r="T1051" s="359"/>
      <c r="U1051" s="359"/>
      <c r="V1051" s="359"/>
      <c r="W1051" s="359"/>
    </row>
    <row r="1052" spans="1:23" s="193" customFormat="1">
      <c r="A1052" s="418"/>
      <c r="B1052" s="419">
        <v>3661</v>
      </c>
      <c r="C1052" s="418">
        <v>51</v>
      </c>
      <c r="D1052" s="425" t="s">
        <v>376</v>
      </c>
      <c r="E1052" s="427">
        <v>0</v>
      </c>
      <c r="F1052" s="427">
        <v>0</v>
      </c>
      <c r="G1052" s="427">
        <v>0</v>
      </c>
      <c r="H1052" s="540" t="s">
        <v>741</v>
      </c>
      <c r="I1052" s="540" t="s">
        <v>741</v>
      </c>
      <c r="J1052" s="458"/>
      <c r="K1052" s="458"/>
      <c r="L1052" s="338"/>
      <c r="M1052" s="338"/>
      <c r="N1052" s="338"/>
      <c r="O1052" s="360"/>
      <c r="P1052" s="358"/>
      <c r="Q1052" s="358"/>
      <c r="R1052" s="358"/>
      <c r="S1052" s="360"/>
      <c r="T1052" s="359"/>
      <c r="U1052" s="359"/>
      <c r="V1052" s="359"/>
      <c r="W1052" s="359"/>
    </row>
    <row r="1053" spans="1:23" s="193" customFormat="1" ht="30">
      <c r="A1053" s="418"/>
      <c r="B1053" s="419">
        <v>3662</v>
      </c>
      <c r="C1053" s="418">
        <v>51</v>
      </c>
      <c r="D1053" s="425" t="s">
        <v>377</v>
      </c>
      <c r="E1053" s="427">
        <v>0</v>
      </c>
      <c r="F1053" s="427">
        <v>0</v>
      </c>
      <c r="G1053" s="427">
        <v>0</v>
      </c>
      <c r="H1053" s="540" t="s">
        <v>741</v>
      </c>
      <c r="I1053" s="540" t="s">
        <v>741</v>
      </c>
      <c r="J1053" s="458"/>
      <c r="K1053" s="458"/>
      <c r="L1053" s="338"/>
      <c r="M1053" s="338"/>
      <c r="N1053" s="338"/>
      <c r="O1053" s="360"/>
      <c r="P1053" s="358"/>
      <c r="Q1053" s="358"/>
      <c r="R1053" s="358"/>
      <c r="S1053" s="360"/>
      <c r="T1053" s="359"/>
      <c r="U1053" s="359"/>
      <c r="V1053" s="359"/>
      <c r="W1053" s="359"/>
    </row>
    <row r="1054" spans="1:23" s="193" customFormat="1" ht="30">
      <c r="A1054" s="418"/>
      <c r="B1054" s="419">
        <v>3663</v>
      </c>
      <c r="C1054" s="418">
        <v>51</v>
      </c>
      <c r="D1054" s="425" t="s">
        <v>378</v>
      </c>
      <c r="E1054" s="427">
        <v>0</v>
      </c>
      <c r="F1054" s="427">
        <v>0</v>
      </c>
      <c r="G1054" s="427">
        <v>0</v>
      </c>
      <c r="H1054" s="540" t="s">
        <v>741</v>
      </c>
      <c r="I1054" s="540" t="s">
        <v>741</v>
      </c>
      <c r="J1054" s="458"/>
      <c r="K1054" s="458"/>
      <c r="L1054" s="338"/>
      <c r="M1054" s="338"/>
      <c r="N1054" s="338"/>
      <c r="O1054" s="360"/>
      <c r="P1054" s="358"/>
      <c r="Q1054" s="358"/>
      <c r="R1054" s="358"/>
      <c r="S1054" s="360"/>
      <c r="T1054" s="359"/>
      <c r="U1054" s="359"/>
      <c r="V1054" s="359"/>
      <c r="W1054" s="359"/>
    </row>
    <row r="1055" spans="1:23" s="193" customFormat="1" ht="30">
      <c r="A1055" s="336"/>
      <c r="B1055" s="415">
        <v>367</v>
      </c>
      <c r="C1055" s="336">
        <v>51</v>
      </c>
      <c r="D1055" s="426" t="s">
        <v>379</v>
      </c>
      <c r="E1055" s="417">
        <f>SUM(E1056:E1058)</f>
        <v>0</v>
      </c>
      <c r="F1055" s="417">
        <f t="shared" ref="F1055" si="494">SUM(F1056:F1058)</f>
        <v>0</v>
      </c>
      <c r="G1055" s="417">
        <f t="shared" ref="G1055" si="495">SUM(G1056:G1058)</f>
        <v>0</v>
      </c>
      <c r="H1055" s="541" t="s">
        <v>741</v>
      </c>
      <c r="I1055" s="541" t="s">
        <v>741</v>
      </c>
      <c r="J1055" s="458"/>
      <c r="K1055" s="458"/>
      <c r="L1055" s="338"/>
      <c r="M1055" s="338"/>
      <c r="N1055" s="338"/>
      <c r="O1055" s="360"/>
      <c r="P1055" s="358"/>
      <c r="Q1055" s="358"/>
      <c r="R1055" s="358"/>
      <c r="S1055" s="360"/>
      <c r="T1055" s="359"/>
      <c r="U1055" s="359"/>
      <c r="V1055" s="359"/>
      <c r="W1055" s="359"/>
    </row>
    <row r="1056" spans="1:23" s="193" customFormat="1" ht="30">
      <c r="A1056" s="418"/>
      <c r="B1056" s="419">
        <v>3672</v>
      </c>
      <c r="C1056" s="418">
        <v>51</v>
      </c>
      <c r="D1056" s="425" t="s">
        <v>380</v>
      </c>
      <c r="E1056" s="427">
        <v>0</v>
      </c>
      <c r="F1056" s="427">
        <v>0</v>
      </c>
      <c r="G1056" s="427">
        <v>0</v>
      </c>
      <c r="H1056" s="540" t="s">
        <v>741</v>
      </c>
      <c r="I1056" s="540" t="s">
        <v>741</v>
      </c>
      <c r="J1056" s="458"/>
      <c r="K1056" s="458"/>
      <c r="L1056" s="338"/>
      <c r="M1056" s="338"/>
      <c r="N1056" s="338"/>
      <c r="O1056" s="360"/>
      <c r="P1056" s="358"/>
      <c r="Q1056" s="358"/>
      <c r="R1056" s="358"/>
      <c r="S1056" s="360"/>
      <c r="T1056" s="359"/>
      <c r="U1056" s="359"/>
      <c r="V1056" s="359"/>
      <c r="W1056" s="359"/>
    </row>
    <row r="1057" spans="1:23" s="193" customFormat="1" ht="30">
      <c r="A1057" s="418"/>
      <c r="B1057" s="419">
        <v>3673</v>
      </c>
      <c r="C1057" s="418">
        <v>51</v>
      </c>
      <c r="D1057" s="425" t="s">
        <v>381</v>
      </c>
      <c r="E1057" s="427">
        <v>0</v>
      </c>
      <c r="F1057" s="427">
        <v>0</v>
      </c>
      <c r="G1057" s="427">
        <v>0</v>
      </c>
      <c r="H1057" s="540" t="s">
        <v>741</v>
      </c>
      <c r="I1057" s="540" t="s">
        <v>741</v>
      </c>
      <c r="J1057" s="458"/>
      <c r="K1057" s="458"/>
      <c r="L1057" s="338"/>
      <c r="M1057" s="338"/>
      <c r="N1057" s="338"/>
      <c r="O1057" s="360"/>
      <c r="P1057" s="358"/>
      <c r="Q1057" s="358"/>
      <c r="R1057" s="358"/>
      <c r="S1057" s="360"/>
      <c r="T1057" s="359"/>
      <c r="U1057" s="359"/>
      <c r="V1057" s="359"/>
      <c r="W1057" s="359"/>
    </row>
    <row r="1058" spans="1:23" s="193" customFormat="1" ht="30">
      <c r="A1058" s="418"/>
      <c r="B1058" s="419">
        <v>3674</v>
      </c>
      <c r="C1058" s="418">
        <v>51</v>
      </c>
      <c r="D1058" s="425" t="s">
        <v>382</v>
      </c>
      <c r="E1058" s="427">
        <v>0</v>
      </c>
      <c r="F1058" s="427">
        <v>0</v>
      </c>
      <c r="G1058" s="427">
        <v>0</v>
      </c>
      <c r="H1058" s="540" t="s">
        <v>741</v>
      </c>
      <c r="I1058" s="540" t="s">
        <v>741</v>
      </c>
      <c r="J1058" s="458"/>
      <c r="K1058" s="458"/>
      <c r="L1058" s="338"/>
      <c r="M1058" s="338"/>
      <c r="N1058" s="338"/>
      <c r="O1058" s="360"/>
      <c r="P1058" s="358"/>
      <c r="Q1058" s="358"/>
      <c r="R1058" s="358"/>
      <c r="S1058" s="360"/>
      <c r="T1058" s="359"/>
      <c r="U1058" s="359"/>
      <c r="V1058" s="359"/>
      <c r="W1058" s="359"/>
    </row>
    <row r="1059" spans="1:23" s="193" customFormat="1">
      <c r="A1059" s="336"/>
      <c r="B1059" s="415">
        <v>368</v>
      </c>
      <c r="C1059" s="336">
        <v>51</v>
      </c>
      <c r="D1059" s="426" t="s">
        <v>78</v>
      </c>
      <c r="E1059" s="417">
        <f>SUM(E1060:E1061)</f>
        <v>0</v>
      </c>
      <c r="F1059" s="417">
        <f t="shared" ref="F1059" si="496">SUM(F1060:F1061)</f>
        <v>0</v>
      </c>
      <c r="G1059" s="417">
        <f t="shared" ref="G1059" si="497">SUM(G1060:G1061)</f>
        <v>0</v>
      </c>
      <c r="H1059" s="541" t="s">
        <v>741</v>
      </c>
      <c r="I1059" s="541" t="s">
        <v>741</v>
      </c>
      <c r="J1059" s="458"/>
      <c r="K1059" s="458"/>
      <c r="L1059" s="338"/>
      <c r="M1059" s="338"/>
      <c r="N1059" s="338"/>
      <c r="O1059" s="360"/>
      <c r="P1059" s="358"/>
      <c r="Q1059" s="358"/>
      <c r="R1059" s="358"/>
      <c r="S1059" s="360"/>
      <c r="T1059" s="359"/>
      <c r="U1059" s="359"/>
      <c r="V1059" s="359"/>
      <c r="W1059" s="359"/>
    </row>
    <row r="1060" spans="1:23" s="193" customFormat="1">
      <c r="A1060" s="418"/>
      <c r="B1060" s="419">
        <v>3681</v>
      </c>
      <c r="C1060" s="418">
        <v>51</v>
      </c>
      <c r="D1060" s="425" t="s">
        <v>383</v>
      </c>
      <c r="E1060" s="427">
        <v>0</v>
      </c>
      <c r="F1060" s="427">
        <v>0</v>
      </c>
      <c r="G1060" s="427">
        <v>0</v>
      </c>
      <c r="H1060" s="540" t="s">
        <v>741</v>
      </c>
      <c r="I1060" s="540" t="s">
        <v>741</v>
      </c>
      <c r="J1060" s="458"/>
      <c r="K1060" s="458"/>
      <c r="L1060" s="338"/>
      <c r="M1060" s="338"/>
      <c r="N1060" s="338"/>
      <c r="O1060" s="360"/>
      <c r="P1060" s="358"/>
      <c r="Q1060" s="358"/>
      <c r="R1060" s="358"/>
      <c r="S1060" s="360"/>
      <c r="T1060" s="359"/>
      <c r="U1060" s="359"/>
      <c r="V1060" s="359"/>
      <c r="W1060" s="359"/>
    </row>
    <row r="1061" spans="1:23" s="193" customFormat="1">
      <c r="A1061" s="418"/>
      <c r="B1061" s="419">
        <v>3682</v>
      </c>
      <c r="C1061" s="418">
        <v>51</v>
      </c>
      <c r="D1061" s="425" t="s">
        <v>384</v>
      </c>
      <c r="E1061" s="427">
        <v>0</v>
      </c>
      <c r="F1061" s="427">
        <v>0</v>
      </c>
      <c r="G1061" s="427">
        <v>0</v>
      </c>
      <c r="H1061" s="540" t="s">
        <v>741</v>
      </c>
      <c r="I1061" s="540" t="s">
        <v>741</v>
      </c>
      <c r="J1061" s="458"/>
      <c r="K1061" s="458"/>
      <c r="L1061" s="338"/>
      <c r="M1061" s="338"/>
      <c r="N1061" s="338"/>
      <c r="O1061" s="360"/>
      <c r="P1061" s="358"/>
      <c r="Q1061" s="358"/>
      <c r="R1061" s="358"/>
      <c r="S1061" s="360"/>
      <c r="T1061" s="359"/>
      <c r="U1061" s="359"/>
      <c r="V1061" s="359"/>
      <c r="W1061" s="359"/>
    </row>
    <row r="1062" spans="1:23" s="193" customFormat="1">
      <c r="A1062" s="336"/>
      <c r="B1062" s="415">
        <v>369</v>
      </c>
      <c r="C1062" s="336">
        <v>51</v>
      </c>
      <c r="D1062" s="426" t="s">
        <v>385</v>
      </c>
      <c r="E1062" s="417">
        <f>SUM(E1063:E1066)</f>
        <v>0</v>
      </c>
      <c r="F1062" s="417">
        <f t="shared" ref="F1062" si="498">SUM(F1063:F1066)</f>
        <v>0</v>
      </c>
      <c r="G1062" s="417">
        <f t="shared" ref="G1062" si="499">SUM(G1063:G1066)</f>
        <v>0</v>
      </c>
      <c r="H1062" s="541" t="s">
        <v>741</v>
      </c>
      <c r="I1062" s="541" t="s">
        <v>741</v>
      </c>
      <c r="J1062" s="458"/>
      <c r="K1062" s="458"/>
      <c r="L1062" s="338"/>
      <c r="M1062" s="338"/>
      <c r="N1062" s="338"/>
      <c r="O1062" s="360"/>
      <c r="P1062" s="358"/>
      <c r="Q1062" s="358"/>
      <c r="R1062" s="358"/>
      <c r="S1062" s="360"/>
      <c r="T1062" s="359"/>
      <c r="U1062" s="359"/>
      <c r="V1062" s="359"/>
      <c r="W1062" s="359"/>
    </row>
    <row r="1063" spans="1:23" s="193" customFormat="1" ht="30">
      <c r="A1063" s="418"/>
      <c r="B1063" s="419">
        <v>3691</v>
      </c>
      <c r="C1063" s="418">
        <v>51</v>
      </c>
      <c r="D1063" s="425" t="s">
        <v>386</v>
      </c>
      <c r="E1063" s="427">
        <v>0</v>
      </c>
      <c r="F1063" s="427">
        <v>0</v>
      </c>
      <c r="G1063" s="427">
        <v>0</v>
      </c>
      <c r="H1063" s="540" t="s">
        <v>741</v>
      </c>
      <c r="I1063" s="540" t="s">
        <v>741</v>
      </c>
      <c r="J1063" s="458"/>
      <c r="K1063" s="458"/>
      <c r="L1063" s="338"/>
      <c r="M1063" s="338"/>
      <c r="N1063" s="338"/>
      <c r="O1063" s="360"/>
      <c r="P1063" s="358"/>
      <c r="Q1063" s="358"/>
      <c r="R1063" s="358"/>
      <c r="S1063" s="360"/>
      <c r="T1063" s="359"/>
      <c r="U1063" s="359"/>
      <c r="V1063" s="359"/>
      <c r="W1063" s="359"/>
    </row>
    <row r="1064" spans="1:23" s="193" customFormat="1" ht="30">
      <c r="A1064" s="418"/>
      <c r="B1064" s="419">
        <v>3692</v>
      </c>
      <c r="C1064" s="418">
        <v>51</v>
      </c>
      <c r="D1064" s="425" t="s">
        <v>387</v>
      </c>
      <c r="E1064" s="427">
        <v>0</v>
      </c>
      <c r="F1064" s="427">
        <v>0</v>
      </c>
      <c r="G1064" s="427">
        <v>0</v>
      </c>
      <c r="H1064" s="540" t="s">
        <v>741</v>
      </c>
      <c r="I1064" s="540" t="s">
        <v>741</v>
      </c>
      <c r="J1064" s="458"/>
      <c r="K1064" s="458"/>
      <c r="L1064" s="338"/>
      <c r="M1064" s="338"/>
      <c r="N1064" s="338"/>
      <c r="O1064" s="360"/>
      <c r="P1064" s="358"/>
      <c r="Q1064" s="358"/>
      <c r="R1064" s="358"/>
      <c r="S1064" s="360"/>
      <c r="T1064" s="359"/>
      <c r="U1064" s="359"/>
      <c r="V1064" s="359"/>
      <c r="W1064" s="359"/>
    </row>
    <row r="1065" spans="1:23" s="193" customFormat="1" ht="30">
      <c r="A1065" s="418"/>
      <c r="B1065" s="419">
        <v>3693</v>
      </c>
      <c r="C1065" s="418">
        <v>51</v>
      </c>
      <c r="D1065" s="425" t="s">
        <v>388</v>
      </c>
      <c r="E1065" s="427">
        <v>0</v>
      </c>
      <c r="F1065" s="427">
        <v>0</v>
      </c>
      <c r="G1065" s="427">
        <v>0</v>
      </c>
      <c r="H1065" s="540" t="s">
        <v>741</v>
      </c>
      <c r="I1065" s="540" t="s">
        <v>741</v>
      </c>
      <c r="J1065" s="458"/>
      <c r="K1065" s="458"/>
      <c r="L1065" s="338"/>
      <c r="M1065" s="338"/>
      <c r="N1065" s="338"/>
      <c r="O1065" s="360"/>
      <c r="P1065" s="358"/>
      <c r="Q1065" s="358"/>
      <c r="R1065" s="358"/>
      <c r="S1065" s="360"/>
      <c r="T1065" s="359"/>
      <c r="U1065" s="359"/>
      <c r="V1065" s="359"/>
      <c r="W1065" s="359"/>
    </row>
    <row r="1066" spans="1:23" s="193" customFormat="1" ht="30">
      <c r="A1066" s="418"/>
      <c r="B1066" s="419">
        <v>3694</v>
      </c>
      <c r="C1066" s="418">
        <v>51</v>
      </c>
      <c r="D1066" s="425" t="s">
        <v>389</v>
      </c>
      <c r="E1066" s="427">
        <v>0</v>
      </c>
      <c r="F1066" s="427">
        <v>0</v>
      </c>
      <c r="G1066" s="427">
        <v>0</v>
      </c>
      <c r="H1066" s="540" t="s">
        <v>741</v>
      </c>
      <c r="I1066" s="540" t="s">
        <v>741</v>
      </c>
      <c r="J1066" s="458"/>
      <c r="K1066" s="458"/>
      <c r="L1066" s="338"/>
      <c r="M1066" s="338"/>
      <c r="N1066" s="338"/>
      <c r="O1066" s="360"/>
      <c r="P1066" s="358"/>
      <c r="Q1066" s="358"/>
      <c r="R1066" s="358"/>
      <c r="S1066" s="360"/>
      <c r="T1066" s="359"/>
      <c r="U1066" s="359"/>
      <c r="V1066" s="359"/>
      <c r="W1066" s="359"/>
    </row>
    <row r="1067" spans="1:23" s="193" customFormat="1" ht="30">
      <c r="A1067" s="336"/>
      <c r="B1067" s="415">
        <v>37</v>
      </c>
      <c r="C1067" s="336">
        <v>51</v>
      </c>
      <c r="D1067" s="426" t="s">
        <v>112</v>
      </c>
      <c r="E1067" s="417">
        <f>E1068+E1074</f>
        <v>0</v>
      </c>
      <c r="F1067" s="417">
        <f t="shared" ref="F1067" si="500">F1068+F1074</f>
        <v>0</v>
      </c>
      <c r="G1067" s="417">
        <f t="shared" ref="G1067" si="501">G1068+G1074</f>
        <v>0</v>
      </c>
      <c r="H1067" s="541" t="s">
        <v>741</v>
      </c>
      <c r="I1067" s="541" t="s">
        <v>741</v>
      </c>
      <c r="J1067" s="458"/>
      <c r="K1067" s="458"/>
      <c r="L1067" s="338"/>
      <c r="M1067" s="338"/>
      <c r="N1067" s="338"/>
      <c r="O1067" s="360"/>
      <c r="P1067" s="358"/>
      <c r="Q1067" s="358"/>
      <c r="R1067" s="358"/>
      <c r="S1067" s="360"/>
      <c r="T1067" s="359"/>
      <c r="U1067" s="359"/>
      <c r="V1067" s="359"/>
      <c r="W1067" s="359"/>
    </row>
    <row r="1068" spans="1:23" s="193" customFormat="1">
      <c r="A1068" s="336"/>
      <c r="B1068" s="415" t="s">
        <v>304</v>
      </c>
      <c r="C1068" s="336">
        <v>51</v>
      </c>
      <c r="D1068" s="426" t="s">
        <v>390</v>
      </c>
      <c r="E1068" s="417">
        <f>SUM(E1069:E1073)</f>
        <v>0</v>
      </c>
      <c r="F1068" s="417">
        <f t="shared" ref="F1068" si="502">SUM(F1069:F1073)</f>
        <v>0</v>
      </c>
      <c r="G1068" s="417">
        <f t="shared" ref="G1068" si="503">SUM(G1069:G1073)</f>
        <v>0</v>
      </c>
      <c r="H1068" s="541" t="s">
        <v>741</v>
      </c>
      <c r="I1068" s="541" t="s">
        <v>741</v>
      </c>
      <c r="J1068" s="458"/>
      <c r="K1068" s="458"/>
      <c r="L1068" s="338"/>
      <c r="M1068" s="338"/>
      <c r="N1068" s="338"/>
      <c r="O1068" s="360"/>
      <c r="P1068" s="358"/>
      <c r="Q1068" s="358"/>
      <c r="R1068" s="358"/>
      <c r="S1068" s="360"/>
      <c r="T1068" s="359"/>
      <c r="U1068" s="359"/>
      <c r="V1068" s="359"/>
      <c r="W1068" s="359"/>
    </row>
    <row r="1069" spans="1:23" s="193" customFormat="1" ht="30">
      <c r="A1069" s="418"/>
      <c r="B1069" s="419" t="s">
        <v>305</v>
      </c>
      <c r="C1069" s="418">
        <v>51</v>
      </c>
      <c r="D1069" s="425" t="s">
        <v>391</v>
      </c>
      <c r="E1069" s="427">
        <v>0</v>
      </c>
      <c r="F1069" s="427">
        <v>0</v>
      </c>
      <c r="G1069" s="427">
        <v>0</v>
      </c>
      <c r="H1069" s="540" t="s">
        <v>741</v>
      </c>
      <c r="I1069" s="540" t="s">
        <v>741</v>
      </c>
      <c r="J1069" s="458"/>
      <c r="K1069" s="458"/>
      <c r="L1069" s="338"/>
      <c r="M1069" s="338"/>
      <c r="N1069" s="338"/>
      <c r="O1069" s="360"/>
      <c r="P1069" s="358"/>
      <c r="Q1069" s="358"/>
      <c r="R1069" s="358"/>
      <c r="S1069" s="360"/>
      <c r="T1069" s="359"/>
      <c r="U1069" s="359"/>
      <c r="V1069" s="359"/>
      <c r="W1069" s="359"/>
    </row>
    <row r="1070" spans="1:23" s="193" customFormat="1" ht="30">
      <c r="A1070" s="418"/>
      <c r="B1070" s="419" t="s">
        <v>306</v>
      </c>
      <c r="C1070" s="418">
        <v>51</v>
      </c>
      <c r="D1070" s="425" t="s">
        <v>392</v>
      </c>
      <c r="E1070" s="427">
        <v>0</v>
      </c>
      <c r="F1070" s="427">
        <v>0</v>
      </c>
      <c r="G1070" s="427">
        <v>0</v>
      </c>
      <c r="H1070" s="540" t="s">
        <v>741</v>
      </c>
      <c r="I1070" s="540" t="s">
        <v>741</v>
      </c>
      <c r="J1070" s="458"/>
      <c r="K1070" s="458"/>
      <c r="L1070" s="338"/>
      <c r="M1070" s="338"/>
      <c r="N1070" s="338"/>
      <c r="O1070" s="360"/>
      <c r="P1070" s="358"/>
      <c r="Q1070" s="358"/>
      <c r="R1070" s="358"/>
      <c r="S1070" s="360"/>
      <c r="T1070" s="359"/>
      <c r="U1070" s="359"/>
      <c r="V1070" s="359"/>
      <c r="W1070" s="359"/>
    </row>
    <row r="1071" spans="1:23" s="193" customFormat="1" ht="30">
      <c r="A1071" s="418"/>
      <c r="B1071" s="419">
        <v>3713</v>
      </c>
      <c r="C1071" s="418">
        <v>51</v>
      </c>
      <c r="D1071" s="425" t="s">
        <v>393</v>
      </c>
      <c r="E1071" s="427">
        <v>0</v>
      </c>
      <c r="F1071" s="427">
        <v>0</v>
      </c>
      <c r="G1071" s="427">
        <v>0</v>
      </c>
      <c r="H1071" s="540" t="s">
        <v>741</v>
      </c>
      <c r="I1071" s="540" t="s">
        <v>741</v>
      </c>
      <c r="J1071" s="458"/>
      <c r="K1071" s="458"/>
      <c r="L1071" s="338"/>
      <c r="M1071" s="338"/>
      <c r="N1071" s="338"/>
      <c r="O1071" s="360"/>
      <c r="P1071" s="358"/>
      <c r="Q1071" s="358"/>
      <c r="R1071" s="358"/>
      <c r="S1071" s="360"/>
      <c r="T1071" s="359"/>
      <c r="U1071" s="359"/>
      <c r="V1071" s="359"/>
      <c r="W1071" s="359"/>
    </row>
    <row r="1072" spans="1:23" s="193" customFormat="1" ht="30">
      <c r="A1072" s="418"/>
      <c r="B1072" s="419">
        <v>3714</v>
      </c>
      <c r="C1072" s="418">
        <v>51</v>
      </c>
      <c r="D1072" s="425" t="s">
        <v>394</v>
      </c>
      <c r="E1072" s="427">
        <v>0</v>
      </c>
      <c r="F1072" s="427">
        <v>0</v>
      </c>
      <c r="G1072" s="427">
        <v>0</v>
      </c>
      <c r="H1072" s="540" t="s">
        <v>741</v>
      </c>
      <c r="I1072" s="540" t="s">
        <v>741</v>
      </c>
      <c r="J1072" s="458"/>
      <c r="K1072" s="458"/>
      <c r="L1072" s="338"/>
      <c r="M1072" s="338"/>
      <c r="N1072" s="338"/>
      <c r="O1072" s="360"/>
      <c r="P1072" s="358"/>
      <c r="Q1072" s="358"/>
      <c r="R1072" s="358"/>
      <c r="S1072" s="360"/>
      <c r="T1072" s="359"/>
      <c r="U1072" s="359"/>
      <c r="V1072" s="359"/>
      <c r="W1072" s="359"/>
    </row>
    <row r="1073" spans="1:23" s="193" customFormat="1" ht="30">
      <c r="A1073" s="418"/>
      <c r="B1073" s="419">
        <v>3715</v>
      </c>
      <c r="C1073" s="418">
        <v>51</v>
      </c>
      <c r="D1073" s="425" t="s">
        <v>395</v>
      </c>
      <c r="E1073" s="427">
        <v>0</v>
      </c>
      <c r="F1073" s="427">
        <v>0</v>
      </c>
      <c r="G1073" s="427">
        <v>0</v>
      </c>
      <c r="H1073" s="540" t="s">
        <v>741</v>
      </c>
      <c r="I1073" s="540" t="s">
        <v>741</v>
      </c>
      <c r="J1073" s="458"/>
      <c r="K1073" s="458"/>
      <c r="L1073" s="338"/>
      <c r="M1073" s="338"/>
      <c r="N1073" s="338"/>
      <c r="O1073" s="360"/>
      <c r="P1073" s="358"/>
      <c r="Q1073" s="358"/>
      <c r="R1073" s="358"/>
      <c r="S1073" s="360"/>
      <c r="T1073" s="359"/>
      <c r="U1073" s="359"/>
      <c r="V1073" s="359"/>
      <c r="W1073" s="359"/>
    </row>
    <row r="1074" spans="1:23" s="193" customFormat="1">
      <c r="A1074" s="336"/>
      <c r="B1074" s="415" t="s">
        <v>307</v>
      </c>
      <c r="C1074" s="336">
        <v>51</v>
      </c>
      <c r="D1074" s="426" t="s">
        <v>113</v>
      </c>
      <c r="E1074" s="417">
        <f>SUM(E1075:E1077)</f>
        <v>0</v>
      </c>
      <c r="F1074" s="417">
        <f t="shared" ref="F1074" si="504">SUM(F1075:F1077)</f>
        <v>0</v>
      </c>
      <c r="G1074" s="417">
        <f t="shared" ref="G1074" si="505">SUM(G1075:G1077)</f>
        <v>0</v>
      </c>
      <c r="H1074" s="541" t="s">
        <v>741</v>
      </c>
      <c r="I1074" s="541" t="s">
        <v>741</v>
      </c>
      <c r="J1074" s="458"/>
      <c r="K1074" s="458"/>
      <c r="L1074" s="338"/>
      <c r="M1074" s="338"/>
      <c r="N1074" s="338"/>
      <c r="O1074" s="360"/>
      <c r="P1074" s="358"/>
      <c r="Q1074" s="358"/>
      <c r="R1074" s="358"/>
      <c r="S1074" s="360"/>
      <c r="T1074" s="359"/>
      <c r="U1074" s="359"/>
      <c r="V1074" s="359"/>
      <c r="W1074" s="359"/>
    </row>
    <row r="1075" spans="1:23" s="193" customFormat="1">
      <c r="A1075" s="418"/>
      <c r="B1075" s="419" t="s">
        <v>308</v>
      </c>
      <c r="C1075" s="418">
        <v>51</v>
      </c>
      <c r="D1075" s="425" t="s">
        <v>396</v>
      </c>
      <c r="E1075" s="427">
        <v>0</v>
      </c>
      <c r="F1075" s="427">
        <v>0</v>
      </c>
      <c r="G1075" s="427">
        <v>0</v>
      </c>
      <c r="H1075" s="540" t="s">
        <v>741</v>
      </c>
      <c r="I1075" s="540" t="s">
        <v>741</v>
      </c>
      <c r="J1075" s="458"/>
      <c r="K1075" s="458"/>
      <c r="L1075" s="338"/>
      <c r="M1075" s="338"/>
      <c r="N1075" s="338"/>
      <c r="O1075" s="360"/>
      <c r="P1075" s="358"/>
      <c r="Q1075" s="358"/>
      <c r="R1075" s="358"/>
      <c r="S1075" s="360"/>
      <c r="T1075" s="359"/>
      <c r="U1075" s="359"/>
      <c r="V1075" s="359"/>
      <c r="W1075" s="359"/>
    </row>
    <row r="1076" spans="1:23" s="193" customFormat="1">
      <c r="A1076" s="418"/>
      <c r="B1076" s="419" t="s">
        <v>309</v>
      </c>
      <c r="C1076" s="418">
        <v>51</v>
      </c>
      <c r="D1076" s="425" t="s">
        <v>397</v>
      </c>
      <c r="E1076" s="427">
        <v>0</v>
      </c>
      <c r="F1076" s="427">
        <v>0</v>
      </c>
      <c r="G1076" s="427">
        <v>0</v>
      </c>
      <c r="H1076" s="540" t="s">
        <v>741</v>
      </c>
      <c r="I1076" s="540" t="s">
        <v>741</v>
      </c>
      <c r="J1076" s="458"/>
      <c r="K1076" s="458"/>
      <c r="L1076" s="338"/>
      <c r="M1076" s="338"/>
      <c r="N1076" s="338"/>
      <c r="O1076" s="360"/>
      <c r="P1076" s="358"/>
      <c r="Q1076" s="358"/>
      <c r="R1076" s="358"/>
      <c r="S1076" s="360"/>
      <c r="T1076" s="359"/>
      <c r="U1076" s="359"/>
      <c r="V1076" s="359"/>
      <c r="W1076" s="359"/>
    </row>
    <row r="1077" spans="1:23" s="193" customFormat="1">
      <c r="A1077" s="418"/>
      <c r="B1077" s="419">
        <v>3723</v>
      </c>
      <c r="C1077" s="418">
        <v>51</v>
      </c>
      <c r="D1077" s="425" t="s">
        <v>398</v>
      </c>
      <c r="E1077" s="427">
        <v>0</v>
      </c>
      <c r="F1077" s="427">
        <v>0</v>
      </c>
      <c r="G1077" s="427">
        <v>0</v>
      </c>
      <c r="H1077" s="540" t="s">
        <v>741</v>
      </c>
      <c r="I1077" s="540" t="s">
        <v>741</v>
      </c>
      <c r="J1077" s="458"/>
      <c r="K1077" s="458"/>
      <c r="L1077" s="338"/>
      <c r="M1077" s="338"/>
      <c r="N1077" s="338"/>
      <c r="O1077" s="360"/>
      <c r="P1077" s="358"/>
      <c r="Q1077" s="358"/>
      <c r="R1077" s="358"/>
      <c r="S1077" s="360"/>
      <c r="T1077" s="359"/>
      <c r="U1077" s="359"/>
      <c r="V1077" s="359"/>
      <c r="W1077" s="359"/>
    </row>
    <row r="1078" spans="1:23" s="193" customFormat="1">
      <c r="A1078" s="336"/>
      <c r="B1078" s="415">
        <v>38</v>
      </c>
      <c r="C1078" s="336">
        <v>51</v>
      </c>
      <c r="D1078" s="426" t="s">
        <v>102</v>
      </c>
      <c r="E1078" s="417">
        <f>E1079+E1083+E1088+E1094</f>
        <v>0</v>
      </c>
      <c r="F1078" s="417">
        <f t="shared" ref="F1078" si="506">F1079+F1083+F1088+F1094</f>
        <v>0</v>
      </c>
      <c r="G1078" s="417">
        <f t="shared" ref="G1078" si="507">G1079+G1083+G1088+G1094</f>
        <v>0</v>
      </c>
      <c r="H1078" s="541" t="s">
        <v>741</v>
      </c>
      <c r="I1078" s="541" t="s">
        <v>741</v>
      </c>
      <c r="J1078" s="458"/>
      <c r="K1078" s="458"/>
      <c r="L1078" s="338"/>
      <c r="M1078" s="338"/>
      <c r="N1078" s="338"/>
      <c r="O1078" s="360"/>
      <c r="P1078" s="358"/>
      <c r="Q1078" s="358"/>
      <c r="R1078" s="358"/>
      <c r="S1078" s="360"/>
      <c r="T1078" s="359"/>
      <c r="U1078" s="359"/>
      <c r="V1078" s="359"/>
      <c r="W1078" s="359"/>
    </row>
    <row r="1079" spans="1:23" s="193" customFormat="1">
      <c r="A1079" s="336"/>
      <c r="B1079" s="415" t="s">
        <v>310</v>
      </c>
      <c r="C1079" s="336">
        <v>51</v>
      </c>
      <c r="D1079" s="426" t="s">
        <v>103</v>
      </c>
      <c r="E1079" s="417">
        <f>SUM(E1080:E1082)</f>
        <v>0</v>
      </c>
      <c r="F1079" s="417">
        <f t="shared" ref="F1079" si="508">SUM(F1080:F1082)</f>
        <v>0</v>
      </c>
      <c r="G1079" s="417">
        <f t="shared" ref="G1079" si="509">SUM(G1080:G1082)</f>
        <v>0</v>
      </c>
      <c r="H1079" s="541" t="s">
        <v>741</v>
      </c>
      <c r="I1079" s="541" t="s">
        <v>741</v>
      </c>
      <c r="J1079" s="458"/>
      <c r="K1079" s="458"/>
      <c r="L1079" s="338"/>
      <c r="M1079" s="338"/>
      <c r="N1079" s="338"/>
      <c r="O1079" s="360"/>
      <c r="P1079" s="358"/>
      <c r="Q1079" s="358"/>
      <c r="R1079" s="358"/>
      <c r="S1079" s="360"/>
      <c r="T1079" s="359"/>
      <c r="U1079" s="359"/>
      <c r="V1079" s="359"/>
      <c r="W1079" s="359"/>
    </row>
    <row r="1080" spans="1:23" s="193" customFormat="1">
      <c r="A1080" s="418"/>
      <c r="B1080" s="419" t="s">
        <v>311</v>
      </c>
      <c r="C1080" s="418">
        <v>51</v>
      </c>
      <c r="D1080" s="425" t="s">
        <v>399</v>
      </c>
      <c r="E1080" s="427">
        <v>0</v>
      </c>
      <c r="F1080" s="427">
        <v>0</v>
      </c>
      <c r="G1080" s="427">
        <v>0</v>
      </c>
      <c r="H1080" s="540" t="s">
        <v>741</v>
      </c>
      <c r="I1080" s="540" t="s">
        <v>741</v>
      </c>
      <c r="J1080" s="458"/>
      <c r="K1080" s="458"/>
      <c r="L1080" s="338"/>
      <c r="M1080" s="338"/>
      <c r="N1080" s="338"/>
      <c r="O1080" s="360"/>
      <c r="P1080" s="358"/>
      <c r="Q1080" s="358"/>
      <c r="R1080" s="358"/>
      <c r="S1080" s="360"/>
      <c r="T1080" s="359"/>
      <c r="U1080" s="359"/>
      <c r="V1080" s="359"/>
      <c r="W1080" s="359"/>
    </row>
    <row r="1081" spans="1:23" s="193" customFormat="1">
      <c r="A1081" s="418"/>
      <c r="B1081" s="419" t="s">
        <v>312</v>
      </c>
      <c r="C1081" s="418">
        <v>51</v>
      </c>
      <c r="D1081" s="425" t="s">
        <v>400</v>
      </c>
      <c r="E1081" s="427">
        <v>0</v>
      </c>
      <c r="F1081" s="427">
        <v>0</v>
      </c>
      <c r="G1081" s="427">
        <v>0</v>
      </c>
      <c r="H1081" s="540" t="s">
        <v>741</v>
      </c>
      <c r="I1081" s="540" t="s">
        <v>741</v>
      </c>
      <c r="J1081" s="458"/>
      <c r="K1081" s="458"/>
      <c r="L1081" s="338"/>
      <c r="M1081" s="338"/>
      <c r="N1081" s="338"/>
      <c r="O1081" s="360"/>
      <c r="P1081" s="358"/>
      <c r="Q1081" s="358"/>
      <c r="R1081" s="358"/>
      <c r="S1081" s="360"/>
      <c r="T1081" s="359"/>
      <c r="U1081" s="359"/>
      <c r="V1081" s="359"/>
      <c r="W1081" s="359"/>
    </row>
    <row r="1082" spans="1:23" s="193" customFormat="1">
      <c r="A1082" s="418"/>
      <c r="B1082" s="419">
        <v>3813</v>
      </c>
      <c r="C1082" s="418">
        <v>51</v>
      </c>
      <c r="D1082" s="425" t="s">
        <v>401</v>
      </c>
      <c r="E1082" s="427">
        <v>0</v>
      </c>
      <c r="F1082" s="427">
        <v>0</v>
      </c>
      <c r="G1082" s="427">
        <v>0</v>
      </c>
      <c r="H1082" s="540" t="s">
        <v>741</v>
      </c>
      <c r="I1082" s="540" t="s">
        <v>741</v>
      </c>
      <c r="J1082" s="458"/>
      <c r="K1082" s="458"/>
      <c r="L1082" s="338"/>
      <c r="M1082" s="338"/>
      <c r="N1082" s="338"/>
      <c r="O1082" s="360"/>
      <c r="P1082" s="358"/>
      <c r="Q1082" s="358"/>
      <c r="R1082" s="358"/>
      <c r="S1082" s="360"/>
      <c r="T1082" s="359"/>
      <c r="U1082" s="359"/>
      <c r="V1082" s="359"/>
      <c r="W1082" s="359"/>
    </row>
    <row r="1083" spans="1:23" s="193" customFormat="1">
      <c r="A1083" s="336"/>
      <c r="B1083" s="415" t="s">
        <v>313</v>
      </c>
      <c r="C1083" s="336">
        <v>51</v>
      </c>
      <c r="D1083" s="426" t="s">
        <v>213</v>
      </c>
      <c r="E1083" s="417">
        <f>SUM(E1084:E1087)</f>
        <v>0</v>
      </c>
      <c r="F1083" s="417">
        <f t="shared" ref="F1083" si="510">SUM(F1084:F1087)</f>
        <v>0</v>
      </c>
      <c r="G1083" s="417">
        <f t="shared" ref="G1083" si="511">SUM(G1084:G1087)</f>
        <v>0</v>
      </c>
      <c r="H1083" s="541" t="s">
        <v>741</v>
      </c>
      <c r="I1083" s="541" t="s">
        <v>741</v>
      </c>
      <c r="J1083" s="458"/>
      <c r="K1083" s="458"/>
      <c r="L1083" s="338"/>
      <c r="M1083" s="338"/>
      <c r="N1083" s="338"/>
      <c r="O1083" s="360"/>
      <c r="P1083" s="358"/>
      <c r="Q1083" s="358"/>
      <c r="R1083" s="358"/>
      <c r="S1083" s="360"/>
      <c r="T1083" s="359"/>
      <c r="U1083" s="359"/>
      <c r="V1083" s="359"/>
      <c r="W1083" s="359"/>
    </row>
    <row r="1084" spans="1:23" s="193" customFormat="1">
      <c r="A1084" s="418"/>
      <c r="B1084" s="419">
        <v>3821</v>
      </c>
      <c r="C1084" s="418">
        <v>51</v>
      </c>
      <c r="D1084" s="425" t="s">
        <v>402</v>
      </c>
      <c r="E1084" s="427">
        <v>0</v>
      </c>
      <c r="F1084" s="427">
        <v>0</v>
      </c>
      <c r="G1084" s="427">
        <v>0</v>
      </c>
      <c r="H1084" s="540" t="s">
        <v>741</v>
      </c>
      <c r="I1084" s="540" t="s">
        <v>741</v>
      </c>
      <c r="J1084" s="458"/>
      <c r="K1084" s="458"/>
      <c r="L1084" s="338"/>
      <c r="M1084" s="338"/>
      <c r="N1084" s="338"/>
      <c r="O1084" s="360"/>
      <c r="P1084" s="358"/>
      <c r="Q1084" s="358"/>
      <c r="R1084" s="358"/>
      <c r="S1084" s="360"/>
      <c r="T1084" s="359"/>
      <c r="U1084" s="359"/>
      <c r="V1084" s="359"/>
      <c r="W1084" s="359"/>
    </row>
    <row r="1085" spans="1:23" s="193" customFormat="1">
      <c r="A1085" s="418"/>
      <c r="B1085" s="419">
        <v>3822</v>
      </c>
      <c r="C1085" s="418">
        <v>51</v>
      </c>
      <c r="D1085" s="425" t="s">
        <v>403</v>
      </c>
      <c r="E1085" s="427">
        <v>0</v>
      </c>
      <c r="F1085" s="427">
        <v>0</v>
      </c>
      <c r="G1085" s="427">
        <v>0</v>
      </c>
      <c r="H1085" s="540" t="s">
        <v>741</v>
      </c>
      <c r="I1085" s="540" t="s">
        <v>741</v>
      </c>
      <c r="J1085" s="458"/>
      <c r="K1085" s="458"/>
      <c r="L1085" s="338"/>
      <c r="M1085" s="338"/>
      <c r="N1085" s="338"/>
      <c r="O1085" s="360"/>
      <c r="P1085" s="358"/>
      <c r="Q1085" s="358"/>
      <c r="R1085" s="358"/>
      <c r="S1085" s="360"/>
      <c r="T1085" s="359"/>
      <c r="U1085" s="359"/>
      <c r="V1085" s="359"/>
      <c r="W1085" s="359"/>
    </row>
    <row r="1086" spans="1:23" s="193" customFormat="1">
      <c r="A1086" s="418"/>
      <c r="B1086" s="419">
        <v>3823</v>
      </c>
      <c r="C1086" s="418">
        <v>51</v>
      </c>
      <c r="D1086" s="425" t="s">
        <v>404</v>
      </c>
      <c r="E1086" s="427">
        <v>0</v>
      </c>
      <c r="F1086" s="427">
        <v>0</v>
      </c>
      <c r="G1086" s="427">
        <v>0</v>
      </c>
      <c r="H1086" s="540" t="s">
        <v>741</v>
      </c>
      <c r="I1086" s="540" t="s">
        <v>741</v>
      </c>
      <c r="J1086" s="458"/>
      <c r="K1086" s="458"/>
      <c r="L1086" s="338"/>
      <c r="M1086" s="338"/>
      <c r="N1086" s="338"/>
      <c r="O1086" s="360"/>
      <c r="P1086" s="358"/>
      <c r="Q1086" s="358"/>
      <c r="R1086" s="358"/>
      <c r="S1086" s="360"/>
      <c r="T1086" s="359"/>
      <c r="U1086" s="359"/>
      <c r="V1086" s="359"/>
      <c r="W1086" s="359"/>
    </row>
    <row r="1087" spans="1:23" s="193" customFormat="1" ht="30">
      <c r="A1087" s="418"/>
      <c r="B1087" s="419" t="s">
        <v>314</v>
      </c>
      <c r="C1087" s="418">
        <v>51</v>
      </c>
      <c r="D1087" s="425" t="s">
        <v>405</v>
      </c>
      <c r="E1087" s="427">
        <v>0</v>
      </c>
      <c r="F1087" s="427">
        <v>0</v>
      </c>
      <c r="G1087" s="427">
        <v>0</v>
      </c>
      <c r="H1087" s="540" t="s">
        <v>741</v>
      </c>
      <c r="I1087" s="540" t="s">
        <v>741</v>
      </c>
      <c r="J1087" s="458"/>
      <c r="K1087" s="458"/>
      <c r="L1087" s="338"/>
      <c r="M1087" s="338"/>
      <c r="N1087" s="338"/>
      <c r="O1087" s="360"/>
      <c r="P1087" s="358"/>
      <c r="Q1087" s="358"/>
      <c r="R1087" s="358"/>
      <c r="S1087" s="360"/>
      <c r="T1087" s="359"/>
      <c r="U1087" s="359"/>
      <c r="V1087" s="359"/>
      <c r="W1087" s="359"/>
    </row>
    <row r="1088" spans="1:23" s="193" customFormat="1">
      <c r="A1088" s="336"/>
      <c r="B1088" s="415" t="s">
        <v>315</v>
      </c>
      <c r="C1088" s="336">
        <v>51</v>
      </c>
      <c r="D1088" s="426" t="s">
        <v>406</v>
      </c>
      <c r="E1088" s="417">
        <f>SUM(E1089:E1093)</f>
        <v>0</v>
      </c>
      <c r="F1088" s="417">
        <f t="shared" ref="F1088" si="512">SUM(F1089:F1093)</f>
        <v>0</v>
      </c>
      <c r="G1088" s="417">
        <f t="shared" ref="G1088" si="513">SUM(G1089:G1093)</f>
        <v>0</v>
      </c>
      <c r="H1088" s="541" t="s">
        <v>741</v>
      </c>
      <c r="I1088" s="541" t="s">
        <v>741</v>
      </c>
      <c r="J1088" s="458"/>
      <c r="K1088" s="458"/>
      <c r="L1088" s="338"/>
      <c r="M1088" s="338"/>
      <c r="N1088" s="338"/>
      <c r="O1088" s="360"/>
      <c r="P1088" s="358"/>
      <c r="Q1088" s="358"/>
      <c r="R1088" s="358"/>
      <c r="S1088" s="360"/>
      <c r="T1088" s="359"/>
      <c r="U1088" s="359"/>
      <c r="V1088" s="359"/>
      <c r="W1088" s="359"/>
    </row>
    <row r="1089" spans="1:23" s="193" customFormat="1">
      <c r="A1089" s="418"/>
      <c r="B1089" s="419" t="s">
        <v>316</v>
      </c>
      <c r="C1089" s="418">
        <v>51</v>
      </c>
      <c r="D1089" s="425" t="s">
        <v>407</v>
      </c>
      <c r="E1089" s="427">
        <v>0</v>
      </c>
      <c r="F1089" s="427">
        <v>0</v>
      </c>
      <c r="G1089" s="427">
        <v>0</v>
      </c>
      <c r="H1089" s="540" t="s">
        <v>741</v>
      </c>
      <c r="I1089" s="540" t="s">
        <v>741</v>
      </c>
      <c r="J1089" s="458"/>
      <c r="K1089" s="458"/>
      <c r="L1089" s="338"/>
      <c r="M1089" s="338"/>
      <c r="N1089" s="338"/>
      <c r="O1089" s="360"/>
      <c r="P1089" s="358"/>
      <c r="Q1089" s="358"/>
      <c r="R1089" s="358"/>
      <c r="S1089" s="360"/>
      <c r="T1089" s="359"/>
      <c r="U1089" s="359"/>
      <c r="V1089" s="359"/>
      <c r="W1089" s="359"/>
    </row>
    <row r="1090" spans="1:23" s="193" customFormat="1">
      <c r="A1090" s="418"/>
      <c r="B1090" s="419" t="s">
        <v>317</v>
      </c>
      <c r="C1090" s="418">
        <v>51</v>
      </c>
      <c r="D1090" s="425" t="s">
        <v>408</v>
      </c>
      <c r="E1090" s="427">
        <v>0</v>
      </c>
      <c r="F1090" s="427">
        <v>0</v>
      </c>
      <c r="G1090" s="427">
        <v>0</v>
      </c>
      <c r="H1090" s="540" t="s">
        <v>741</v>
      </c>
      <c r="I1090" s="540" t="s">
        <v>741</v>
      </c>
      <c r="J1090" s="458"/>
      <c r="K1090" s="458"/>
      <c r="L1090" s="338"/>
      <c r="M1090" s="338"/>
      <c r="N1090" s="338"/>
      <c r="O1090" s="360"/>
      <c r="P1090" s="358"/>
      <c r="Q1090" s="358"/>
      <c r="R1090" s="358"/>
      <c r="S1090" s="360"/>
      <c r="T1090" s="359"/>
      <c r="U1090" s="359"/>
      <c r="V1090" s="359"/>
      <c r="W1090" s="359"/>
    </row>
    <row r="1091" spans="1:23" s="193" customFormat="1">
      <c r="A1091" s="418"/>
      <c r="B1091" s="419" t="s">
        <v>318</v>
      </c>
      <c r="C1091" s="418">
        <v>51</v>
      </c>
      <c r="D1091" s="425" t="s">
        <v>409</v>
      </c>
      <c r="E1091" s="427">
        <v>0</v>
      </c>
      <c r="F1091" s="427">
        <v>0</v>
      </c>
      <c r="G1091" s="427">
        <v>0</v>
      </c>
      <c r="H1091" s="540" t="s">
        <v>741</v>
      </c>
      <c r="I1091" s="540" t="s">
        <v>741</v>
      </c>
      <c r="J1091" s="458"/>
      <c r="K1091" s="458"/>
      <c r="L1091" s="338"/>
      <c r="M1091" s="338"/>
      <c r="N1091" s="338"/>
      <c r="O1091" s="360"/>
      <c r="P1091" s="358"/>
      <c r="Q1091" s="358"/>
      <c r="R1091" s="358"/>
      <c r="S1091" s="360"/>
      <c r="T1091" s="359"/>
      <c r="U1091" s="359"/>
      <c r="V1091" s="359"/>
      <c r="W1091" s="359"/>
    </row>
    <row r="1092" spans="1:23" s="193" customFormat="1">
      <c r="A1092" s="418"/>
      <c r="B1092" s="419" t="s">
        <v>319</v>
      </c>
      <c r="C1092" s="418">
        <v>51</v>
      </c>
      <c r="D1092" s="425" t="s">
        <v>410</v>
      </c>
      <c r="E1092" s="427">
        <v>0</v>
      </c>
      <c r="F1092" s="427">
        <v>0</v>
      </c>
      <c r="G1092" s="427">
        <v>0</v>
      </c>
      <c r="H1092" s="540" t="s">
        <v>741</v>
      </c>
      <c r="I1092" s="540" t="s">
        <v>741</v>
      </c>
      <c r="J1092" s="458"/>
      <c r="K1092" s="458"/>
      <c r="L1092" s="338"/>
      <c r="M1092" s="338"/>
      <c r="N1092" s="338"/>
      <c r="O1092" s="360"/>
      <c r="P1092" s="358"/>
      <c r="Q1092" s="358"/>
      <c r="R1092" s="358"/>
      <c r="S1092" s="360"/>
      <c r="T1092" s="359"/>
      <c r="U1092" s="359"/>
      <c r="V1092" s="359"/>
      <c r="W1092" s="359"/>
    </row>
    <row r="1093" spans="1:23" s="193" customFormat="1">
      <c r="A1093" s="418"/>
      <c r="B1093" s="419">
        <v>3835</v>
      </c>
      <c r="C1093" s="418">
        <v>51</v>
      </c>
      <c r="D1093" s="425" t="s">
        <v>411</v>
      </c>
      <c r="E1093" s="427">
        <v>0</v>
      </c>
      <c r="F1093" s="427">
        <v>0</v>
      </c>
      <c r="G1093" s="427">
        <v>0</v>
      </c>
      <c r="H1093" s="540" t="s">
        <v>741</v>
      </c>
      <c r="I1093" s="540" t="s">
        <v>741</v>
      </c>
      <c r="J1093" s="458"/>
      <c r="K1093" s="458"/>
      <c r="L1093" s="338"/>
      <c r="M1093" s="338"/>
      <c r="N1093" s="338"/>
      <c r="O1093" s="360"/>
      <c r="P1093" s="358"/>
      <c r="Q1093" s="358"/>
      <c r="R1093" s="358"/>
      <c r="S1093" s="360"/>
      <c r="T1093" s="359"/>
      <c r="U1093" s="359"/>
      <c r="V1093" s="359"/>
      <c r="W1093" s="359"/>
    </row>
    <row r="1094" spans="1:23" s="193" customFormat="1">
      <c r="A1094" s="336"/>
      <c r="B1094" s="415">
        <v>386</v>
      </c>
      <c r="C1094" s="336">
        <v>51</v>
      </c>
      <c r="D1094" s="426" t="s">
        <v>412</v>
      </c>
      <c r="E1094" s="417">
        <f>SUM(E1095:E1099)</f>
        <v>0</v>
      </c>
      <c r="F1094" s="417">
        <f t="shared" ref="F1094" si="514">SUM(F1095:F1099)</f>
        <v>0</v>
      </c>
      <c r="G1094" s="417">
        <f t="shared" ref="G1094" si="515">SUM(G1095:G1099)</f>
        <v>0</v>
      </c>
      <c r="H1094" s="541" t="s">
        <v>741</v>
      </c>
      <c r="I1094" s="541" t="s">
        <v>741</v>
      </c>
      <c r="J1094" s="458"/>
      <c r="K1094" s="458"/>
      <c r="L1094" s="338"/>
      <c r="M1094" s="338"/>
      <c r="N1094" s="338"/>
      <c r="O1094" s="360"/>
      <c r="P1094" s="358"/>
      <c r="Q1094" s="358"/>
      <c r="R1094" s="358"/>
      <c r="S1094" s="360"/>
      <c r="T1094" s="359"/>
      <c r="U1094" s="359"/>
      <c r="V1094" s="359"/>
      <c r="W1094" s="359"/>
    </row>
    <row r="1095" spans="1:23" s="193" customFormat="1" ht="30">
      <c r="A1095" s="418"/>
      <c r="B1095" s="419">
        <v>3861</v>
      </c>
      <c r="C1095" s="418">
        <v>51</v>
      </c>
      <c r="D1095" s="425" t="s">
        <v>413</v>
      </c>
      <c r="E1095" s="427">
        <v>0</v>
      </c>
      <c r="F1095" s="427">
        <v>0</v>
      </c>
      <c r="G1095" s="427">
        <v>0</v>
      </c>
      <c r="H1095" s="540" t="s">
        <v>741</v>
      </c>
      <c r="I1095" s="540" t="s">
        <v>741</v>
      </c>
      <c r="J1095" s="458"/>
      <c r="K1095" s="458"/>
      <c r="L1095" s="338"/>
      <c r="M1095" s="338"/>
      <c r="N1095" s="338"/>
      <c r="O1095" s="360"/>
      <c r="P1095" s="358"/>
      <c r="Q1095" s="358"/>
      <c r="R1095" s="358"/>
      <c r="S1095" s="360"/>
      <c r="T1095" s="359"/>
      <c r="U1095" s="359"/>
      <c r="V1095" s="359"/>
      <c r="W1095" s="359"/>
    </row>
    <row r="1096" spans="1:23" s="193" customFormat="1" ht="45">
      <c r="A1096" s="418"/>
      <c r="B1096" s="419">
        <v>3862</v>
      </c>
      <c r="C1096" s="418">
        <v>51</v>
      </c>
      <c r="D1096" s="425" t="s">
        <v>414</v>
      </c>
      <c r="E1096" s="427">
        <v>0</v>
      </c>
      <c r="F1096" s="427">
        <v>0</v>
      </c>
      <c r="G1096" s="427">
        <v>0</v>
      </c>
      <c r="H1096" s="540" t="s">
        <v>741</v>
      </c>
      <c r="I1096" s="540" t="s">
        <v>741</v>
      </c>
      <c r="J1096" s="458"/>
      <c r="K1096" s="458"/>
      <c r="L1096" s="338"/>
      <c r="M1096" s="338"/>
      <c r="N1096" s="338"/>
      <c r="O1096" s="360"/>
      <c r="P1096" s="358"/>
      <c r="Q1096" s="358"/>
      <c r="R1096" s="358"/>
      <c r="S1096" s="360"/>
      <c r="T1096" s="359"/>
      <c r="U1096" s="359"/>
      <c r="V1096" s="359"/>
      <c r="W1096" s="359"/>
    </row>
    <row r="1097" spans="1:23" s="193" customFormat="1">
      <c r="A1097" s="418"/>
      <c r="B1097" s="419">
        <v>3863</v>
      </c>
      <c r="C1097" s="418">
        <v>51</v>
      </c>
      <c r="D1097" s="425" t="s">
        <v>415</v>
      </c>
      <c r="E1097" s="427">
        <v>0</v>
      </c>
      <c r="F1097" s="427">
        <v>0</v>
      </c>
      <c r="G1097" s="427">
        <v>0</v>
      </c>
      <c r="H1097" s="540" t="s">
        <v>741</v>
      </c>
      <c r="I1097" s="540" t="s">
        <v>741</v>
      </c>
      <c r="J1097" s="458"/>
      <c r="K1097" s="458"/>
      <c r="L1097" s="338"/>
      <c r="M1097" s="338"/>
      <c r="N1097" s="338"/>
      <c r="O1097" s="360"/>
      <c r="P1097" s="358"/>
      <c r="Q1097" s="358"/>
      <c r="R1097" s="358"/>
      <c r="S1097" s="360"/>
      <c r="T1097" s="359"/>
      <c r="U1097" s="359"/>
      <c r="V1097" s="359"/>
      <c r="W1097" s="359"/>
    </row>
    <row r="1098" spans="1:23" s="193" customFormat="1">
      <c r="A1098" s="418"/>
      <c r="B1098" s="419">
        <v>3864</v>
      </c>
      <c r="C1098" s="418">
        <v>51</v>
      </c>
      <c r="D1098" s="425" t="s">
        <v>416</v>
      </c>
      <c r="E1098" s="427">
        <v>0</v>
      </c>
      <c r="F1098" s="427">
        <v>0</v>
      </c>
      <c r="G1098" s="427">
        <v>0</v>
      </c>
      <c r="H1098" s="540" t="s">
        <v>741</v>
      </c>
      <c r="I1098" s="540" t="s">
        <v>741</v>
      </c>
      <c r="J1098" s="458"/>
      <c r="K1098" s="458"/>
      <c r="L1098" s="338"/>
      <c r="M1098" s="338"/>
      <c r="N1098" s="338"/>
      <c r="O1098" s="360"/>
      <c r="P1098" s="358"/>
      <c r="Q1098" s="358"/>
      <c r="R1098" s="358"/>
      <c r="S1098" s="360"/>
      <c r="T1098" s="359"/>
      <c r="U1098" s="359"/>
      <c r="V1098" s="359"/>
      <c r="W1098" s="359"/>
    </row>
    <row r="1099" spans="1:23" s="193" customFormat="1" ht="30">
      <c r="A1099" s="418"/>
      <c r="B1099" s="419">
        <v>3865</v>
      </c>
      <c r="C1099" s="418">
        <v>51</v>
      </c>
      <c r="D1099" s="425" t="s">
        <v>417</v>
      </c>
      <c r="E1099" s="427">
        <v>0</v>
      </c>
      <c r="F1099" s="427">
        <v>0</v>
      </c>
      <c r="G1099" s="427">
        <v>0</v>
      </c>
      <c r="H1099" s="540" t="s">
        <v>741</v>
      </c>
      <c r="I1099" s="540" t="s">
        <v>741</v>
      </c>
      <c r="J1099" s="458"/>
      <c r="K1099" s="458"/>
      <c r="L1099" s="338"/>
      <c r="M1099" s="338"/>
      <c r="N1099" s="338"/>
      <c r="O1099" s="360"/>
      <c r="P1099" s="358"/>
      <c r="Q1099" s="358"/>
      <c r="R1099" s="358"/>
      <c r="S1099" s="360"/>
      <c r="T1099" s="359"/>
      <c r="U1099" s="359"/>
      <c r="V1099" s="359"/>
      <c r="W1099" s="359"/>
    </row>
    <row r="1100" spans="1:23" s="193" customFormat="1">
      <c r="A1100" s="428" t="s">
        <v>418</v>
      </c>
      <c r="B1100" s="429"/>
      <c r="C1100" s="412">
        <v>51</v>
      </c>
      <c r="D1100" s="430" t="s">
        <v>19</v>
      </c>
      <c r="E1100" s="414">
        <f>E1101+E1113+E1146+E1150+E1153</f>
        <v>0</v>
      </c>
      <c r="F1100" s="414">
        <f t="shared" ref="F1100" si="516">F1101+F1113+F1146+F1150+F1153</f>
        <v>0</v>
      </c>
      <c r="G1100" s="414">
        <f t="shared" ref="G1100" si="517">G1101+G1113+G1146+G1150+G1153</f>
        <v>0</v>
      </c>
      <c r="H1100" s="547" t="s">
        <v>741</v>
      </c>
      <c r="I1100" s="547" t="s">
        <v>741</v>
      </c>
      <c r="J1100" s="458"/>
      <c r="K1100" s="458"/>
      <c r="L1100" s="338"/>
      <c r="M1100" s="338"/>
      <c r="N1100" s="338"/>
      <c r="O1100" s="360"/>
      <c r="P1100" s="358"/>
      <c r="Q1100" s="358"/>
      <c r="R1100" s="358"/>
      <c r="S1100" s="360"/>
      <c r="T1100" s="359"/>
      <c r="U1100" s="359"/>
      <c r="V1100" s="359"/>
      <c r="W1100" s="359"/>
    </row>
    <row r="1101" spans="1:23" s="193" customFormat="1">
      <c r="A1101" s="431"/>
      <c r="B1101" s="415">
        <v>41</v>
      </c>
      <c r="C1101" s="336">
        <v>51</v>
      </c>
      <c r="D1101" s="432" t="s">
        <v>419</v>
      </c>
      <c r="E1101" s="433">
        <f>E1102+E1106</f>
        <v>0</v>
      </c>
      <c r="F1101" s="433">
        <f t="shared" ref="F1101" si="518">F1102+F1106</f>
        <v>0</v>
      </c>
      <c r="G1101" s="433">
        <f t="shared" ref="G1101" si="519">G1102+G1106</f>
        <v>0</v>
      </c>
      <c r="H1101" s="541" t="s">
        <v>741</v>
      </c>
      <c r="I1101" s="541" t="s">
        <v>741</v>
      </c>
      <c r="J1101" s="458"/>
      <c r="K1101" s="458"/>
      <c r="L1101" s="338"/>
      <c r="M1101" s="338"/>
      <c r="N1101" s="338"/>
      <c r="O1101" s="360"/>
      <c r="P1101" s="358"/>
      <c r="Q1101" s="358"/>
      <c r="R1101" s="358"/>
      <c r="S1101" s="360"/>
      <c r="T1101" s="359"/>
      <c r="U1101" s="359"/>
      <c r="V1101" s="359"/>
      <c r="W1101" s="359"/>
    </row>
    <row r="1102" spans="1:23" s="193" customFormat="1">
      <c r="A1102" s="336"/>
      <c r="B1102" s="434" t="s">
        <v>420</v>
      </c>
      <c r="C1102" s="336">
        <v>51</v>
      </c>
      <c r="D1102" s="432" t="s">
        <v>421</v>
      </c>
      <c r="E1102" s="433">
        <f>SUM(E1103:E1105)</f>
        <v>0</v>
      </c>
      <c r="F1102" s="433">
        <f t="shared" ref="F1102" si="520">SUM(F1103:F1105)</f>
        <v>0</v>
      </c>
      <c r="G1102" s="433">
        <f t="shared" ref="G1102" si="521">SUM(G1103:G1105)</f>
        <v>0</v>
      </c>
      <c r="H1102" s="541" t="s">
        <v>741</v>
      </c>
      <c r="I1102" s="541" t="s">
        <v>741</v>
      </c>
      <c r="J1102" s="458"/>
      <c r="K1102" s="458"/>
      <c r="L1102" s="338"/>
      <c r="M1102" s="338"/>
      <c r="N1102" s="338"/>
      <c r="O1102" s="360"/>
      <c r="P1102" s="358"/>
      <c r="Q1102" s="358"/>
      <c r="R1102" s="358"/>
      <c r="S1102" s="360"/>
      <c r="T1102" s="359"/>
      <c r="U1102" s="359"/>
      <c r="V1102" s="359"/>
      <c r="W1102" s="359"/>
    </row>
    <row r="1103" spans="1:23" s="193" customFormat="1">
      <c r="A1103" s="418"/>
      <c r="B1103" s="435" t="s">
        <v>422</v>
      </c>
      <c r="C1103" s="418">
        <v>51</v>
      </c>
      <c r="D1103" s="436" t="s">
        <v>423</v>
      </c>
      <c r="E1103" s="422">
        <v>0</v>
      </c>
      <c r="F1103" s="422">
        <v>0</v>
      </c>
      <c r="G1103" s="422">
        <v>0</v>
      </c>
      <c r="H1103" s="540" t="s">
        <v>741</v>
      </c>
      <c r="I1103" s="540" t="s">
        <v>741</v>
      </c>
      <c r="J1103" s="458"/>
      <c r="K1103" s="458"/>
      <c r="L1103" s="338"/>
      <c r="M1103" s="338"/>
      <c r="N1103" s="338"/>
      <c r="O1103" s="360"/>
      <c r="P1103" s="358"/>
      <c r="Q1103" s="358"/>
      <c r="R1103" s="358"/>
      <c r="S1103" s="360"/>
      <c r="T1103" s="359"/>
      <c r="U1103" s="359"/>
      <c r="V1103" s="359"/>
      <c r="W1103" s="359"/>
    </row>
    <row r="1104" spans="1:23" s="193" customFormat="1">
      <c r="A1104" s="418"/>
      <c r="B1104" s="419">
        <v>4112</v>
      </c>
      <c r="C1104" s="437">
        <v>51</v>
      </c>
      <c r="D1104" s="436" t="s">
        <v>424</v>
      </c>
      <c r="E1104" s="422">
        <v>0</v>
      </c>
      <c r="F1104" s="422">
        <v>0</v>
      </c>
      <c r="G1104" s="422">
        <v>0</v>
      </c>
      <c r="H1104" s="540" t="s">
        <v>741</v>
      </c>
      <c r="I1104" s="540" t="s">
        <v>741</v>
      </c>
      <c r="J1104" s="458"/>
      <c r="K1104" s="458"/>
      <c r="L1104" s="338"/>
      <c r="M1104" s="338"/>
      <c r="N1104" s="338"/>
      <c r="O1104" s="360"/>
      <c r="P1104" s="358"/>
      <c r="Q1104" s="358"/>
      <c r="R1104" s="358"/>
      <c r="S1104" s="360"/>
      <c r="T1104" s="359"/>
      <c r="U1104" s="359"/>
      <c r="V1104" s="359"/>
      <c r="W1104" s="359"/>
    </row>
    <row r="1105" spans="1:23" s="193" customFormat="1">
      <c r="A1105" s="418"/>
      <c r="B1105" s="435">
        <v>4113</v>
      </c>
      <c r="C1105" s="418">
        <v>51</v>
      </c>
      <c r="D1105" s="436" t="s">
        <v>425</v>
      </c>
      <c r="E1105" s="422">
        <v>0</v>
      </c>
      <c r="F1105" s="422">
        <v>0</v>
      </c>
      <c r="G1105" s="422">
        <v>0</v>
      </c>
      <c r="H1105" s="540" t="s">
        <v>741</v>
      </c>
      <c r="I1105" s="540" t="s">
        <v>741</v>
      </c>
      <c r="J1105" s="458"/>
      <c r="K1105" s="458"/>
      <c r="L1105" s="338"/>
      <c r="M1105" s="338"/>
      <c r="N1105" s="338"/>
      <c r="O1105" s="360"/>
      <c r="P1105" s="358"/>
      <c r="Q1105" s="358"/>
      <c r="R1105" s="358"/>
      <c r="S1105" s="360"/>
      <c r="T1105" s="359"/>
      <c r="U1105" s="359"/>
      <c r="V1105" s="359"/>
      <c r="W1105" s="359"/>
    </row>
    <row r="1106" spans="1:23" s="193" customFormat="1">
      <c r="A1106" s="336"/>
      <c r="B1106" s="434" t="s">
        <v>426</v>
      </c>
      <c r="C1106" s="336">
        <v>51</v>
      </c>
      <c r="D1106" s="432" t="s">
        <v>95</v>
      </c>
      <c r="E1106" s="433">
        <f>SUM(E1107:E1112)</f>
        <v>0</v>
      </c>
      <c r="F1106" s="433">
        <f t="shared" ref="F1106" si="522">SUM(F1107:F1112)</f>
        <v>0</v>
      </c>
      <c r="G1106" s="433">
        <f t="shared" ref="G1106" si="523">SUM(G1107:G1112)</f>
        <v>0</v>
      </c>
      <c r="H1106" s="541" t="s">
        <v>741</v>
      </c>
      <c r="I1106" s="541" t="s">
        <v>741</v>
      </c>
      <c r="J1106" s="458"/>
      <c r="K1106" s="458"/>
      <c r="L1106" s="338"/>
      <c r="M1106" s="338"/>
      <c r="N1106" s="338"/>
      <c r="O1106" s="360"/>
      <c r="P1106" s="358"/>
      <c r="Q1106" s="358"/>
      <c r="R1106" s="358"/>
      <c r="S1106" s="360"/>
      <c r="T1106" s="359"/>
      <c r="U1106" s="359"/>
      <c r="V1106" s="359"/>
      <c r="W1106" s="359"/>
    </row>
    <row r="1107" spans="1:23" s="193" customFormat="1">
      <c r="A1107" s="418"/>
      <c r="B1107" s="435" t="s">
        <v>427</v>
      </c>
      <c r="C1107" s="418">
        <v>51</v>
      </c>
      <c r="D1107" s="436" t="s">
        <v>428</v>
      </c>
      <c r="E1107" s="422">
        <v>0</v>
      </c>
      <c r="F1107" s="422">
        <v>0</v>
      </c>
      <c r="G1107" s="422">
        <v>0</v>
      </c>
      <c r="H1107" s="540" t="s">
        <v>741</v>
      </c>
      <c r="I1107" s="540" t="s">
        <v>741</v>
      </c>
      <c r="J1107" s="458"/>
      <c r="K1107" s="458"/>
      <c r="L1107" s="338"/>
      <c r="M1107" s="338"/>
      <c r="N1107" s="338"/>
      <c r="O1107" s="360"/>
      <c r="P1107" s="358"/>
      <c r="Q1107" s="358"/>
      <c r="R1107" s="358"/>
      <c r="S1107" s="360"/>
      <c r="T1107" s="359"/>
      <c r="U1107" s="359"/>
      <c r="V1107" s="359"/>
      <c r="W1107" s="359"/>
    </row>
    <row r="1108" spans="1:23" s="193" customFormat="1">
      <c r="A1108" s="418"/>
      <c r="B1108" s="435" t="s">
        <v>429</v>
      </c>
      <c r="C1108" s="418">
        <v>51</v>
      </c>
      <c r="D1108" s="436" t="s">
        <v>430</v>
      </c>
      <c r="E1108" s="422">
        <v>0</v>
      </c>
      <c r="F1108" s="422">
        <v>0</v>
      </c>
      <c r="G1108" s="422">
        <v>0</v>
      </c>
      <c r="H1108" s="540" t="s">
        <v>741</v>
      </c>
      <c r="I1108" s="540" t="s">
        <v>741</v>
      </c>
      <c r="J1108" s="458"/>
      <c r="K1108" s="458"/>
      <c r="L1108" s="338"/>
      <c r="M1108" s="338"/>
      <c r="N1108" s="338"/>
      <c r="O1108" s="360"/>
      <c r="P1108" s="358"/>
      <c r="Q1108" s="358"/>
      <c r="R1108" s="358"/>
      <c r="S1108" s="360"/>
      <c r="T1108" s="359"/>
      <c r="U1108" s="359"/>
      <c r="V1108" s="359"/>
      <c r="W1108" s="359"/>
    </row>
    <row r="1109" spans="1:23" s="193" customFormat="1">
      <c r="A1109" s="418"/>
      <c r="B1109" s="435" t="s">
        <v>431</v>
      </c>
      <c r="C1109" s="418">
        <v>51</v>
      </c>
      <c r="D1109" s="436" t="s">
        <v>432</v>
      </c>
      <c r="E1109" s="422">
        <v>0</v>
      </c>
      <c r="F1109" s="422">
        <v>0</v>
      </c>
      <c r="G1109" s="422">
        <v>0</v>
      </c>
      <c r="H1109" s="540" t="s">
        <v>741</v>
      </c>
      <c r="I1109" s="540" t="s">
        <v>741</v>
      </c>
      <c r="J1109" s="458"/>
      <c r="K1109" s="458"/>
      <c r="L1109" s="338"/>
      <c r="M1109" s="338"/>
      <c r="N1109" s="338"/>
      <c r="O1109" s="360"/>
      <c r="P1109" s="358"/>
      <c r="Q1109" s="358"/>
      <c r="R1109" s="358"/>
      <c r="S1109" s="360"/>
      <c r="T1109" s="359"/>
      <c r="U1109" s="359"/>
      <c r="V1109" s="359"/>
      <c r="W1109" s="359"/>
    </row>
    <row r="1110" spans="1:23" s="193" customFormat="1">
      <c r="A1110" s="418"/>
      <c r="B1110" s="435" t="s">
        <v>433</v>
      </c>
      <c r="C1110" s="418">
        <v>51</v>
      </c>
      <c r="D1110" s="436" t="s">
        <v>434</v>
      </c>
      <c r="E1110" s="422">
        <v>0</v>
      </c>
      <c r="F1110" s="422">
        <v>0</v>
      </c>
      <c r="G1110" s="422">
        <v>0</v>
      </c>
      <c r="H1110" s="540" t="s">
        <v>741</v>
      </c>
      <c r="I1110" s="540" t="s">
        <v>741</v>
      </c>
      <c r="J1110" s="458"/>
      <c r="K1110" s="458"/>
      <c r="L1110" s="338"/>
      <c r="M1110" s="338"/>
      <c r="N1110" s="338"/>
      <c r="O1110" s="360"/>
      <c r="P1110" s="358"/>
      <c r="Q1110" s="358"/>
      <c r="R1110" s="358"/>
      <c r="S1110" s="360"/>
      <c r="T1110" s="359"/>
      <c r="U1110" s="359"/>
      <c r="V1110" s="359"/>
      <c r="W1110" s="359"/>
    </row>
    <row r="1111" spans="1:23" s="193" customFormat="1">
      <c r="A1111" s="418"/>
      <c r="B1111" s="435" t="s">
        <v>435</v>
      </c>
      <c r="C1111" s="418">
        <v>51</v>
      </c>
      <c r="D1111" s="436" t="s">
        <v>436</v>
      </c>
      <c r="E1111" s="422">
        <v>0</v>
      </c>
      <c r="F1111" s="422">
        <v>0</v>
      </c>
      <c r="G1111" s="422">
        <v>0</v>
      </c>
      <c r="H1111" s="540" t="s">
        <v>741</v>
      </c>
      <c r="I1111" s="540" t="s">
        <v>741</v>
      </c>
      <c r="J1111" s="458"/>
      <c r="K1111" s="458"/>
      <c r="L1111" s="338"/>
      <c r="M1111" s="338"/>
      <c r="N1111" s="338"/>
      <c r="O1111" s="360"/>
      <c r="P1111" s="358"/>
      <c r="Q1111" s="358"/>
      <c r="R1111" s="358"/>
      <c r="S1111" s="360"/>
      <c r="T1111" s="359"/>
      <c r="U1111" s="359"/>
      <c r="V1111" s="359"/>
      <c r="W1111" s="359"/>
    </row>
    <row r="1112" spans="1:23" s="193" customFormat="1">
      <c r="A1112" s="418"/>
      <c r="B1112" s="435" t="s">
        <v>437</v>
      </c>
      <c r="C1112" s="418">
        <v>51</v>
      </c>
      <c r="D1112" s="436" t="s">
        <v>438</v>
      </c>
      <c r="E1112" s="422">
        <v>0</v>
      </c>
      <c r="F1112" s="422">
        <v>0</v>
      </c>
      <c r="G1112" s="422">
        <v>0</v>
      </c>
      <c r="H1112" s="540" t="s">
        <v>741</v>
      </c>
      <c r="I1112" s="540" t="s">
        <v>741</v>
      </c>
      <c r="J1112" s="458"/>
      <c r="K1112" s="458"/>
      <c r="L1112" s="338"/>
      <c r="M1112" s="338"/>
      <c r="N1112" s="338"/>
      <c r="O1112" s="360"/>
      <c r="P1112" s="358"/>
      <c r="Q1112" s="358"/>
      <c r="R1112" s="358"/>
      <c r="S1112" s="360"/>
      <c r="T1112" s="359"/>
      <c r="U1112" s="359"/>
      <c r="V1112" s="359"/>
      <c r="W1112" s="359"/>
    </row>
    <row r="1113" spans="1:23" s="193" customFormat="1">
      <c r="A1113" s="431"/>
      <c r="B1113" s="415">
        <v>42</v>
      </c>
      <c r="C1113" s="336">
        <v>51</v>
      </c>
      <c r="D1113" s="432" t="s">
        <v>20</v>
      </c>
      <c r="E1113" s="433">
        <f>E1114+E1119+E1128+E1133+E1138+E1141</f>
        <v>0</v>
      </c>
      <c r="F1113" s="433">
        <f t="shared" ref="F1113" si="524">F1114+F1119+F1128+F1133+F1138+F1141</f>
        <v>0</v>
      </c>
      <c r="G1113" s="433">
        <f t="shared" ref="G1113" si="525">G1114+G1119+G1128+G1133+G1138+G1141</f>
        <v>0</v>
      </c>
      <c r="H1113" s="541" t="s">
        <v>741</v>
      </c>
      <c r="I1113" s="541" t="s">
        <v>741</v>
      </c>
      <c r="J1113" s="458"/>
      <c r="K1113" s="458"/>
      <c r="L1113" s="338"/>
      <c r="M1113" s="338"/>
      <c r="N1113" s="338"/>
      <c r="O1113" s="360"/>
      <c r="P1113" s="358"/>
      <c r="Q1113" s="358"/>
      <c r="R1113" s="358"/>
      <c r="S1113" s="360"/>
      <c r="T1113" s="359"/>
      <c r="U1113" s="359"/>
      <c r="V1113" s="359"/>
      <c r="W1113" s="359"/>
    </row>
    <row r="1114" spans="1:23" s="193" customFormat="1">
      <c r="A1114" s="336"/>
      <c r="B1114" s="434" t="s">
        <v>439</v>
      </c>
      <c r="C1114" s="336">
        <v>51</v>
      </c>
      <c r="D1114" s="432" t="s">
        <v>96</v>
      </c>
      <c r="E1114" s="433">
        <f>SUM(E1115:E1118)</f>
        <v>0</v>
      </c>
      <c r="F1114" s="433">
        <f t="shared" ref="F1114" si="526">SUM(F1115:F1118)</f>
        <v>0</v>
      </c>
      <c r="G1114" s="433">
        <f t="shared" ref="G1114" si="527">SUM(G1115:G1118)</f>
        <v>0</v>
      </c>
      <c r="H1114" s="541" t="s">
        <v>741</v>
      </c>
      <c r="I1114" s="541" t="s">
        <v>741</v>
      </c>
      <c r="J1114" s="458"/>
      <c r="K1114" s="458"/>
      <c r="L1114" s="338"/>
      <c r="M1114" s="338"/>
      <c r="N1114" s="338"/>
      <c r="O1114" s="360"/>
      <c r="P1114" s="358"/>
      <c r="Q1114" s="358"/>
      <c r="R1114" s="358"/>
      <c r="S1114" s="360"/>
      <c r="T1114" s="359"/>
      <c r="U1114" s="359"/>
      <c r="V1114" s="359"/>
      <c r="W1114" s="359"/>
    </row>
    <row r="1115" spans="1:23" s="193" customFormat="1">
      <c r="A1115" s="418"/>
      <c r="B1115" s="435" t="s">
        <v>440</v>
      </c>
      <c r="C1115" s="418">
        <v>51</v>
      </c>
      <c r="D1115" s="436" t="s">
        <v>441</v>
      </c>
      <c r="E1115" s="422">
        <v>0</v>
      </c>
      <c r="F1115" s="422">
        <v>0</v>
      </c>
      <c r="G1115" s="422">
        <v>0</v>
      </c>
      <c r="H1115" s="540" t="s">
        <v>741</v>
      </c>
      <c r="I1115" s="540" t="s">
        <v>741</v>
      </c>
      <c r="J1115" s="458"/>
      <c r="K1115" s="458"/>
      <c r="L1115" s="338"/>
      <c r="M1115" s="338"/>
      <c r="N1115" s="338"/>
      <c r="O1115" s="360"/>
      <c r="P1115" s="358"/>
      <c r="Q1115" s="358"/>
      <c r="R1115" s="358"/>
      <c r="S1115" s="360"/>
      <c r="T1115" s="359"/>
      <c r="U1115" s="359"/>
      <c r="V1115" s="359"/>
      <c r="W1115" s="359"/>
    </row>
    <row r="1116" spans="1:23" s="193" customFormat="1">
      <c r="A1116" s="418"/>
      <c r="B1116" s="435" t="s">
        <v>442</v>
      </c>
      <c r="C1116" s="418">
        <v>51</v>
      </c>
      <c r="D1116" s="436" t="s">
        <v>443</v>
      </c>
      <c r="E1116" s="422">
        <v>0</v>
      </c>
      <c r="F1116" s="422">
        <v>0</v>
      </c>
      <c r="G1116" s="422">
        <v>0</v>
      </c>
      <c r="H1116" s="540" t="s">
        <v>741</v>
      </c>
      <c r="I1116" s="540" t="s">
        <v>741</v>
      </c>
      <c r="J1116" s="458"/>
      <c r="K1116" s="458"/>
      <c r="L1116" s="338"/>
      <c r="M1116" s="338"/>
      <c r="N1116" s="338"/>
      <c r="O1116" s="360"/>
      <c r="P1116" s="358"/>
      <c r="Q1116" s="358"/>
      <c r="R1116" s="358"/>
      <c r="S1116" s="360"/>
      <c r="T1116" s="359"/>
      <c r="U1116" s="359"/>
      <c r="V1116" s="359"/>
      <c r="W1116" s="359"/>
    </row>
    <row r="1117" spans="1:23" s="193" customFormat="1">
      <c r="A1117" s="418"/>
      <c r="B1117" s="435" t="s">
        <v>444</v>
      </c>
      <c r="C1117" s="418">
        <v>51</v>
      </c>
      <c r="D1117" s="436" t="s">
        <v>445</v>
      </c>
      <c r="E1117" s="422">
        <v>0</v>
      </c>
      <c r="F1117" s="422">
        <v>0</v>
      </c>
      <c r="G1117" s="422">
        <v>0</v>
      </c>
      <c r="H1117" s="540" t="s">
        <v>741</v>
      </c>
      <c r="I1117" s="540" t="s">
        <v>741</v>
      </c>
      <c r="J1117" s="458"/>
      <c r="K1117" s="458"/>
      <c r="L1117" s="338"/>
      <c r="M1117" s="338"/>
      <c r="N1117" s="338"/>
      <c r="O1117" s="360"/>
      <c r="P1117" s="358"/>
      <c r="Q1117" s="358"/>
      <c r="R1117" s="358"/>
      <c r="S1117" s="360"/>
      <c r="T1117" s="359"/>
      <c r="U1117" s="359"/>
      <c r="V1117" s="359"/>
      <c r="W1117" s="359"/>
    </row>
    <row r="1118" spans="1:23" s="193" customFormat="1">
      <c r="A1118" s="418"/>
      <c r="B1118" s="435" t="s">
        <v>446</v>
      </c>
      <c r="C1118" s="418">
        <v>51</v>
      </c>
      <c r="D1118" s="436" t="s">
        <v>447</v>
      </c>
      <c r="E1118" s="422">
        <v>0</v>
      </c>
      <c r="F1118" s="422">
        <v>0</v>
      </c>
      <c r="G1118" s="422">
        <v>0</v>
      </c>
      <c r="H1118" s="540" t="s">
        <v>741</v>
      </c>
      <c r="I1118" s="540" t="s">
        <v>741</v>
      </c>
      <c r="J1118" s="458"/>
      <c r="K1118" s="458"/>
      <c r="L1118" s="338"/>
      <c r="M1118" s="338"/>
      <c r="N1118" s="338"/>
      <c r="O1118" s="360"/>
      <c r="P1118" s="358"/>
      <c r="Q1118" s="358"/>
      <c r="R1118" s="358"/>
      <c r="S1118" s="360"/>
      <c r="T1118" s="359"/>
      <c r="U1118" s="359"/>
      <c r="V1118" s="359"/>
      <c r="W1118" s="359"/>
    </row>
    <row r="1119" spans="1:23" s="193" customFormat="1">
      <c r="A1119" s="336"/>
      <c r="B1119" s="434" t="s">
        <v>448</v>
      </c>
      <c r="C1119" s="336">
        <v>51</v>
      </c>
      <c r="D1119" s="432" t="s">
        <v>97</v>
      </c>
      <c r="E1119" s="433">
        <f>SUM(E1120:E1127)</f>
        <v>0</v>
      </c>
      <c r="F1119" s="433">
        <f t="shared" ref="F1119" si="528">SUM(F1120:F1127)</f>
        <v>0</v>
      </c>
      <c r="G1119" s="433">
        <f t="shared" ref="G1119" si="529">SUM(G1120:G1127)</f>
        <v>0</v>
      </c>
      <c r="H1119" s="541" t="s">
        <v>741</v>
      </c>
      <c r="I1119" s="541" t="s">
        <v>741</v>
      </c>
      <c r="J1119" s="458"/>
      <c r="K1119" s="458"/>
      <c r="L1119" s="338"/>
      <c r="M1119" s="338"/>
      <c r="N1119" s="338"/>
      <c r="O1119" s="360"/>
      <c r="P1119" s="358"/>
      <c r="Q1119" s="358"/>
      <c r="R1119" s="358"/>
      <c r="S1119" s="360"/>
      <c r="T1119" s="359"/>
      <c r="U1119" s="359"/>
      <c r="V1119" s="359"/>
      <c r="W1119" s="359"/>
    </row>
    <row r="1120" spans="1:23" s="193" customFormat="1">
      <c r="A1120" s="418"/>
      <c r="B1120" s="435" t="s">
        <v>201</v>
      </c>
      <c r="C1120" s="418">
        <v>51</v>
      </c>
      <c r="D1120" s="436" t="s">
        <v>202</v>
      </c>
      <c r="E1120" s="422">
        <v>0</v>
      </c>
      <c r="F1120" s="422">
        <v>0</v>
      </c>
      <c r="G1120" s="422">
        <v>0</v>
      </c>
      <c r="H1120" s="540" t="s">
        <v>741</v>
      </c>
      <c r="I1120" s="540" t="s">
        <v>741</v>
      </c>
      <c r="J1120" s="458"/>
      <c r="K1120" s="458"/>
      <c r="L1120" s="338"/>
      <c r="M1120" s="338"/>
      <c r="N1120" s="338"/>
      <c r="O1120" s="360"/>
      <c r="P1120" s="358"/>
      <c r="Q1120" s="358"/>
      <c r="R1120" s="358"/>
      <c r="S1120" s="360"/>
      <c r="T1120" s="359"/>
      <c r="U1120" s="359"/>
      <c r="V1120" s="359"/>
      <c r="W1120" s="359"/>
    </row>
    <row r="1121" spans="1:23" s="193" customFormat="1">
      <c r="A1121" s="418"/>
      <c r="B1121" s="435" t="s">
        <v>199</v>
      </c>
      <c r="C1121" s="418">
        <v>51</v>
      </c>
      <c r="D1121" s="436" t="s">
        <v>200</v>
      </c>
      <c r="E1121" s="422">
        <v>0</v>
      </c>
      <c r="F1121" s="422">
        <v>0</v>
      </c>
      <c r="G1121" s="422">
        <v>0</v>
      </c>
      <c r="H1121" s="540" t="s">
        <v>741</v>
      </c>
      <c r="I1121" s="540" t="s">
        <v>741</v>
      </c>
      <c r="J1121" s="458"/>
      <c r="K1121" s="458"/>
      <c r="L1121" s="338"/>
      <c r="M1121" s="338"/>
      <c r="N1121" s="338"/>
      <c r="O1121" s="360"/>
      <c r="P1121" s="358"/>
      <c r="Q1121" s="358"/>
      <c r="R1121" s="358"/>
      <c r="S1121" s="360"/>
      <c r="T1121" s="359"/>
      <c r="U1121" s="359"/>
      <c r="V1121" s="359"/>
      <c r="W1121" s="359"/>
    </row>
    <row r="1122" spans="1:23" s="193" customFormat="1">
      <c r="A1122" s="418"/>
      <c r="B1122" s="435" t="s">
        <v>449</v>
      </c>
      <c r="C1122" s="418">
        <v>51</v>
      </c>
      <c r="D1122" s="436" t="s">
        <v>450</v>
      </c>
      <c r="E1122" s="422">
        <v>0</v>
      </c>
      <c r="F1122" s="422">
        <v>0</v>
      </c>
      <c r="G1122" s="422">
        <v>0</v>
      </c>
      <c r="H1122" s="540" t="s">
        <v>741</v>
      </c>
      <c r="I1122" s="540" t="s">
        <v>741</v>
      </c>
      <c r="J1122" s="458"/>
      <c r="K1122" s="458"/>
      <c r="L1122" s="338"/>
      <c r="M1122" s="338"/>
      <c r="N1122" s="338"/>
      <c r="O1122" s="360"/>
      <c r="P1122" s="358"/>
      <c r="Q1122" s="358"/>
      <c r="R1122" s="358"/>
      <c r="S1122" s="360"/>
      <c r="T1122" s="359"/>
      <c r="U1122" s="359"/>
      <c r="V1122" s="359"/>
      <c r="W1122" s="359"/>
    </row>
    <row r="1123" spans="1:23" s="193" customFormat="1">
      <c r="A1123" s="418"/>
      <c r="B1123" s="435" t="s">
        <v>451</v>
      </c>
      <c r="C1123" s="418">
        <v>51</v>
      </c>
      <c r="D1123" s="436" t="s">
        <v>452</v>
      </c>
      <c r="E1123" s="422">
        <v>0</v>
      </c>
      <c r="F1123" s="422">
        <v>0</v>
      </c>
      <c r="G1123" s="422">
        <v>0</v>
      </c>
      <c r="H1123" s="540" t="s">
        <v>741</v>
      </c>
      <c r="I1123" s="540" t="s">
        <v>741</v>
      </c>
      <c r="J1123" s="458"/>
      <c r="K1123" s="458"/>
      <c r="L1123" s="338"/>
      <c r="M1123" s="338"/>
      <c r="N1123" s="338"/>
      <c r="O1123" s="360"/>
      <c r="P1123" s="358"/>
      <c r="Q1123" s="358"/>
      <c r="R1123" s="358"/>
      <c r="S1123" s="360"/>
      <c r="T1123" s="359"/>
      <c r="U1123" s="359"/>
      <c r="V1123" s="359"/>
      <c r="W1123" s="359"/>
    </row>
    <row r="1124" spans="1:23" s="193" customFormat="1">
      <c r="A1124" s="418"/>
      <c r="B1124" s="435" t="s">
        <v>453</v>
      </c>
      <c r="C1124" s="418">
        <v>51</v>
      </c>
      <c r="D1124" s="436" t="s">
        <v>454</v>
      </c>
      <c r="E1124" s="422">
        <v>0</v>
      </c>
      <c r="F1124" s="422">
        <v>0</v>
      </c>
      <c r="G1124" s="422">
        <v>0</v>
      </c>
      <c r="H1124" s="540" t="s">
        <v>741</v>
      </c>
      <c r="I1124" s="540" t="s">
        <v>741</v>
      </c>
      <c r="J1124" s="458"/>
      <c r="K1124" s="458"/>
      <c r="L1124" s="338"/>
      <c r="M1124" s="338"/>
      <c r="N1124" s="338"/>
      <c r="O1124" s="360"/>
      <c r="P1124" s="358"/>
      <c r="Q1124" s="358"/>
      <c r="R1124" s="358"/>
      <c r="S1124" s="360"/>
      <c r="T1124" s="359"/>
      <c r="U1124" s="359"/>
      <c r="V1124" s="359"/>
      <c r="W1124" s="359"/>
    </row>
    <row r="1125" spans="1:23" s="193" customFormat="1">
      <c r="A1125" s="418"/>
      <c r="B1125" s="435" t="s">
        <v>455</v>
      </c>
      <c r="C1125" s="418">
        <v>51</v>
      </c>
      <c r="D1125" s="436" t="s">
        <v>456</v>
      </c>
      <c r="E1125" s="422">
        <v>0</v>
      </c>
      <c r="F1125" s="422">
        <v>0</v>
      </c>
      <c r="G1125" s="422">
        <v>0</v>
      </c>
      <c r="H1125" s="540" t="s">
        <v>741</v>
      </c>
      <c r="I1125" s="540" t="s">
        <v>741</v>
      </c>
      <c r="J1125" s="458"/>
      <c r="K1125" s="458"/>
      <c r="L1125" s="338"/>
      <c r="M1125" s="338"/>
      <c r="N1125" s="338"/>
      <c r="O1125" s="360"/>
      <c r="P1125" s="358"/>
      <c r="Q1125" s="358"/>
      <c r="R1125" s="358"/>
      <c r="S1125" s="360"/>
      <c r="T1125" s="359"/>
      <c r="U1125" s="359"/>
      <c r="V1125" s="359"/>
      <c r="W1125" s="359"/>
    </row>
    <row r="1126" spans="1:23" s="193" customFormat="1">
      <c r="A1126" s="418"/>
      <c r="B1126" s="435" t="s">
        <v>457</v>
      </c>
      <c r="C1126" s="418">
        <v>51</v>
      </c>
      <c r="D1126" s="436" t="s">
        <v>458</v>
      </c>
      <c r="E1126" s="422">
        <v>0</v>
      </c>
      <c r="F1126" s="422">
        <v>0</v>
      </c>
      <c r="G1126" s="422">
        <v>0</v>
      </c>
      <c r="H1126" s="540" t="s">
        <v>741</v>
      </c>
      <c r="I1126" s="540" t="s">
        <v>741</v>
      </c>
      <c r="J1126" s="458"/>
      <c r="K1126" s="458"/>
      <c r="L1126" s="338"/>
      <c r="M1126" s="338"/>
      <c r="N1126" s="338"/>
      <c r="O1126" s="360"/>
      <c r="P1126" s="358"/>
      <c r="Q1126" s="358"/>
      <c r="R1126" s="358"/>
      <c r="S1126" s="360"/>
      <c r="T1126" s="359"/>
      <c r="U1126" s="359"/>
      <c r="V1126" s="359"/>
      <c r="W1126" s="359"/>
    </row>
    <row r="1127" spans="1:23" s="193" customFormat="1">
      <c r="A1127" s="438"/>
      <c r="B1127" s="439">
        <v>4228</v>
      </c>
      <c r="C1127" s="437">
        <v>51</v>
      </c>
      <c r="D1127" s="436" t="s">
        <v>459</v>
      </c>
      <c r="E1127" s="422">
        <v>0</v>
      </c>
      <c r="F1127" s="422">
        <v>0</v>
      </c>
      <c r="G1127" s="422">
        <v>0</v>
      </c>
      <c r="H1127" s="540" t="s">
        <v>741</v>
      </c>
      <c r="I1127" s="540" t="s">
        <v>741</v>
      </c>
      <c r="J1127" s="458"/>
      <c r="K1127" s="458"/>
      <c r="L1127" s="338"/>
      <c r="M1127" s="338"/>
      <c r="N1127" s="338"/>
      <c r="O1127" s="360"/>
      <c r="P1127" s="358"/>
      <c r="Q1127" s="358"/>
      <c r="R1127" s="358"/>
      <c r="S1127" s="360"/>
      <c r="T1127" s="359"/>
      <c r="U1127" s="359"/>
      <c r="V1127" s="359"/>
      <c r="W1127" s="359"/>
    </row>
    <row r="1128" spans="1:23" s="193" customFormat="1">
      <c r="A1128" s="336"/>
      <c r="B1128" s="434" t="s">
        <v>460</v>
      </c>
      <c r="C1128" s="336">
        <v>51</v>
      </c>
      <c r="D1128" s="432" t="s">
        <v>461</v>
      </c>
      <c r="E1128" s="433">
        <f>SUM(E1129:E1132)</f>
        <v>0</v>
      </c>
      <c r="F1128" s="433">
        <f t="shared" ref="F1128" si="530">SUM(F1129:F1132)</f>
        <v>0</v>
      </c>
      <c r="G1128" s="433">
        <f t="shared" ref="G1128" si="531">SUM(G1129:G1132)</f>
        <v>0</v>
      </c>
      <c r="H1128" s="541" t="s">
        <v>741</v>
      </c>
      <c r="I1128" s="541" t="s">
        <v>741</v>
      </c>
      <c r="J1128" s="458"/>
      <c r="K1128" s="458"/>
      <c r="L1128" s="338"/>
      <c r="M1128" s="338"/>
      <c r="N1128" s="338"/>
      <c r="O1128" s="360"/>
      <c r="P1128" s="358"/>
      <c r="Q1128" s="358"/>
      <c r="R1128" s="358"/>
      <c r="S1128" s="360"/>
      <c r="T1128" s="359"/>
      <c r="U1128" s="359"/>
      <c r="V1128" s="359"/>
      <c r="W1128" s="359"/>
    </row>
    <row r="1129" spans="1:23" s="193" customFormat="1">
      <c r="A1129" s="418"/>
      <c r="B1129" s="435" t="s">
        <v>462</v>
      </c>
      <c r="C1129" s="418">
        <v>51</v>
      </c>
      <c r="D1129" s="436" t="s">
        <v>463</v>
      </c>
      <c r="E1129" s="422">
        <v>0</v>
      </c>
      <c r="F1129" s="422">
        <v>0</v>
      </c>
      <c r="G1129" s="422">
        <v>0</v>
      </c>
      <c r="H1129" s="540" t="s">
        <v>741</v>
      </c>
      <c r="I1129" s="540" t="s">
        <v>741</v>
      </c>
      <c r="J1129" s="458"/>
      <c r="K1129" s="458"/>
      <c r="L1129" s="338"/>
      <c r="M1129" s="338"/>
      <c r="N1129" s="338"/>
      <c r="O1129" s="360"/>
      <c r="P1129" s="358"/>
      <c r="Q1129" s="358"/>
      <c r="R1129" s="358"/>
      <c r="S1129" s="360"/>
      <c r="T1129" s="359"/>
      <c r="U1129" s="359"/>
      <c r="V1129" s="359"/>
      <c r="W1129" s="359"/>
    </row>
    <row r="1130" spans="1:23" s="193" customFormat="1">
      <c r="A1130" s="418"/>
      <c r="B1130" s="435" t="s">
        <v>464</v>
      </c>
      <c r="C1130" s="418">
        <v>51</v>
      </c>
      <c r="D1130" s="436" t="s">
        <v>465</v>
      </c>
      <c r="E1130" s="422">
        <v>0</v>
      </c>
      <c r="F1130" s="422">
        <v>0</v>
      </c>
      <c r="G1130" s="422">
        <v>0</v>
      </c>
      <c r="H1130" s="540" t="s">
        <v>741</v>
      </c>
      <c r="I1130" s="540" t="s">
        <v>741</v>
      </c>
      <c r="J1130" s="458"/>
      <c r="K1130" s="458"/>
      <c r="L1130" s="338"/>
      <c r="M1130" s="338"/>
      <c r="N1130" s="338"/>
      <c r="O1130" s="360"/>
      <c r="P1130" s="358"/>
      <c r="Q1130" s="358"/>
      <c r="R1130" s="358"/>
      <c r="S1130" s="360"/>
      <c r="T1130" s="359"/>
      <c r="U1130" s="359"/>
      <c r="V1130" s="359"/>
      <c r="W1130" s="359"/>
    </row>
    <row r="1131" spans="1:23" s="193" customFormat="1">
      <c r="A1131" s="418"/>
      <c r="B1131" s="435" t="s">
        <v>466</v>
      </c>
      <c r="C1131" s="418">
        <v>51</v>
      </c>
      <c r="D1131" s="436" t="s">
        <v>467</v>
      </c>
      <c r="E1131" s="422">
        <v>0</v>
      </c>
      <c r="F1131" s="422">
        <v>0</v>
      </c>
      <c r="G1131" s="422">
        <v>0</v>
      </c>
      <c r="H1131" s="540" t="s">
        <v>741</v>
      </c>
      <c r="I1131" s="540" t="s">
        <v>741</v>
      </c>
      <c r="J1131" s="458"/>
      <c r="K1131" s="458"/>
      <c r="L1131" s="338"/>
      <c r="M1131" s="338"/>
      <c r="N1131" s="338"/>
      <c r="O1131" s="360"/>
      <c r="P1131" s="358"/>
      <c r="Q1131" s="358"/>
      <c r="R1131" s="358"/>
      <c r="S1131" s="360"/>
      <c r="T1131" s="359"/>
      <c r="U1131" s="359"/>
      <c r="V1131" s="359"/>
      <c r="W1131" s="359"/>
    </row>
    <row r="1132" spans="1:23" s="193" customFormat="1">
      <c r="A1132" s="418"/>
      <c r="B1132" s="435" t="s">
        <v>468</v>
      </c>
      <c r="C1132" s="418">
        <v>51</v>
      </c>
      <c r="D1132" s="436" t="s">
        <v>469</v>
      </c>
      <c r="E1132" s="422">
        <v>0</v>
      </c>
      <c r="F1132" s="422">
        <v>0</v>
      </c>
      <c r="G1132" s="422">
        <v>0</v>
      </c>
      <c r="H1132" s="540" t="s">
        <v>741</v>
      </c>
      <c r="I1132" s="540" t="s">
        <v>741</v>
      </c>
      <c r="J1132" s="458"/>
      <c r="K1132" s="458"/>
      <c r="L1132" s="338"/>
      <c r="M1132" s="338"/>
      <c r="N1132" s="338"/>
      <c r="O1132" s="360"/>
      <c r="P1132" s="358"/>
      <c r="Q1132" s="358"/>
      <c r="R1132" s="358"/>
      <c r="S1132" s="360"/>
      <c r="T1132" s="359"/>
      <c r="U1132" s="359"/>
      <c r="V1132" s="359"/>
      <c r="W1132" s="359"/>
    </row>
    <row r="1133" spans="1:23" s="193" customFormat="1">
      <c r="A1133" s="336"/>
      <c r="B1133" s="415">
        <v>424</v>
      </c>
      <c r="C1133" s="431">
        <v>51</v>
      </c>
      <c r="D1133" s="432" t="s">
        <v>104</v>
      </c>
      <c r="E1133" s="433">
        <f>SUM(E1134:E1137)</f>
        <v>0</v>
      </c>
      <c r="F1133" s="433">
        <f t="shared" ref="F1133" si="532">SUM(F1134:F1137)</f>
        <v>0</v>
      </c>
      <c r="G1133" s="433">
        <f t="shared" ref="G1133" si="533">SUM(G1134:G1137)</f>
        <v>0</v>
      </c>
      <c r="H1133" s="541" t="s">
        <v>741</v>
      </c>
      <c r="I1133" s="541" t="s">
        <v>741</v>
      </c>
      <c r="J1133" s="458"/>
      <c r="K1133" s="458"/>
      <c r="L1133" s="338"/>
      <c r="M1133" s="338"/>
      <c r="N1133" s="338"/>
      <c r="O1133" s="360"/>
      <c r="P1133" s="358"/>
      <c r="Q1133" s="358"/>
      <c r="R1133" s="358"/>
      <c r="S1133" s="360"/>
      <c r="T1133" s="359"/>
      <c r="U1133" s="359"/>
      <c r="V1133" s="359"/>
      <c r="W1133" s="359"/>
    </row>
    <row r="1134" spans="1:23" s="193" customFormat="1">
      <c r="A1134" s="418"/>
      <c r="B1134" s="440">
        <v>4241</v>
      </c>
      <c r="C1134" s="418">
        <v>51</v>
      </c>
      <c r="D1134" s="441" t="s">
        <v>470</v>
      </c>
      <c r="E1134" s="422">
        <v>0</v>
      </c>
      <c r="F1134" s="422">
        <v>0</v>
      </c>
      <c r="G1134" s="422">
        <v>0</v>
      </c>
      <c r="H1134" s="540" t="s">
        <v>741</v>
      </c>
      <c r="I1134" s="540" t="s">
        <v>741</v>
      </c>
      <c r="J1134" s="458"/>
      <c r="K1134" s="458"/>
      <c r="L1134" s="338"/>
      <c r="M1134" s="338"/>
      <c r="N1134" s="338"/>
      <c r="O1134" s="360"/>
      <c r="P1134" s="358"/>
      <c r="Q1134" s="358"/>
      <c r="R1134" s="358"/>
      <c r="S1134" s="360"/>
      <c r="T1134" s="359"/>
      <c r="U1134" s="359"/>
      <c r="V1134" s="359"/>
      <c r="W1134" s="359"/>
    </row>
    <row r="1135" spans="1:23" s="193" customFormat="1">
      <c r="A1135" s="418"/>
      <c r="B1135" s="440">
        <v>4242</v>
      </c>
      <c r="C1135" s="418">
        <v>51</v>
      </c>
      <c r="D1135" s="442" t="s">
        <v>471</v>
      </c>
      <c r="E1135" s="422">
        <v>0</v>
      </c>
      <c r="F1135" s="422">
        <v>0</v>
      </c>
      <c r="G1135" s="422">
        <v>0</v>
      </c>
      <c r="H1135" s="540" t="s">
        <v>741</v>
      </c>
      <c r="I1135" s="540" t="s">
        <v>741</v>
      </c>
      <c r="J1135" s="458"/>
      <c r="K1135" s="458"/>
      <c r="L1135" s="338"/>
      <c r="M1135" s="338"/>
      <c r="N1135" s="338"/>
      <c r="O1135" s="360"/>
      <c r="P1135" s="358"/>
      <c r="Q1135" s="358"/>
      <c r="R1135" s="358"/>
      <c r="S1135" s="360"/>
      <c r="T1135" s="359"/>
      <c r="U1135" s="359"/>
      <c r="V1135" s="359"/>
      <c r="W1135" s="359"/>
    </row>
    <row r="1136" spans="1:23" s="193" customFormat="1">
      <c r="A1136" s="418"/>
      <c r="B1136" s="440">
        <v>4243</v>
      </c>
      <c r="C1136" s="418">
        <v>51</v>
      </c>
      <c r="D1136" s="442" t="s">
        <v>472</v>
      </c>
      <c r="E1136" s="422">
        <v>0</v>
      </c>
      <c r="F1136" s="422">
        <v>0</v>
      </c>
      <c r="G1136" s="422">
        <v>0</v>
      </c>
      <c r="H1136" s="540" t="s">
        <v>741</v>
      </c>
      <c r="I1136" s="540" t="s">
        <v>741</v>
      </c>
      <c r="J1136" s="458"/>
      <c r="K1136" s="458"/>
      <c r="L1136" s="338"/>
      <c r="M1136" s="338"/>
      <c r="N1136" s="338"/>
      <c r="O1136" s="360"/>
      <c r="P1136" s="358"/>
      <c r="Q1136" s="358"/>
      <c r="R1136" s="358"/>
      <c r="S1136" s="360"/>
      <c r="T1136" s="359"/>
      <c r="U1136" s="359"/>
      <c r="V1136" s="359"/>
      <c r="W1136" s="359"/>
    </row>
    <row r="1137" spans="1:23" s="193" customFormat="1">
      <c r="A1137" s="418"/>
      <c r="B1137" s="440">
        <v>4244</v>
      </c>
      <c r="C1137" s="418">
        <v>51</v>
      </c>
      <c r="D1137" s="442" t="s">
        <v>473</v>
      </c>
      <c r="E1137" s="422">
        <v>0</v>
      </c>
      <c r="F1137" s="422">
        <v>0</v>
      </c>
      <c r="G1137" s="422">
        <v>0</v>
      </c>
      <c r="H1137" s="540" t="s">
        <v>741</v>
      </c>
      <c r="I1137" s="540" t="s">
        <v>741</v>
      </c>
      <c r="J1137" s="458"/>
      <c r="K1137" s="458"/>
      <c r="L1137" s="338"/>
      <c r="M1137" s="338"/>
      <c r="N1137" s="338"/>
      <c r="O1137" s="360"/>
      <c r="P1137" s="358"/>
      <c r="Q1137" s="358"/>
      <c r="R1137" s="358"/>
      <c r="S1137" s="360"/>
      <c r="T1137" s="359"/>
      <c r="U1137" s="359"/>
      <c r="V1137" s="359"/>
      <c r="W1137" s="359"/>
    </row>
    <row r="1138" spans="1:23" s="193" customFormat="1">
      <c r="A1138" s="336"/>
      <c r="B1138" s="434">
        <v>425</v>
      </c>
      <c r="C1138" s="336">
        <v>51</v>
      </c>
      <c r="D1138" s="432" t="s">
        <v>474</v>
      </c>
      <c r="E1138" s="433">
        <f>SUM(E1139:E1140)</f>
        <v>0</v>
      </c>
      <c r="F1138" s="433">
        <f t="shared" ref="F1138" si="534">SUM(F1139:F1140)</f>
        <v>0</v>
      </c>
      <c r="G1138" s="433">
        <f t="shared" ref="G1138" si="535">SUM(G1139:G1140)</f>
        <v>0</v>
      </c>
      <c r="H1138" s="541" t="s">
        <v>741</v>
      </c>
      <c r="I1138" s="541" t="s">
        <v>741</v>
      </c>
      <c r="J1138" s="458"/>
      <c r="K1138" s="458"/>
      <c r="L1138" s="338"/>
      <c r="M1138" s="338"/>
      <c r="N1138" s="338"/>
      <c r="O1138" s="360"/>
      <c r="P1138" s="358"/>
      <c r="Q1138" s="358"/>
      <c r="R1138" s="358"/>
      <c r="S1138" s="360"/>
      <c r="T1138" s="359"/>
      <c r="U1138" s="359"/>
      <c r="V1138" s="359"/>
      <c r="W1138" s="359"/>
    </row>
    <row r="1139" spans="1:23" s="193" customFormat="1">
      <c r="A1139" s="418"/>
      <c r="B1139" s="435">
        <v>4251</v>
      </c>
      <c r="C1139" s="418">
        <v>51</v>
      </c>
      <c r="D1139" s="436" t="s">
        <v>475</v>
      </c>
      <c r="E1139" s="422">
        <v>0</v>
      </c>
      <c r="F1139" s="422">
        <v>0</v>
      </c>
      <c r="G1139" s="422">
        <v>0</v>
      </c>
      <c r="H1139" s="540" t="s">
        <v>741</v>
      </c>
      <c r="I1139" s="540" t="s">
        <v>741</v>
      </c>
      <c r="J1139" s="458"/>
      <c r="K1139" s="458"/>
      <c r="L1139" s="338"/>
      <c r="M1139" s="338"/>
      <c r="N1139" s="338"/>
      <c r="O1139" s="360"/>
      <c r="P1139" s="358"/>
      <c r="Q1139" s="358"/>
      <c r="R1139" s="358"/>
      <c r="S1139" s="360"/>
      <c r="T1139" s="359"/>
      <c r="U1139" s="359"/>
      <c r="V1139" s="359"/>
      <c r="W1139" s="359"/>
    </row>
    <row r="1140" spans="1:23" s="193" customFormat="1">
      <c r="A1140" s="418"/>
      <c r="B1140" s="435">
        <v>4252</v>
      </c>
      <c r="C1140" s="418">
        <v>51</v>
      </c>
      <c r="D1140" s="436" t="s">
        <v>476</v>
      </c>
      <c r="E1140" s="422">
        <v>0</v>
      </c>
      <c r="F1140" s="422">
        <v>0</v>
      </c>
      <c r="G1140" s="422">
        <v>0</v>
      </c>
      <c r="H1140" s="540" t="s">
        <v>741</v>
      </c>
      <c r="I1140" s="540" t="s">
        <v>741</v>
      </c>
      <c r="J1140" s="458"/>
      <c r="K1140" s="458"/>
      <c r="L1140" s="338"/>
      <c r="M1140" s="338"/>
      <c r="N1140" s="338"/>
      <c r="O1140" s="360"/>
      <c r="P1140" s="358"/>
      <c r="Q1140" s="358"/>
      <c r="R1140" s="358"/>
      <c r="S1140" s="360"/>
      <c r="T1140" s="359"/>
      <c r="U1140" s="359"/>
      <c r="V1140" s="359"/>
      <c r="W1140" s="359"/>
    </row>
    <row r="1141" spans="1:23" s="193" customFormat="1">
      <c r="A1141" s="336"/>
      <c r="B1141" s="434">
        <v>426</v>
      </c>
      <c r="C1141" s="336">
        <v>51</v>
      </c>
      <c r="D1141" s="432" t="s">
        <v>105</v>
      </c>
      <c r="E1141" s="433">
        <f>SUM(E1142:E1145)</f>
        <v>0</v>
      </c>
      <c r="F1141" s="433">
        <f t="shared" ref="F1141" si="536">SUM(F1142:F1145)</f>
        <v>0</v>
      </c>
      <c r="G1141" s="433">
        <f t="shared" ref="G1141" si="537">SUM(G1142:G1145)</f>
        <v>0</v>
      </c>
      <c r="H1141" s="541" t="s">
        <v>741</v>
      </c>
      <c r="I1141" s="541" t="s">
        <v>741</v>
      </c>
      <c r="J1141" s="458"/>
      <c r="K1141" s="458"/>
      <c r="L1141" s="338"/>
      <c r="M1141" s="338"/>
      <c r="N1141" s="338"/>
      <c r="O1141" s="360"/>
      <c r="P1141" s="358"/>
      <c r="Q1141" s="358"/>
      <c r="R1141" s="358"/>
      <c r="S1141" s="360"/>
      <c r="T1141" s="359"/>
      <c r="U1141" s="359"/>
      <c r="V1141" s="359"/>
      <c r="W1141" s="359"/>
    </row>
    <row r="1142" spans="1:23" s="193" customFormat="1">
      <c r="A1142" s="418"/>
      <c r="B1142" s="435">
        <v>4261</v>
      </c>
      <c r="C1142" s="418">
        <v>51</v>
      </c>
      <c r="D1142" s="436" t="s">
        <v>477</v>
      </c>
      <c r="E1142" s="422">
        <v>0</v>
      </c>
      <c r="F1142" s="422">
        <v>0</v>
      </c>
      <c r="G1142" s="422">
        <v>0</v>
      </c>
      <c r="H1142" s="540" t="s">
        <v>741</v>
      </c>
      <c r="I1142" s="540" t="s">
        <v>741</v>
      </c>
      <c r="J1142" s="458"/>
      <c r="K1142" s="458"/>
      <c r="L1142" s="338"/>
      <c r="M1142" s="338"/>
      <c r="N1142" s="338"/>
      <c r="O1142" s="360"/>
      <c r="P1142" s="358"/>
      <c r="Q1142" s="358"/>
      <c r="R1142" s="358"/>
      <c r="S1142" s="360"/>
      <c r="T1142" s="359"/>
      <c r="U1142" s="359"/>
      <c r="V1142" s="359"/>
      <c r="W1142" s="359"/>
    </row>
    <row r="1143" spans="1:23" s="193" customFormat="1">
      <c r="A1143" s="418"/>
      <c r="B1143" s="435">
        <v>4262</v>
      </c>
      <c r="C1143" s="418">
        <v>51</v>
      </c>
      <c r="D1143" s="436" t="s">
        <v>478</v>
      </c>
      <c r="E1143" s="422">
        <v>0</v>
      </c>
      <c r="F1143" s="422">
        <v>0</v>
      </c>
      <c r="G1143" s="422">
        <v>0</v>
      </c>
      <c r="H1143" s="540" t="s">
        <v>741</v>
      </c>
      <c r="I1143" s="540" t="s">
        <v>741</v>
      </c>
      <c r="J1143" s="458"/>
      <c r="K1143" s="458"/>
      <c r="L1143" s="338"/>
      <c r="M1143" s="338"/>
      <c r="N1143" s="338"/>
      <c r="O1143" s="360"/>
      <c r="P1143" s="358"/>
      <c r="Q1143" s="358"/>
      <c r="R1143" s="358"/>
      <c r="S1143" s="360"/>
      <c r="T1143" s="359"/>
      <c r="U1143" s="359"/>
      <c r="V1143" s="359"/>
      <c r="W1143" s="359"/>
    </row>
    <row r="1144" spans="1:23" s="193" customFormat="1">
      <c r="A1144" s="418"/>
      <c r="B1144" s="435">
        <v>4263</v>
      </c>
      <c r="C1144" s="418">
        <v>51</v>
      </c>
      <c r="D1144" s="436" t="s">
        <v>479</v>
      </c>
      <c r="E1144" s="422">
        <v>0</v>
      </c>
      <c r="F1144" s="422">
        <v>0</v>
      </c>
      <c r="G1144" s="422">
        <v>0</v>
      </c>
      <c r="H1144" s="540" t="s">
        <v>741</v>
      </c>
      <c r="I1144" s="540" t="s">
        <v>741</v>
      </c>
      <c r="J1144" s="458"/>
      <c r="K1144" s="458"/>
      <c r="L1144" s="338"/>
      <c r="M1144" s="338"/>
      <c r="N1144" s="338"/>
      <c r="O1144" s="360"/>
      <c r="P1144" s="358"/>
      <c r="Q1144" s="358"/>
      <c r="R1144" s="358"/>
      <c r="S1144" s="360"/>
      <c r="T1144" s="359"/>
      <c r="U1144" s="359"/>
      <c r="V1144" s="359"/>
      <c r="W1144" s="359"/>
    </row>
    <row r="1145" spans="1:23" s="193" customFormat="1">
      <c r="A1145" s="418"/>
      <c r="B1145" s="435">
        <v>4264</v>
      </c>
      <c r="C1145" s="418">
        <v>51</v>
      </c>
      <c r="D1145" s="436" t="s">
        <v>480</v>
      </c>
      <c r="E1145" s="422">
        <v>0</v>
      </c>
      <c r="F1145" s="422">
        <v>0</v>
      </c>
      <c r="G1145" s="422">
        <v>0</v>
      </c>
      <c r="H1145" s="540" t="s">
        <v>741</v>
      </c>
      <c r="I1145" s="540" t="s">
        <v>741</v>
      </c>
      <c r="J1145" s="458"/>
      <c r="K1145" s="458"/>
      <c r="L1145" s="338"/>
      <c r="M1145" s="338"/>
      <c r="N1145" s="338"/>
      <c r="O1145" s="360"/>
      <c r="P1145" s="358"/>
      <c r="Q1145" s="358"/>
      <c r="R1145" s="358"/>
      <c r="S1145" s="360"/>
      <c r="T1145" s="359"/>
      <c r="U1145" s="359"/>
      <c r="V1145" s="359"/>
      <c r="W1145" s="359"/>
    </row>
    <row r="1146" spans="1:23" s="193" customFormat="1" ht="30">
      <c r="A1146" s="443"/>
      <c r="B1146" s="415">
        <v>43</v>
      </c>
      <c r="C1146" s="336">
        <v>51</v>
      </c>
      <c r="D1146" s="432" t="s">
        <v>481</v>
      </c>
      <c r="E1146" s="433">
        <f>E1147</f>
        <v>0</v>
      </c>
      <c r="F1146" s="433">
        <f t="shared" ref="F1146" si="538">F1147</f>
        <v>0</v>
      </c>
      <c r="G1146" s="433">
        <f t="shared" ref="G1146" si="539">G1147</f>
        <v>0</v>
      </c>
      <c r="H1146" s="541" t="s">
        <v>741</v>
      </c>
      <c r="I1146" s="541" t="s">
        <v>741</v>
      </c>
      <c r="J1146" s="458"/>
      <c r="K1146" s="458"/>
      <c r="L1146" s="338"/>
      <c r="M1146" s="338"/>
      <c r="N1146" s="338"/>
      <c r="O1146" s="360"/>
      <c r="P1146" s="358"/>
      <c r="Q1146" s="358"/>
      <c r="R1146" s="358"/>
      <c r="S1146" s="360"/>
      <c r="T1146" s="359"/>
      <c r="U1146" s="359"/>
      <c r="V1146" s="359"/>
      <c r="W1146" s="359"/>
    </row>
    <row r="1147" spans="1:23" s="193" customFormat="1">
      <c r="A1147" s="336"/>
      <c r="B1147" s="434" t="s">
        <v>482</v>
      </c>
      <c r="C1147" s="336">
        <v>51</v>
      </c>
      <c r="D1147" s="432" t="s">
        <v>483</v>
      </c>
      <c r="E1147" s="433">
        <f>SUM(E1148:E1149)</f>
        <v>0</v>
      </c>
      <c r="F1147" s="433">
        <f t="shared" ref="F1147" si="540">SUM(F1148:F1149)</f>
        <v>0</v>
      </c>
      <c r="G1147" s="433">
        <f t="shared" ref="G1147" si="541">SUM(G1148:G1149)</f>
        <v>0</v>
      </c>
      <c r="H1147" s="541" t="s">
        <v>741</v>
      </c>
      <c r="I1147" s="541" t="s">
        <v>741</v>
      </c>
      <c r="J1147" s="458"/>
      <c r="K1147" s="458"/>
      <c r="L1147" s="338"/>
      <c r="M1147" s="338"/>
      <c r="N1147" s="338"/>
      <c r="O1147" s="360"/>
      <c r="P1147" s="358"/>
      <c r="Q1147" s="358"/>
      <c r="R1147" s="358"/>
      <c r="S1147" s="360"/>
      <c r="T1147" s="359"/>
      <c r="U1147" s="359"/>
      <c r="V1147" s="359"/>
      <c r="W1147" s="359"/>
    </row>
    <row r="1148" spans="1:23" s="193" customFormat="1">
      <c r="A1148" s="418"/>
      <c r="B1148" s="435" t="s">
        <v>484</v>
      </c>
      <c r="C1148" s="418">
        <v>51</v>
      </c>
      <c r="D1148" s="436" t="s">
        <v>485</v>
      </c>
      <c r="E1148" s="422">
        <v>0</v>
      </c>
      <c r="F1148" s="422">
        <v>0</v>
      </c>
      <c r="G1148" s="422">
        <v>0</v>
      </c>
      <c r="H1148" s="540" t="s">
        <v>741</v>
      </c>
      <c r="I1148" s="540" t="s">
        <v>741</v>
      </c>
      <c r="J1148" s="458"/>
      <c r="K1148" s="458"/>
      <c r="L1148" s="338"/>
      <c r="M1148" s="338"/>
      <c r="N1148" s="338"/>
      <c r="O1148" s="360"/>
      <c r="P1148" s="358"/>
      <c r="Q1148" s="358"/>
      <c r="R1148" s="358"/>
      <c r="S1148" s="360"/>
      <c r="T1148" s="359"/>
      <c r="U1148" s="359"/>
      <c r="V1148" s="359"/>
      <c r="W1148" s="359"/>
    </row>
    <row r="1149" spans="1:23" s="193" customFormat="1">
      <c r="A1149" s="418"/>
      <c r="B1149" s="440">
        <v>4312</v>
      </c>
      <c r="C1149" s="418">
        <v>51</v>
      </c>
      <c r="D1149" s="442" t="s">
        <v>486</v>
      </c>
      <c r="E1149" s="422">
        <v>0</v>
      </c>
      <c r="F1149" s="422">
        <v>0</v>
      </c>
      <c r="G1149" s="422">
        <v>0</v>
      </c>
      <c r="H1149" s="540" t="s">
        <v>741</v>
      </c>
      <c r="I1149" s="540" t="s">
        <v>741</v>
      </c>
      <c r="J1149" s="458"/>
      <c r="K1149" s="458"/>
      <c r="L1149" s="338"/>
      <c r="M1149" s="338"/>
      <c r="N1149" s="338"/>
      <c r="O1149" s="360"/>
      <c r="P1149" s="358"/>
      <c r="Q1149" s="358"/>
      <c r="R1149" s="358"/>
      <c r="S1149" s="360"/>
      <c r="T1149" s="359"/>
      <c r="U1149" s="359"/>
      <c r="V1149" s="359"/>
      <c r="W1149" s="359"/>
    </row>
    <row r="1150" spans="1:23" s="193" customFormat="1">
      <c r="A1150" s="431"/>
      <c r="B1150" s="415">
        <v>44</v>
      </c>
      <c r="C1150" s="336">
        <v>51</v>
      </c>
      <c r="D1150" s="432" t="s">
        <v>487</v>
      </c>
      <c r="E1150" s="433">
        <f>E1151</f>
        <v>0</v>
      </c>
      <c r="F1150" s="433">
        <f t="shared" ref="F1150" si="542">F1151</f>
        <v>0</v>
      </c>
      <c r="G1150" s="433">
        <f t="shared" ref="G1150" si="543">G1151</f>
        <v>0</v>
      </c>
      <c r="H1150" s="541" t="s">
        <v>741</v>
      </c>
      <c r="I1150" s="541" t="s">
        <v>741</v>
      </c>
      <c r="J1150" s="458"/>
      <c r="K1150" s="458"/>
      <c r="L1150" s="338"/>
      <c r="M1150" s="338"/>
      <c r="N1150" s="338"/>
      <c r="O1150" s="360"/>
      <c r="P1150" s="358"/>
      <c r="Q1150" s="358"/>
      <c r="R1150" s="358"/>
      <c r="S1150" s="360"/>
      <c r="T1150" s="359"/>
      <c r="U1150" s="359"/>
      <c r="V1150" s="359"/>
      <c r="W1150" s="359"/>
    </row>
    <row r="1151" spans="1:23" s="193" customFormat="1">
      <c r="A1151" s="336"/>
      <c r="B1151" s="434" t="s">
        <v>488</v>
      </c>
      <c r="C1151" s="336">
        <v>51</v>
      </c>
      <c r="D1151" s="432" t="s">
        <v>489</v>
      </c>
      <c r="E1151" s="433">
        <f>SUM(E1152)</f>
        <v>0</v>
      </c>
      <c r="F1151" s="433">
        <f t="shared" ref="F1151" si="544">SUM(F1152)</f>
        <v>0</v>
      </c>
      <c r="G1151" s="433">
        <f t="shared" ref="G1151" si="545">SUM(G1152)</f>
        <v>0</v>
      </c>
      <c r="H1151" s="541" t="s">
        <v>741</v>
      </c>
      <c r="I1151" s="541" t="s">
        <v>741</v>
      </c>
      <c r="J1151" s="458"/>
      <c r="K1151" s="458"/>
      <c r="L1151" s="338"/>
      <c r="M1151" s="338"/>
      <c r="N1151" s="338"/>
      <c r="O1151" s="360"/>
      <c r="P1151" s="358"/>
      <c r="Q1151" s="358"/>
      <c r="R1151" s="358"/>
      <c r="S1151" s="360"/>
      <c r="T1151" s="359"/>
      <c r="U1151" s="359"/>
      <c r="V1151" s="359"/>
      <c r="W1151" s="359"/>
    </row>
    <row r="1152" spans="1:23" s="193" customFormat="1">
      <c r="A1152" s="418"/>
      <c r="B1152" s="435" t="s">
        <v>490</v>
      </c>
      <c r="C1152" s="418">
        <v>51</v>
      </c>
      <c r="D1152" s="436" t="s">
        <v>491</v>
      </c>
      <c r="E1152" s="422">
        <v>0</v>
      </c>
      <c r="F1152" s="422">
        <v>0</v>
      </c>
      <c r="G1152" s="422">
        <v>0</v>
      </c>
      <c r="H1152" s="540" t="s">
        <v>741</v>
      </c>
      <c r="I1152" s="540" t="s">
        <v>741</v>
      </c>
      <c r="J1152" s="458"/>
      <c r="K1152" s="458"/>
      <c r="L1152" s="338"/>
      <c r="M1152" s="338"/>
      <c r="N1152" s="338"/>
      <c r="O1152" s="360"/>
      <c r="P1152" s="358"/>
      <c r="Q1152" s="358"/>
      <c r="R1152" s="358"/>
      <c r="S1152" s="360"/>
      <c r="T1152" s="359"/>
      <c r="U1152" s="359"/>
      <c r="V1152" s="359"/>
      <c r="W1152" s="359"/>
    </row>
    <row r="1153" spans="1:23" s="193" customFormat="1">
      <c r="A1153" s="431"/>
      <c r="B1153" s="415">
        <v>45</v>
      </c>
      <c r="C1153" s="336">
        <v>51</v>
      </c>
      <c r="D1153" s="432" t="s">
        <v>140</v>
      </c>
      <c r="E1153" s="433">
        <f>E1154+E1156+E1158+E1160</f>
        <v>0</v>
      </c>
      <c r="F1153" s="433">
        <f t="shared" ref="F1153" si="546">F1154+F1156+F1158+F1160</f>
        <v>0</v>
      </c>
      <c r="G1153" s="433">
        <f t="shared" ref="G1153" si="547">G1154+G1156+G1158+G1160</f>
        <v>0</v>
      </c>
      <c r="H1153" s="541" t="s">
        <v>741</v>
      </c>
      <c r="I1153" s="541" t="s">
        <v>741</v>
      </c>
      <c r="J1153" s="458"/>
      <c r="K1153" s="458"/>
      <c r="L1153" s="338"/>
      <c r="M1153" s="338"/>
      <c r="N1153" s="338"/>
      <c r="O1153" s="360"/>
      <c r="P1153" s="358"/>
      <c r="Q1153" s="358"/>
      <c r="R1153" s="358"/>
      <c r="S1153" s="360"/>
      <c r="T1153" s="359"/>
      <c r="U1153" s="359"/>
      <c r="V1153" s="359"/>
      <c r="W1153" s="359"/>
    </row>
    <row r="1154" spans="1:23" s="193" customFormat="1">
      <c r="A1154" s="336"/>
      <c r="B1154" s="434" t="s">
        <v>492</v>
      </c>
      <c r="C1154" s="336">
        <v>51</v>
      </c>
      <c r="D1154" s="432" t="s">
        <v>138</v>
      </c>
      <c r="E1154" s="433">
        <f>SUM(E1155)</f>
        <v>0</v>
      </c>
      <c r="F1154" s="433">
        <f t="shared" ref="F1154" si="548">SUM(F1155)</f>
        <v>0</v>
      </c>
      <c r="G1154" s="433">
        <f t="shared" ref="G1154" si="549">SUM(G1155)</f>
        <v>0</v>
      </c>
      <c r="H1154" s="541" t="s">
        <v>741</v>
      </c>
      <c r="I1154" s="541" t="s">
        <v>741</v>
      </c>
      <c r="J1154" s="458"/>
      <c r="K1154" s="458"/>
      <c r="L1154" s="338"/>
      <c r="M1154" s="338"/>
      <c r="N1154" s="338"/>
      <c r="O1154" s="360"/>
      <c r="P1154" s="358"/>
      <c r="Q1154" s="358"/>
      <c r="R1154" s="358"/>
      <c r="S1154" s="360"/>
      <c r="T1154" s="359"/>
      <c r="U1154" s="359"/>
      <c r="V1154" s="359"/>
      <c r="W1154" s="359"/>
    </row>
    <row r="1155" spans="1:23" s="193" customFormat="1">
      <c r="A1155" s="418"/>
      <c r="B1155" s="435" t="s">
        <v>493</v>
      </c>
      <c r="C1155" s="418">
        <v>51</v>
      </c>
      <c r="D1155" s="436" t="s">
        <v>138</v>
      </c>
      <c r="E1155" s="422">
        <v>0</v>
      </c>
      <c r="F1155" s="422">
        <v>0</v>
      </c>
      <c r="G1155" s="422">
        <v>0</v>
      </c>
      <c r="H1155" s="540" t="s">
        <v>741</v>
      </c>
      <c r="I1155" s="540" t="s">
        <v>741</v>
      </c>
      <c r="J1155" s="458"/>
      <c r="K1155" s="458"/>
      <c r="L1155" s="338"/>
      <c r="M1155" s="338"/>
      <c r="N1155" s="338"/>
      <c r="O1155" s="360"/>
      <c r="P1155" s="358"/>
      <c r="Q1155" s="358"/>
      <c r="R1155" s="358"/>
      <c r="S1155" s="360"/>
      <c r="T1155" s="359"/>
      <c r="U1155" s="359"/>
      <c r="V1155" s="359"/>
      <c r="W1155" s="359"/>
    </row>
    <row r="1156" spans="1:23" s="193" customFormat="1">
      <c r="A1156" s="336"/>
      <c r="B1156" s="434" t="s">
        <v>494</v>
      </c>
      <c r="C1156" s="336">
        <v>51</v>
      </c>
      <c r="D1156" s="432" t="s">
        <v>495</v>
      </c>
      <c r="E1156" s="433">
        <f>E1157</f>
        <v>0</v>
      </c>
      <c r="F1156" s="433">
        <f t="shared" ref="F1156" si="550">F1157</f>
        <v>0</v>
      </c>
      <c r="G1156" s="433">
        <f t="shared" ref="G1156" si="551">G1157</f>
        <v>0</v>
      </c>
      <c r="H1156" s="541" t="s">
        <v>741</v>
      </c>
      <c r="I1156" s="541" t="s">
        <v>741</v>
      </c>
      <c r="J1156" s="458"/>
      <c r="K1156" s="458"/>
      <c r="L1156" s="338"/>
      <c r="M1156" s="338"/>
      <c r="N1156" s="338"/>
      <c r="O1156" s="360"/>
      <c r="P1156" s="358"/>
      <c r="Q1156" s="358"/>
      <c r="R1156" s="358"/>
      <c r="S1156" s="360"/>
      <c r="T1156" s="359"/>
      <c r="U1156" s="359"/>
      <c r="V1156" s="359"/>
      <c r="W1156" s="359"/>
    </row>
    <row r="1157" spans="1:23" s="193" customFormat="1">
      <c r="A1157" s="418"/>
      <c r="B1157" s="435" t="s">
        <v>496</v>
      </c>
      <c r="C1157" s="418">
        <v>51</v>
      </c>
      <c r="D1157" s="436" t="s">
        <v>495</v>
      </c>
      <c r="E1157" s="422">
        <v>0</v>
      </c>
      <c r="F1157" s="422">
        <v>0</v>
      </c>
      <c r="G1157" s="422">
        <v>0</v>
      </c>
      <c r="H1157" s="540" t="s">
        <v>741</v>
      </c>
      <c r="I1157" s="540" t="s">
        <v>741</v>
      </c>
      <c r="J1157" s="458"/>
      <c r="K1157" s="458"/>
      <c r="L1157" s="338"/>
      <c r="M1157" s="338"/>
      <c r="N1157" s="338"/>
      <c r="O1157" s="360"/>
      <c r="P1157" s="358"/>
      <c r="Q1157" s="358"/>
      <c r="R1157" s="358"/>
      <c r="S1157" s="360"/>
      <c r="T1157" s="359"/>
      <c r="U1157" s="359"/>
      <c r="V1157" s="359"/>
      <c r="W1157" s="359"/>
    </row>
    <row r="1158" spans="1:23" s="193" customFormat="1">
      <c r="A1158" s="336"/>
      <c r="B1158" s="434" t="s">
        <v>497</v>
      </c>
      <c r="C1158" s="336">
        <v>51</v>
      </c>
      <c r="D1158" s="432" t="s">
        <v>498</v>
      </c>
      <c r="E1158" s="433">
        <f>E1159</f>
        <v>0</v>
      </c>
      <c r="F1158" s="433">
        <f t="shared" ref="F1158" si="552">F1159</f>
        <v>0</v>
      </c>
      <c r="G1158" s="433">
        <f t="shared" ref="G1158" si="553">G1159</f>
        <v>0</v>
      </c>
      <c r="H1158" s="541" t="s">
        <v>741</v>
      </c>
      <c r="I1158" s="541" t="s">
        <v>741</v>
      </c>
      <c r="J1158" s="458"/>
      <c r="K1158" s="458"/>
      <c r="L1158" s="338"/>
      <c r="M1158" s="338"/>
      <c r="N1158" s="338"/>
      <c r="O1158" s="360"/>
      <c r="P1158" s="358"/>
      <c r="Q1158" s="358"/>
      <c r="R1158" s="358"/>
      <c r="S1158" s="360"/>
      <c r="T1158" s="359"/>
      <c r="U1158" s="359"/>
      <c r="V1158" s="359"/>
      <c r="W1158" s="359"/>
    </row>
    <row r="1159" spans="1:23" s="193" customFormat="1">
      <c r="A1159" s="418"/>
      <c r="B1159" s="435" t="s">
        <v>499</v>
      </c>
      <c r="C1159" s="418">
        <v>51</v>
      </c>
      <c r="D1159" s="436" t="s">
        <v>498</v>
      </c>
      <c r="E1159" s="422">
        <v>0</v>
      </c>
      <c r="F1159" s="422">
        <v>0</v>
      </c>
      <c r="G1159" s="422">
        <v>0</v>
      </c>
      <c r="H1159" s="540" t="s">
        <v>741</v>
      </c>
      <c r="I1159" s="540" t="s">
        <v>741</v>
      </c>
      <c r="J1159" s="458"/>
      <c r="K1159" s="458"/>
      <c r="L1159" s="338"/>
      <c r="M1159" s="338"/>
      <c r="N1159" s="338"/>
      <c r="O1159" s="360"/>
      <c r="P1159" s="358"/>
      <c r="Q1159" s="358"/>
      <c r="R1159" s="358"/>
      <c r="S1159" s="360"/>
      <c r="T1159" s="359"/>
      <c r="U1159" s="359"/>
      <c r="V1159" s="359"/>
      <c r="W1159" s="359"/>
    </row>
    <row r="1160" spans="1:23" s="193" customFormat="1">
      <c r="A1160" s="336"/>
      <c r="B1160" s="434" t="s">
        <v>500</v>
      </c>
      <c r="C1160" s="336">
        <v>51</v>
      </c>
      <c r="D1160" s="432" t="s">
        <v>501</v>
      </c>
      <c r="E1160" s="433">
        <f>E1161</f>
        <v>0</v>
      </c>
      <c r="F1160" s="433">
        <f t="shared" ref="F1160" si="554">F1161</f>
        <v>0</v>
      </c>
      <c r="G1160" s="433">
        <f t="shared" ref="G1160" si="555">G1161</f>
        <v>0</v>
      </c>
      <c r="H1160" s="541" t="s">
        <v>741</v>
      </c>
      <c r="I1160" s="541" t="s">
        <v>741</v>
      </c>
      <c r="J1160" s="458"/>
      <c r="K1160" s="458"/>
      <c r="L1160" s="338"/>
      <c r="M1160" s="338"/>
      <c r="N1160" s="338"/>
      <c r="O1160" s="360"/>
      <c r="P1160" s="358"/>
      <c r="Q1160" s="358"/>
      <c r="R1160" s="358"/>
      <c r="S1160" s="360"/>
      <c r="T1160" s="359"/>
      <c r="U1160" s="359"/>
      <c r="V1160" s="359"/>
      <c r="W1160" s="359"/>
    </row>
    <row r="1161" spans="1:23" s="193" customFormat="1">
      <c r="A1161" s="418"/>
      <c r="B1161" s="435" t="s">
        <v>502</v>
      </c>
      <c r="C1161" s="418">
        <v>51</v>
      </c>
      <c r="D1161" s="436" t="s">
        <v>501</v>
      </c>
      <c r="E1161" s="422">
        <v>0</v>
      </c>
      <c r="F1161" s="422">
        <v>0</v>
      </c>
      <c r="G1161" s="422">
        <v>0</v>
      </c>
      <c r="H1161" s="540" t="s">
        <v>741</v>
      </c>
      <c r="I1161" s="540" t="s">
        <v>741</v>
      </c>
      <c r="J1161" s="458"/>
      <c r="K1161" s="458"/>
      <c r="L1161" s="338"/>
      <c r="M1161" s="338"/>
      <c r="N1161" s="338"/>
      <c r="O1161" s="360"/>
      <c r="P1161" s="358"/>
      <c r="Q1161" s="358"/>
      <c r="R1161" s="358"/>
      <c r="S1161" s="360"/>
      <c r="T1161" s="359"/>
      <c r="U1161" s="359"/>
      <c r="V1161" s="359"/>
      <c r="W1161" s="359"/>
    </row>
    <row r="1162" spans="1:23" s="489" customFormat="1" ht="24.95" customHeight="1">
      <c r="A1162" s="481"/>
      <c r="B1162" s="482"/>
      <c r="C1162" s="483" t="s">
        <v>504</v>
      </c>
      <c r="D1162" s="484" t="s">
        <v>691</v>
      </c>
      <c r="E1162" s="485">
        <f>E963+E1100</f>
        <v>8278.8593178047649</v>
      </c>
      <c r="F1162" s="485">
        <f t="shared" ref="F1162:G1162" si="556">F963+F1100</f>
        <v>37063</v>
      </c>
      <c r="G1162" s="485">
        <f t="shared" si="556"/>
        <v>11634.15</v>
      </c>
      <c r="H1162" s="549">
        <f t="shared" si="446"/>
        <v>140.52841766472883</v>
      </c>
      <c r="I1162" s="549">
        <f t="shared" si="447"/>
        <v>31.390200469470901</v>
      </c>
      <c r="J1162" s="458"/>
      <c r="K1162" s="458"/>
      <c r="L1162" s="338"/>
      <c r="M1162" s="338"/>
      <c r="N1162" s="486"/>
      <c r="O1162" s="487"/>
      <c r="P1162" s="488"/>
      <c r="Q1162" s="488"/>
      <c r="R1162" s="488"/>
      <c r="S1162" s="487"/>
    </row>
    <row r="1163" spans="1:23" s="193" customFormat="1">
      <c r="A1163" s="410" t="s">
        <v>154</v>
      </c>
      <c r="B1163" s="411"/>
      <c r="C1163" s="412">
        <v>52</v>
      </c>
      <c r="D1163" s="413" t="s">
        <v>38</v>
      </c>
      <c r="E1163" s="414">
        <f>E1164+E1176+E1210+E1229+E1239+E1267+E1278</f>
        <v>44300.875052757314</v>
      </c>
      <c r="F1163" s="414">
        <f t="shared" ref="F1163" si="557">F1164+F1176+F1210+F1229+F1239+F1267+F1278</f>
        <v>98057</v>
      </c>
      <c r="G1163" s="414">
        <f t="shared" ref="G1163" si="558">G1164+G1176+G1210+G1229+G1239+G1267+G1278</f>
        <v>35165.919999999998</v>
      </c>
      <c r="H1163" s="547">
        <f t="shared" ref="H1163:H1362" si="559">SUM(G1163/E1163*100)</f>
        <v>79.379741276264582</v>
      </c>
      <c r="I1163" s="547">
        <f t="shared" ref="I1163:I1362" si="560">SUM(G1163/F1163*100)</f>
        <v>35.862732900251892</v>
      </c>
      <c r="J1163" s="458"/>
      <c r="K1163" s="458"/>
      <c r="L1163" s="338"/>
      <c r="M1163" s="338"/>
      <c r="N1163" s="338"/>
      <c r="O1163" s="360"/>
      <c r="P1163" s="358"/>
      <c r="Q1163" s="358"/>
      <c r="R1163" s="358"/>
      <c r="S1163" s="360"/>
      <c r="T1163" s="359"/>
      <c r="U1163" s="359"/>
      <c r="V1163" s="359"/>
      <c r="W1163" s="359"/>
    </row>
    <row r="1164" spans="1:23" s="193" customFormat="1">
      <c r="A1164" s="336"/>
      <c r="B1164" s="335">
        <v>31</v>
      </c>
      <c r="C1164" s="336">
        <v>52</v>
      </c>
      <c r="D1164" s="337" t="s">
        <v>15</v>
      </c>
      <c r="E1164" s="334">
        <f>E1165+E1170+E1172</f>
        <v>32785.93</v>
      </c>
      <c r="F1164" s="334">
        <f t="shared" ref="F1164" si="561">F1165+F1170+F1172</f>
        <v>42870</v>
      </c>
      <c r="G1164" s="334">
        <f t="shared" ref="G1164" si="562">G1165+G1170+G1172</f>
        <v>20376.849999999999</v>
      </c>
      <c r="H1164" s="541">
        <f t="shared" si="559"/>
        <v>62.151203275307424</v>
      </c>
      <c r="I1164" s="541">
        <f t="shared" si="560"/>
        <v>47.531723816188475</v>
      </c>
      <c r="J1164" s="458"/>
      <c r="K1164" s="458"/>
      <c r="L1164" s="338"/>
      <c r="M1164" s="338"/>
      <c r="N1164" s="338"/>
      <c r="O1164" s="360"/>
      <c r="P1164" s="358"/>
      <c r="Q1164" s="358"/>
      <c r="R1164" s="358"/>
      <c r="S1164" s="360"/>
      <c r="T1164" s="359"/>
      <c r="U1164" s="359"/>
      <c r="V1164" s="359"/>
      <c r="W1164" s="359"/>
    </row>
    <row r="1165" spans="1:23" s="193" customFormat="1">
      <c r="A1165" s="336"/>
      <c r="B1165" s="415" t="s">
        <v>320</v>
      </c>
      <c r="C1165" s="336">
        <v>52</v>
      </c>
      <c r="D1165" s="416" t="s">
        <v>321</v>
      </c>
      <c r="E1165" s="417">
        <f>SUM(E1166:E1169)</f>
        <v>28509.42</v>
      </c>
      <c r="F1165" s="417">
        <f t="shared" ref="F1165" si="563">SUM(F1166:F1169)</f>
        <v>36798</v>
      </c>
      <c r="G1165" s="417">
        <f t="shared" ref="G1165" si="564">SUM(G1166:G1169)</f>
        <v>17169.52</v>
      </c>
      <c r="H1165" s="541">
        <f t="shared" si="559"/>
        <v>60.22402419972066</v>
      </c>
      <c r="I1165" s="541">
        <f t="shared" si="560"/>
        <v>46.65884015435622</v>
      </c>
      <c r="J1165" s="458"/>
      <c r="K1165" s="458"/>
      <c r="L1165" s="338"/>
      <c r="M1165" s="338"/>
      <c r="N1165" s="338"/>
      <c r="O1165" s="360"/>
      <c r="P1165" s="358"/>
      <c r="Q1165" s="358"/>
      <c r="R1165" s="358"/>
      <c r="S1165" s="360"/>
      <c r="T1165" s="359"/>
      <c r="U1165" s="359"/>
      <c r="V1165" s="359"/>
      <c r="W1165" s="359"/>
    </row>
    <row r="1166" spans="1:23" s="193" customFormat="1">
      <c r="A1166" s="418"/>
      <c r="B1166" s="419" t="s">
        <v>322</v>
      </c>
      <c r="C1166" s="418">
        <v>52</v>
      </c>
      <c r="D1166" s="420" t="s">
        <v>169</v>
      </c>
      <c r="E1166" s="421">
        <v>28509.42</v>
      </c>
      <c r="F1166" s="422">
        <v>36798</v>
      </c>
      <c r="G1166" s="422">
        <v>17169.52</v>
      </c>
      <c r="H1166" s="543">
        <f t="shared" si="559"/>
        <v>60.22402419972066</v>
      </c>
      <c r="I1166" s="543">
        <f t="shared" si="560"/>
        <v>46.65884015435622</v>
      </c>
      <c r="J1166" s="458"/>
      <c r="K1166" s="458"/>
      <c r="L1166" s="338"/>
      <c r="M1166" s="338"/>
      <c r="N1166" s="338"/>
      <c r="O1166" s="360"/>
      <c r="P1166" s="358"/>
      <c r="Q1166" s="358"/>
      <c r="R1166" s="358"/>
      <c r="S1166" s="360"/>
      <c r="T1166" s="359"/>
      <c r="U1166" s="359"/>
      <c r="V1166" s="359"/>
      <c r="W1166" s="359"/>
    </row>
    <row r="1167" spans="1:23" s="193" customFormat="1">
      <c r="A1167" s="418"/>
      <c r="B1167" s="419" t="s">
        <v>267</v>
      </c>
      <c r="C1167" s="418">
        <v>52</v>
      </c>
      <c r="D1167" s="420" t="s">
        <v>323</v>
      </c>
      <c r="E1167" s="427">
        <v>0</v>
      </c>
      <c r="F1167" s="427">
        <v>0</v>
      </c>
      <c r="G1167" s="427">
        <v>0</v>
      </c>
      <c r="H1167" s="540" t="s">
        <v>741</v>
      </c>
      <c r="I1167" s="540" t="s">
        <v>741</v>
      </c>
      <c r="J1167" s="458"/>
      <c r="K1167" s="458"/>
      <c r="L1167" s="338"/>
      <c r="M1167" s="338"/>
      <c r="N1167" s="338"/>
      <c r="O1167" s="360"/>
      <c r="P1167" s="358"/>
      <c r="Q1167" s="358"/>
      <c r="R1167" s="358"/>
      <c r="S1167" s="360"/>
      <c r="T1167" s="359"/>
      <c r="U1167" s="359"/>
      <c r="V1167" s="359"/>
      <c r="W1167" s="359"/>
    </row>
    <row r="1168" spans="1:23" s="193" customFormat="1">
      <c r="A1168" s="418"/>
      <c r="B1168" s="419" t="s">
        <v>268</v>
      </c>
      <c r="C1168" s="418">
        <v>52</v>
      </c>
      <c r="D1168" s="420" t="s">
        <v>324</v>
      </c>
      <c r="E1168" s="427">
        <v>0</v>
      </c>
      <c r="F1168" s="427">
        <v>0</v>
      </c>
      <c r="G1168" s="427">
        <v>0</v>
      </c>
      <c r="H1168" s="540" t="s">
        <v>741</v>
      </c>
      <c r="I1168" s="540" t="s">
        <v>741</v>
      </c>
      <c r="J1168" s="458"/>
      <c r="K1168" s="458"/>
      <c r="L1168" s="338"/>
      <c r="M1168" s="338"/>
      <c r="N1168" s="338"/>
      <c r="O1168" s="360"/>
      <c r="P1168" s="358"/>
      <c r="Q1168" s="358"/>
      <c r="R1168" s="358"/>
      <c r="S1168" s="360"/>
      <c r="T1168" s="359"/>
      <c r="U1168" s="359"/>
      <c r="V1168" s="359"/>
      <c r="W1168" s="359"/>
    </row>
    <row r="1169" spans="1:23" s="193" customFormat="1">
      <c r="A1169" s="418"/>
      <c r="B1169" s="419" t="s">
        <v>269</v>
      </c>
      <c r="C1169" s="418">
        <v>52</v>
      </c>
      <c r="D1169" s="420" t="s">
        <v>325</v>
      </c>
      <c r="E1169" s="427">
        <v>0</v>
      </c>
      <c r="F1169" s="427">
        <v>0</v>
      </c>
      <c r="G1169" s="427">
        <v>0</v>
      </c>
      <c r="H1169" s="540" t="s">
        <v>741</v>
      </c>
      <c r="I1169" s="540" t="s">
        <v>741</v>
      </c>
      <c r="J1169" s="458"/>
      <c r="K1169" s="458"/>
      <c r="L1169" s="338"/>
      <c r="M1169" s="338"/>
      <c r="N1169" s="338"/>
      <c r="O1169" s="360"/>
      <c r="P1169" s="358"/>
      <c r="Q1169" s="358"/>
      <c r="R1169" s="358"/>
      <c r="S1169" s="360"/>
      <c r="T1169" s="359"/>
      <c r="U1169" s="359"/>
      <c r="V1169" s="359"/>
      <c r="W1169" s="359"/>
    </row>
    <row r="1170" spans="1:23" s="193" customFormat="1">
      <c r="A1170" s="336"/>
      <c r="B1170" s="415" t="s">
        <v>256</v>
      </c>
      <c r="C1170" s="336">
        <v>52</v>
      </c>
      <c r="D1170" s="416" t="s">
        <v>326</v>
      </c>
      <c r="E1170" s="417">
        <f>SUM(E1171)</f>
        <v>199.08</v>
      </c>
      <c r="F1170" s="417">
        <f t="shared" ref="F1170" si="565">SUM(F1171)</f>
        <v>0</v>
      </c>
      <c r="G1170" s="417">
        <f t="shared" ref="G1170" si="566">SUM(G1171)</f>
        <v>600</v>
      </c>
      <c r="H1170" s="541">
        <f t="shared" si="559"/>
        <v>301.38637733574438</v>
      </c>
      <c r="I1170" s="541" t="s">
        <v>741</v>
      </c>
      <c r="J1170" s="458"/>
      <c r="K1170" s="458"/>
      <c r="L1170" s="338"/>
      <c r="M1170" s="338"/>
      <c r="N1170" s="338"/>
      <c r="O1170" s="360"/>
      <c r="P1170" s="358"/>
      <c r="Q1170" s="358"/>
      <c r="R1170" s="358"/>
      <c r="S1170" s="360"/>
      <c r="T1170" s="359"/>
      <c r="U1170" s="359"/>
      <c r="V1170" s="359"/>
      <c r="W1170" s="359"/>
    </row>
    <row r="1171" spans="1:23" s="193" customFormat="1">
      <c r="A1171" s="418"/>
      <c r="B1171" s="419" t="s">
        <v>181</v>
      </c>
      <c r="C1171" s="418">
        <v>52</v>
      </c>
      <c r="D1171" s="420" t="s">
        <v>326</v>
      </c>
      <c r="E1171" s="421">
        <v>199.08</v>
      </c>
      <c r="F1171" s="427">
        <v>0</v>
      </c>
      <c r="G1171" s="427">
        <v>600</v>
      </c>
      <c r="H1171" s="543">
        <f t="shared" si="559"/>
        <v>301.38637733574438</v>
      </c>
      <c r="I1171" s="540" t="s">
        <v>741</v>
      </c>
      <c r="J1171" s="458"/>
      <c r="K1171" s="458"/>
      <c r="L1171" s="338"/>
      <c r="M1171" s="338"/>
      <c r="N1171" s="338"/>
      <c r="O1171" s="360"/>
      <c r="P1171" s="358"/>
      <c r="Q1171" s="358"/>
      <c r="R1171" s="358"/>
      <c r="S1171" s="360"/>
      <c r="T1171" s="359"/>
      <c r="U1171" s="359"/>
      <c r="V1171" s="359"/>
      <c r="W1171" s="359"/>
    </row>
    <row r="1172" spans="1:23" s="193" customFormat="1">
      <c r="A1172" s="336"/>
      <c r="B1172" s="335" t="s">
        <v>327</v>
      </c>
      <c r="C1172" s="336">
        <v>52</v>
      </c>
      <c r="D1172" s="416" t="s">
        <v>101</v>
      </c>
      <c r="E1172" s="423">
        <f>SUM(E1173:E1175)</f>
        <v>4077.43</v>
      </c>
      <c r="F1172" s="423">
        <f t="shared" ref="F1172" si="567">SUM(F1173:F1175)</f>
        <v>6072</v>
      </c>
      <c r="G1172" s="423">
        <f t="shared" ref="G1172" si="568">SUM(G1173:G1175)</f>
        <v>2607.33</v>
      </c>
      <c r="H1172" s="541">
        <f t="shared" si="559"/>
        <v>63.945426408301309</v>
      </c>
      <c r="I1172" s="541">
        <f t="shared" si="560"/>
        <v>42.940217391304344</v>
      </c>
      <c r="J1172" s="458"/>
      <c r="K1172" s="458"/>
      <c r="L1172" s="338"/>
      <c r="M1172" s="338"/>
      <c r="N1172" s="338"/>
      <c r="O1172" s="360"/>
      <c r="P1172" s="358"/>
      <c r="Q1172" s="358"/>
      <c r="R1172" s="358"/>
      <c r="S1172" s="360"/>
      <c r="T1172" s="359"/>
      <c r="U1172" s="359"/>
      <c r="V1172" s="359"/>
      <c r="W1172" s="359"/>
    </row>
    <row r="1173" spans="1:23" s="193" customFormat="1">
      <c r="A1173" s="418"/>
      <c r="B1173" s="424" t="s">
        <v>270</v>
      </c>
      <c r="C1173" s="418">
        <v>52</v>
      </c>
      <c r="D1173" s="420" t="s">
        <v>328</v>
      </c>
      <c r="E1173" s="422">
        <v>0</v>
      </c>
      <c r="F1173" s="422">
        <v>0</v>
      </c>
      <c r="G1173" s="422">
        <v>0</v>
      </c>
      <c r="H1173" s="540" t="s">
        <v>741</v>
      </c>
      <c r="I1173" s="540" t="s">
        <v>741</v>
      </c>
      <c r="J1173" s="458"/>
      <c r="K1173" s="458"/>
      <c r="L1173" s="338"/>
      <c r="M1173" s="338"/>
      <c r="N1173" s="338"/>
      <c r="O1173" s="360"/>
      <c r="P1173" s="358"/>
      <c r="Q1173" s="358"/>
      <c r="R1173" s="358"/>
      <c r="S1173" s="360"/>
      <c r="T1173" s="359"/>
      <c r="U1173" s="359"/>
      <c r="V1173" s="359"/>
      <c r="W1173" s="359"/>
    </row>
    <row r="1174" spans="1:23" s="193" customFormat="1">
      <c r="A1174" s="418"/>
      <c r="B1174" s="424" t="s">
        <v>329</v>
      </c>
      <c r="C1174" s="418">
        <v>52</v>
      </c>
      <c r="D1174" s="420" t="s">
        <v>170</v>
      </c>
      <c r="E1174" s="422">
        <v>4077.43</v>
      </c>
      <c r="F1174" s="422">
        <v>6072</v>
      </c>
      <c r="G1174" s="422">
        <v>2607.33</v>
      </c>
      <c r="H1174" s="548">
        <f>J1174</f>
        <v>0</v>
      </c>
      <c r="I1174" s="543">
        <f t="shared" si="560"/>
        <v>42.940217391304344</v>
      </c>
      <c r="J1174" s="458"/>
      <c r="K1174" s="458"/>
      <c r="L1174" s="338"/>
      <c r="M1174" s="338"/>
      <c r="N1174" s="338"/>
      <c r="O1174" s="360"/>
      <c r="P1174" s="358"/>
      <c r="Q1174" s="358"/>
      <c r="R1174" s="358"/>
      <c r="S1174" s="360"/>
      <c r="T1174" s="359"/>
      <c r="U1174" s="359"/>
      <c r="V1174" s="359"/>
      <c r="W1174" s="359"/>
    </row>
    <row r="1175" spans="1:23" s="193" customFormat="1">
      <c r="A1175" s="418"/>
      <c r="B1175" s="424" t="s">
        <v>330</v>
      </c>
      <c r="C1175" s="418">
        <v>52</v>
      </c>
      <c r="D1175" s="425" t="s">
        <v>171</v>
      </c>
      <c r="E1175" s="421">
        <v>0</v>
      </c>
      <c r="F1175" s="422">
        <v>0</v>
      </c>
      <c r="G1175" s="422">
        <v>0</v>
      </c>
      <c r="H1175" s="540" t="s">
        <v>741</v>
      </c>
      <c r="I1175" s="540" t="s">
        <v>741</v>
      </c>
      <c r="J1175" s="458"/>
      <c r="K1175" s="458"/>
      <c r="L1175" s="338"/>
      <c r="M1175" s="338"/>
      <c r="N1175" s="338"/>
      <c r="O1175" s="360"/>
      <c r="P1175" s="358"/>
      <c r="Q1175" s="358"/>
      <c r="R1175" s="358"/>
      <c r="S1175" s="360"/>
      <c r="T1175" s="359"/>
      <c r="U1175" s="359"/>
      <c r="V1175" s="359"/>
      <c r="W1175" s="359"/>
    </row>
    <row r="1176" spans="1:23" s="193" customFormat="1">
      <c r="A1176" s="336"/>
      <c r="B1176" s="335">
        <v>32</v>
      </c>
      <c r="C1176" s="336">
        <v>52</v>
      </c>
      <c r="D1176" s="337" t="s">
        <v>16</v>
      </c>
      <c r="E1176" s="334">
        <f>E1177+E1182+E1190+E1200+E1202</f>
        <v>11514.945052757315</v>
      </c>
      <c r="F1176" s="334">
        <f t="shared" ref="F1176" si="569">F1177+F1182+F1190+F1200+F1202</f>
        <v>53860</v>
      </c>
      <c r="G1176" s="334">
        <f t="shared" ref="G1176" si="570">G1177+G1182+G1190+G1200+G1202</f>
        <v>14789.07</v>
      </c>
      <c r="H1176" s="541">
        <f t="shared" si="559"/>
        <v>128.43370013701175</v>
      </c>
      <c r="I1176" s="541">
        <f t="shared" si="560"/>
        <v>27.45835499443</v>
      </c>
      <c r="J1176" s="458"/>
      <c r="K1176" s="458"/>
      <c r="L1176" s="338"/>
      <c r="M1176" s="338"/>
      <c r="N1176" s="338"/>
      <c r="O1176" s="360"/>
      <c r="P1176" s="358"/>
      <c r="Q1176" s="358"/>
      <c r="R1176" s="358"/>
      <c r="S1176" s="360"/>
      <c r="T1176" s="359"/>
      <c r="U1176" s="359"/>
      <c r="V1176" s="359"/>
      <c r="W1176" s="359"/>
    </row>
    <row r="1177" spans="1:23" s="193" customFormat="1">
      <c r="A1177" s="336"/>
      <c r="B1177" s="415" t="s">
        <v>331</v>
      </c>
      <c r="C1177" s="336">
        <v>52</v>
      </c>
      <c r="D1177" s="416" t="s">
        <v>107</v>
      </c>
      <c r="E1177" s="417">
        <f>SUM(E1178:E1181)</f>
        <v>4171.37</v>
      </c>
      <c r="F1177" s="417">
        <f t="shared" ref="F1177" si="571">SUM(F1178:F1181)</f>
        <v>9795</v>
      </c>
      <c r="G1177" s="417">
        <f t="shared" ref="G1177" si="572">SUM(G1178:G1181)</f>
        <v>9010.86</v>
      </c>
      <c r="H1177" s="541">
        <f t="shared" si="559"/>
        <v>216.01680023589375</v>
      </c>
      <c r="I1177" s="541">
        <f t="shared" si="560"/>
        <v>91.994486983154673</v>
      </c>
      <c r="J1177" s="458"/>
      <c r="K1177" s="458"/>
      <c r="L1177" s="338"/>
      <c r="M1177" s="338"/>
      <c r="N1177" s="338"/>
      <c r="O1177" s="360"/>
      <c r="P1177" s="358"/>
      <c r="Q1177" s="358"/>
      <c r="R1177" s="358"/>
      <c r="S1177" s="360"/>
      <c r="T1177" s="359"/>
      <c r="U1177" s="359"/>
      <c r="V1177" s="359"/>
      <c r="W1177" s="359"/>
    </row>
    <row r="1178" spans="1:23" s="193" customFormat="1">
      <c r="A1178" s="418"/>
      <c r="B1178" s="419" t="s">
        <v>172</v>
      </c>
      <c r="C1178" s="418">
        <v>52</v>
      </c>
      <c r="D1178" s="420" t="s">
        <v>173</v>
      </c>
      <c r="E1178" s="421">
        <v>282.29000000000002</v>
      </c>
      <c r="F1178" s="422">
        <v>6477</v>
      </c>
      <c r="G1178" s="422">
        <v>1057.6600000000001</v>
      </c>
      <c r="H1178" s="543">
        <f t="shared" si="559"/>
        <v>374.67143717453683</v>
      </c>
      <c r="I1178" s="543">
        <f t="shared" si="560"/>
        <v>16.329473521692144</v>
      </c>
      <c r="J1178" s="458"/>
      <c r="K1178" s="458"/>
      <c r="L1178" s="338"/>
      <c r="M1178" s="338"/>
      <c r="N1178" s="338"/>
      <c r="O1178" s="360"/>
      <c r="P1178" s="358"/>
      <c r="Q1178" s="358"/>
      <c r="R1178" s="358"/>
      <c r="S1178" s="360"/>
      <c r="T1178" s="359"/>
      <c r="U1178" s="359"/>
      <c r="V1178" s="359"/>
      <c r="W1178" s="359"/>
    </row>
    <row r="1179" spans="1:23" s="193" customFormat="1">
      <c r="A1179" s="418"/>
      <c r="B1179" s="419" t="s">
        <v>174</v>
      </c>
      <c r="C1179" s="418">
        <v>52</v>
      </c>
      <c r="D1179" s="425" t="s">
        <v>115</v>
      </c>
      <c r="E1179" s="421">
        <v>905.3</v>
      </c>
      <c r="F1179" s="422">
        <v>0</v>
      </c>
      <c r="G1179" s="422">
        <v>225.64</v>
      </c>
      <c r="H1179" s="543">
        <f t="shared" si="559"/>
        <v>24.92433447475975</v>
      </c>
      <c r="I1179" s="548" t="s">
        <v>741</v>
      </c>
      <c r="J1179" s="458"/>
      <c r="K1179" s="458"/>
      <c r="L1179" s="338"/>
      <c r="M1179" s="338"/>
      <c r="N1179" s="338"/>
      <c r="O1179" s="360"/>
      <c r="P1179" s="358"/>
      <c r="Q1179" s="358"/>
      <c r="R1179" s="358"/>
      <c r="S1179" s="360"/>
      <c r="T1179" s="359"/>
      <c r="U1179" s="359"/>
      <c r="V1179" s="359"/>
      <c r="W1179" s="359"/>
    </row>
    <row r="1180" spans="1:23" s="193" customFormat="1">
      <c r="A1180" s="418"/>
      <c r="B1180" s="419" t="s">
        <v>261</v>
      </c>
      <c r="C1180" s="418">
        <v>52</v>
      </c>
      <c r="D1180" s="425" t="s">
        <v>116</v>
      </c>
      <c r="E1180" s="421">
        <v>2983.78</v>
      </c>
      <c r="F1180" s="422">
        <v>3318</v>
      </c>
      <c r="G1180" s="422">
        <v>7727.56</v>
      </c>
      <c r="H1180" s="543">
        <f t="shared" si="559"/>
        <v>258.98558204693376</v>
      </c>
      <c r="I1180" s="543">
        <f t="shared" si="560"/>
        <v>232.89813140446051</v>
      </c>
      <c r="J1180" s="458"/>
      <c r="K1180" s="458"/>
      <c r="L1180" s="338"/>
      <c r="M1180" s="338"/>
      <c r="N1180" s="338"/>
      <c r="O1180" s="360"/>
      <c r="P1180" s="358"/>
      <c r="Q1180" s="358"/>
      <c r="R1180" s="358"/>
      <c r="S1180" s="360"/>
      <c r="T1180" s="359"/>
      <c r="U1180" s="359"/>
      <c r="V1180" s="359"/>
      <c r="W1180" s="359"/>
    </row>
    <row r="1181" spans="1:23" s="193" customFormat="1">
      <c r="A1181" s="418"/>
      <c r="B1181" s="419">
        <v>3214</v>
      </c>
      <c r="C1181" s="418">
        <v>52</v>
      </c>
      <c r="D1181" s="425" t="s">
        <v>332</v>
      </c>
      <c r="E1181" s="422">
        <v>0</v>
      </c>
      <c r="F1181" s="422">
        <v>0</v>
      </c>
      <c r="G1181" s="422">
        <v>0</v>
      </c>
      <c r="H1181" s="540" t="s">
        <v>741</v>
      </c>
      <c r="I1181" s="540" t="s">
        <v>741</v>
      </c>
      <c r="J1181" s="458"/>
      <c r="K1181" s="458"/>
      <c r="L1181" s="338"/>
      <c r="M1181" s="338"/>
      <c r="N1181" s="338"/>
      <c r="O1181" s="360"/>
      <c r="P1181" s="358"/>
      <c r="Q1181" s="358"/>
      <c r="R1181" s="358"/>
      <c r="S1181" s="360"/>
      <c r="T1181" s="359"/>
      <c r="U1181" s="359"/>
      <c r="V1181" s="359"/>
      <c r="W1181" s="359"/>
    </row>
    <row r="1182" spans="1:23" s="193" customFormat="1">
      <c r="A1182" s="336"/>
      <c r="B1182" s="415" t="s">
        <v>262</v>
      </c>
      <c r="C1182" s="336">
        <v>52</v>
      </c>
      <c r="D1182" s="426" t="s">
        <v>108</v>
      </c>
      <c r="E1182" s="417">
        <f>SUM(E1183:E1189)</f>
        <v>1890.7450527573162</v>
      </c>
      <c r="F1182" s="417">
        <f t="shared" ref="F1182" si="573">SUM(F1183:F1189)</f>
        <v>30792</v>
      </c>
      <c r="G1182" s="417">
        <f t="shared" ref="G1182" si="574">SUM(G1183:G1189)</f>
        <v>3069.33</v>
      </c>
      <c r="H1182" s="541">
        <f t="shared" si="559"/>
        <v>162.33441920283894</v>
      </c>
      <c r="I1182" s="541">
        <f t="shared" si="560"/>
        <v>9.9679462197973496</v>
      </c>
      <c r="J1182" s="458"/>
      <c r="K1182" s="458"/>
      <c r="L1182" s="338"/>
      <c r="M1182" s="338"/>
      <c r="N1182" s="338"/>
      <c r="O1182" s="360"/>
      <c r="P1182" s="358"/>
      <c r="Q1182" s="358"/>
      <c r="R1182" s="358"/>
      <c r="S1182" s="360"/>
      <c r="T1182" s="359"/>
      <c r="U1182" s="359"/>
      <c r="V1182" s="359"/>
      <c r="W1182" s="359"/>
    </row>
    <row r="1183" spans="1:23" s="193" customFormat="1">
      <c r="A1183" s="418"/>
      <c r="B1183" s="419" t="s">
        <v>175</v>
      </c>
      <c r="C1183" s="418">
        <v>52</v>
      </c>
      <c r="D1183" s="425" t="s">
        <v>125</v>
      </c>
      <c r="E1183" s="421">
        <v>1846.03</v>
      </c>
      <c r="F1183" s="422">
        <v>28270</v>
      </c>
      <c r="G1183" s="422">
        <v>3017.92</v>
      </c>
      <c r="H1183" s="543">
        <f t="shared" si="559"/>
        <v>163.48163355958462</v>
      </c>
      <c r="I1183" s="543">
        <f t="shared" si="560"/>
        <v>10.675344888574461</v>
      </c>
      <c r="J1183" s="458"/>
      <c r="K1183" s="458"/>
      <c r="L1183" s="338"/>
      <c r="M1183" s="338"/>
      <c r="N1183" s="338"/>
      <c r="O1183" s="360"/>
      <c r="P1183" s="358"/>
      <c r="Q1183" s="358"/>
      <c r="R1183" s="358"/>
      <c r="S1183" s="360"/>
      <c r="T1183" s="359"/>
      <c r="U1183" s="359"/>
      <c r="V1183" s="359"/>
      <c r="W1183" s="359"/>
    </row>
    <row r="1184" spans="1:23" s="193" customFormat="1">
      <c r="A1184" s="418"/>
      <c r="B1184" s="419" t="s">
        <v>263</v>
      </c>
      <c r="C1184" s="418">
        <v>52</v>
      </c>
      <c r="D1184" s="425" t="s">
        <v>126</v>
      </c>
      <c r="E1184" s="422">
        <v>0</v>
      </c>
      <c r="F1184" s="422">
        <v>2522</v>
      </c>
      <c r="G1184" s="422">
        <v>0</v>
      </c>
      <c r="H1184" s="548" t="s">
        <v>741</v>
      </c>
      <c r="I1184" s="548" t="s">
        <v>741</v>
      </c>
      <c r="J1184" s="458"/>
      <c r="K1184" s="458"/>
      <c r="L1184" s="338"/>
      <c r="M1184" s="338"/>
      <c r="N1184" s="338"/>
      <c r="O1184" s="360"/>
      <c r="P1184" s="358"/>
      <c r="Q1184" s="358"/>
      <c r="R1184" s="358"/>
      <c r="S1184" s="360"/>
      <c r="T1184" s="359"/>
      <c r="U1184" s="359"/>
      <c r="V1184" s="359"/>
      <c r="W1184" s="359"/>
    </row>
    <row r="1185" spans="1:23" s="193" customFormat="1">
      <c r="A1185" s="418"/>
      <c r="B1185" s="419" t="s">
        <v>176</v>
      </c>
      <c r="C1185" s="418">
        <v>52</v>
      </c>
      <c r="D1185" s="425" t="s">
        <v>177</v>
      </c>
      <c r="E1185" s="422">
        <v>0</v>
      </c>
      <c r="F1185" s="422">
        <v>0</v>
      </c>
      <c r="G1185" s="422">
        <v>0</v>
      </c>
      <c r="H1185" s="548" t="s">
        <v>741</v>
      </c>
      <c r="I1185" s="548" t="s">
        <v>741</v>
      </c>
      <c r="J1185" s="458"/>
      <c r="K1185" s="458"/>
      <c r="L1185" s="338"/>
      <c r="M1185" s="338"/>
      <c r="N1185" s="338"/>
      <c r="O1185" s="360"/>
      <c r="P1185" s="358"/>
      <c r="Q1185" s="358"/>
      <c r="R1185" s="358"/>
      <c r="S1185" s="360"/>
      <c r="T1185" s="359"/>
      <c r="U1185" s="359"/>
      <c r="V1185" s="359"/>
      <c r="W1185" s="359"/>
    </row>
    <row r="1186" spans="1:23" s="193" customFormat="1">
      <c r="A1186" s="418"/>
      <c r="B1186" s="419" t="s">
        <v>178</v>
      </c>
      <c r="C1186" s="418">
        <v>52</v>
      </c>
      <c r="D1186" s="425" t="s">
        <v>179</v>
      </c>
      <c r="E1186" s="422">
        <v>32.770000000000003</v>
      </c>
      <c r="F1186" s="422">
        <v>0</v>
      </c>
      <c r="G1186" s="422">
        <v>51.41</v>
      </c>
      <c r="H1186" s="543">
        <f t="shared" si="559"/>
        <v>156.88129386634114</v>
      </c>
      <c r="I1186" s="548" t="s">
        <v>741</v>
      </c>
      <c r="J1186" s="458"/>
      <c r="K1186" s="458"/>
      <c r="L1186" s="338"/>
      <c r="M1186" s="338"/>
      <c r="N1186" s="338"/>
      <c r="O1186" s="360"/>
      <c r="P1186" s="358"/>
      <c r="Q1186" s="358"/>
      <c r="R1186" s="358"/>
      <c r="S1186" s="360"/>
      <c r="T1186" s="359"/>
      <c r="U1186" s="359"/>
      <c r="V1186" s="359"/>
      <c r="W1186" s="359"/>
    </row>
    <row r="1187" spans="1:23" s="193" customFormat="1">
      <c r="A1187" s="418"/>
      <c r="B1187" s="419" t="s">
        <v>271</v>
      </c>
      <c r="C1187" s="418">
        <v>52</v>
      </c>
      <c r="D1187" s="425" t="s">
        <v>117</v>
      </c>
      <c r="E1187" s="422">
        <v>0</v>
      </c>
      <c r="F1187" s="422">
        <v>0</v>
      </c>
      <c r="G1187" s="422">
        <v>0</v>
      </c>
      <c r="H1187" s="548" t="s">
        <v>741</v>
      </c>
      <c r="I1187" s="548" t="s">
        <v>741</v>
      </c>
      <c r="J1187" s="458"/>
      <c r="K1187" s="458"/>
      <c r="L1187" s="338"/>
      <c r="M1187" s="338"/>
      <c r="N1187" s="338"/>
      <c r="O1187" s="360"/>
      <c r="P1187" s="358"/>
      <c r="Q1187" s="358"/>
      <c r="R1187" s="358"/>
      <c r="S1187" s="360"/>
      <c r="T1187" s="359"/>
      <c r="U1187" s="359"/>
      <c r="V1187" s="359"/>
      <c r="W1187" s="359"/>
    </row>
    <row r="1188" spans="1:23" s="193" customFormat="1">
      <c r="A1188" s="418"/>
      <c r="B1188" s="419" t="s">
        <v>272</v>
      </c>
      <c r="C1188" s="418">
        <v>52</v>
      </c>
      <c r="D1188" s="425" t="s">
        <v>333</v>
      </c>
      <c r="E1188" s="422">
        <v>0</v>
      </c>
      <c r="F1188" s="422">
        <v>0</v>
      </c>
      <c r="G1188" s="422">
        <v>0</v>
      </c>
      <c r="H1188" s="540" t="s">
        <v>741</v>
      </c>
      <c r="I1188" s="540" t="s">
        <v>741</v>
      </c>
      <c r="J1188" s="458"/>
      <c r="K1188" s="458"/>
      <c r="L1188" s="338"/>
      <c r="M1188" s="338"/>
      <c r="N1188" s="338"/>
      <c r="O1188" s="360"/>
      <c r="P1188" s="358"/>
      <c r="Q1188" s="358"/>
      <c r="R1188" s="358"/>
      <c r="S1188" s="360"/>
      <c r="T1188" s="359"/>
      <c r="U1188" s="359"/>
      <c r="V1188" s="359"/>
      <c r="W1188" s="359"/>
    </row>
    <row r="1189" spans="1:23" s="193" customFormat="1">
      <c r="A1189" s="418"/>
      <c r="B1189" s="419" t="s">
        <v>273</v>
      </c>
      <c r="C1189" s="418">
        <v>52</v>
      </c>
      <c r="D1189" s="425" t="s">
        <v>334</v>
      </c>
      <c r="E1189" s="421">
        <v>11.945052757316343</v>
      </c>
      <c r="F1189" s="422">
        <v>0</v>
      </c>
      <c r="G1189" s="422">
        <v>0</v>
      </c>
      <c r="H1189" s="540" t="s">
        <v>741</v>
      </c>
      <c r="I1189" s="540" t="s">
        <v>741</v>
      </c>
      <c r="J1189" s="458"/>
      <c r="K1189" s="458"/>
      <c r="L1189" s="338"/>
      <c r="M1189" s="338"/>
      <c r="N1189" s="338"/>
      <c r="O1189" s="360"/>
      <c r="P1189" s="358"/>
      <c r="Q1189" s="358"/>
      <c r="R1189" s="358"/>
      <c r="S1189" s="360"/>
      <c r="T1189" s="359"/>
      <c r="U1189" s="359"/>
      <c r="V1189" s="359"/>
      <c r="W1189" s="359"/>
    </row>
    <row r="1190" spans="1:23" s="193" customFormat="1">
      <c r="A1190" s="336"/>
      <c r="B1190" s="415" t="s">
        <v>257</v>
      </c>
      <c r="C1190" s="336">
        <v>52</v>
      </c>
      <c r="D1190" s="426" t="s">
        <v>94</v>
      </c>
      <c r="E1190" s="417">
        <f>SUM(E1191:E1199)</f>
        <v>4878.1399999999994</v>
      </c>
      <c r="F1190" s="417">
        <f t="shared" ref="F1190" si="575">SUM(F1191:F1199)</f>
        <v>13273</v>
      </c>
      <c r="G1190" s="417">
        <f t="shared" ref="G1190" si="576">SUM(G1191:G1199)</f>
        <v>880.38</v>
      </c>
      <c r="H1190" s="541">
        <f t="shared" si="559"/>
        <v>18.047452512638014</v>
      </c>
      <c r="I1190" s="541">
        <f t="shared" si="560"/>
        <v>6.6328637082799666</v>
      </c>
      <c r="J1190" s="458"/>
      <c r="K1190" s="458"/>
      <c r="L1190" s="338"/>
      <c r="M1190" s="338"/>
      <c r="N1190" s="338"/>
      <c r="O1190" s="360"/>
      <c r="P1190" s="358"/>
      <c r="Q1190" s="358"/>
      <c r="R1190" s="358"/>
      <c r="S1190" s="360"/>
      <c r="T1190" s="359"/>
      <c r="U1190" s="359"/>
      <c r="V1190" s="359"/>
      <c r="W1190" s="359"/>
    </row>
    <row r="1191" spans="1:23" s="193" customFormat="1">
      <c r="A1191" s="418"/>
      <c r="B1191" s="419" t="s">
        <v>182</v>
      </c>
      <c r="C1191" s="418">
        <v>52</v>
      </c>
      <c r="D1191" s="425" t="s">
        <v>183</v>
      </c>
      <c r="E1191" s="421">
        <v>0</v>
      </c>
      <c r="F1191" s="422">
        <v>398</v>
      </c>
      <c r="G1191" s="422">
        <v>375</v>
      </c>
      <c r="H1191" s="548" t="s">
        <v>741</v>
      </c>
      <c r="I1191" s="543">
        <f t="shared" si="560"/>
        <v>94.221105527638187</v>
      </c>
      <c r="J1191" s="458"/>
      <c r="K1191" s="458"/>
      <c r="L1191" s="338"/>
      <c r="M1191" s="338"/>
      <c r="N1191" s="338"/>
      <c r="O1191" s="360"/>
      <c r="P1191" s="358"/>
      <c r="Q1191" s="358"/>
      <c r="R1191" s="358"/>
      <c r="S1191" s="360"/>
      <c r="T1191" s="359"/>
      <c r="U1191" s="359"/>
      <c r="V1191" s="359"/>
      <c r="W1191" s="359"/>
    </row>
    <row r="1192" spans="1:23" s="193" customFormat="1">
      <c r="A1192" s="418"/>
      <c r="B1192" s="419" t="s">
        <v>184</v>
      </c>
      <c r="C1192" s="418">
        <v>52</v>
      </c>
      <c r="D1192" s="425" t="s">
        <v>185</v>
      </c>
      <c r="E1192" s="421">
        <v>0</v>
      </c>
      <c r="F1192" s="422">
        <v>1195</v>
      </c>
      <c r="G1192" s="422">
        <v>0</v>
      </c>
      <c r="H1192" s="548" t="s">
        <v>741</v>
      </c>
      <c r="I1192" s="548" t="s">
        <v>741</v>
      </c>
      <c r="J1192" s="458"/>
      <c r="K1192" s="458"/>
      <c r="L1192" s="338"/>
      <c r="M1192" s="338"/>
      <c r="N1192" s="338"/>
      <c r="O1192" s="360"/>
      <c r="P1192" s="358"/>
      <c r="Q1192" s="358"/>
      <c r="R1192" s="358"/>
      <c r="S1192" s="360"/>
      <c r="T1192" s="359"/>
      <c r="U1192" s="359"/>
      <c r="V1192" s="359"/>
      <c r="W1192" s="359"/>
    </row>
    <row r="1193" spans="1:23" s="193" customFormat="1">
      <c r="A1193" s="418"/>
      <c r="B1193" s="419" t="s">
        <v>264</v>
      </c>
      <c r="C1193" s="418">
        <v>52</v>
      </c>
      <c r="D1193" s="425" t="s">
        <v>335</v>
      </c>
      <c r="E1193" s="421">
        <v>917.91</v>
      </c>
      <c r="F1193" s="422">
        <v>0</v>
      </c>
      <c r="G1193" s="422">
        <v>0</v>
      </c>
      <c r="H1193" s="548" t="s">
        <v>741</v>
      </c>
      <c r="I1193" s="548" t="s">
        <v>741</v>
      </c>
      <c r="J1193" s="458"/>
      <c r="K1193" s="458"/>
      <c r="L1193" s="338"/>
      <c r="M1193" s="338"/>
      <c r="N1193" s="338"/>
      <c r="O1193" s="360"/>
      <c r="P1193" s="358"/>
      <c r="Q1193" s="358"/>
      <c r="R1193" s="358"/>
      <c r="S1193" s="360"/>
      <c r="T1193" s="359"/>
      <c r="U1193" s="359"/>
      <c r="V1193" s="359"/>
      <c r="W1193" s="359"/>
    </row>
    <row r="1194" spans="1:23" s="193" customFormat="1">
      <c r="A1194" s="418"/>
      <c r="B1194" s="419" t="s">
        <v>186</v>
      </c>
      <c r="C1194" s="418">
        <v>52</v>
      </c>
      <c r="D1194" s="425" t="s">
        <v>187</v>
      </c>
      <c r="E1194" s="421">
        <v>0</v>
      </c>
      <c r="F1194" s="422">
        <v>0</v>
      </c>
      <c r="G1194" s="422">
        <v>0</v>
      </c>
      <c r="H1194" s="548" t="s">
        <v>741</v>
      </c>
      <c r="I1194" s="548" t="s">
        <v>741</v>
      </c>
      <c r="J1194" s="458"/>
      <c r="K1194" s="458"/>
      <c r="L1194" s="338"/>
      <c r="M1194" s="338"/>
      <c r="N1194" s="338"/>
      <c r="O1194" s="360"/>
      <c r="P1194" s="358"/>
      <c r="Q1194" s="358"/>
      <c r="R1194" s="358"/>
      <c r="S1194" s="360"/>
      <c r="T1194" s="359"/>
      <c r="U1194" s="359"/>
      <c r="V1194" s="359"/>
      <c r="W1194" s="359"/>
    </row>
    <row r="1195" spans="1:23" s="193" customFormat="1">
      <c r="A1195" s="418"/>
      <c r="B1195" s="419" t="s">
        <v>265</v>
      </c>
      <c r="C1195" s="418">
        <v>52</v>
      </c>
      <c r="D1195" s="425" t="s">
        <v>131</v>
      </c>
      <c r="E1195" s="421">
        <v>0</v>
      </c>
      <c r="F1195" s="422">
        <v>0</v>
      </c>
      <c r="G1195" s="422">
        <v>0</v>
      </c>
      <c r="H1195" s="548" t="s">
        <v>741</v>
      </c>
      <c r="I1195" s="548" t="s">
        <v>741</v>
      </c>
      <c r="J1195" s="458"/>
      <c r="K1195" s="458"/>
      <c r="L1195" s="338"/>
      <c r="M1195" s="338"/>
      <c r="N1195" s="338"/>
      <c r="O1195" s="360"/>
      <c r="P1195" s="358"/>
      <c r="Q1195" s="358"/>
      <c r="R1195" s="358"/>
      <c r="S1195" s="360"/>
      <c r="T1195" s="359"/>
      <c r="U1195" s="359"/>
      <c r="V1195" s="359"/>
      <c r="W1195" s="359"/>
    </row>
    <row r="1196" spans="1:23" s="193" customFormat="1">
      <c r="A1196" s="418"/>
      <c r="B1196" s="419" t="s">
        <v>258</v>
      </c>
      <c r="C1196" s="418">
        <v>52</v>
      </c>
      <c r="D1196" s="425" t="s">
        <v>127</v>
      </c>
      <c r="E1196" s="421">
        <v>0</v>
      </c>
      <c r="F1196" s="422">
        <v>0</v>
      </c>
      <c r="G1196" s="422">
        <v>0</v>
      </c>
      <c r="H1196" s="548" t="s">
        <v>741</v>
      </c>
      <c r="I1196" s="548" t="s">
        <v>741</v>
      </c>
      <c r="J1196" s="458"/>
      <c r="K1196" s="458"/>
      <c r="L1196" s="338"/>
      <c r="M1196" s="338"/>
      <c r="N1196" s="338"/>
      <c r="O1196" s="360"/>
      <c r="P1196" s="358"/>
      <c r="Q1196" s="358"/>
      <c r="R1196" s="358"/>
      <c r="S1196" s="360"/>
      <c r="T1196" s="359"/>
      <c r="U1196" s="359"/>
      <c r="V1196" s="359"/>
      <c r="W1196" s="359"/>
    </row>
    <row r="1197" spans="1:23" s="193" customFormat="1">
      <c r="A1197" s="418"/>
      <c r="B1197" s="419" t="s">
        <v>260</v>
      </c>
      <c r="C1197" s="418">
        <v>52</v>
      </c>
      <c r="D1197" s="425" t="s">
        <v>128</v>
      </c>
      <c r="E1197" s="421">
        <v>2583.4299999999998</v>
      </c>
      <c r="F1197" s="422">
        <v>6371</v>
      </c>
      <c r="G1197" s="422">
        <v>487.88</v>
      </c>
      <c r="H1197" s="543">
        <f t="shared" si="559"/>
        <v>18.884970755933004</v>
      </c>
      <c r="I1197" s="543">
        <f t="shared" si="560"/>
        <v>7.6578245173442152</v>
      </c>
      <c r="J1197" s="458"/>
      <c r="K1197" s="458"/>
      <c r="L1197" s="338"/>
      <c r="M1197" s="338"/>
      <c r="N1197" s="338"/>
      <c r="O1197" s="360"/>
      <c r="P1197" s="358"/>
      <c r="Q1197" s="358"/>
      <c r="R1197" s="358"/>
      <c r="S1197" s="360"/>
      <c r="T1197" s="359"/>
      <c r="U1197" s="359"/>
      <c r="V1197" s="359"/>
      <c r="W1197" s="359"/>
    </row>
    <row r="1198" spans="1:23" s="193" customFormat="1">
      <c r="A1198" s="418"/>
      <c r="B1198" s="419" t="s">
        <v>188</v>
      </c>
      <c r="C1198" s="418">
        <v>52</v>
      </c>
      <c r="D1198" s="425" t="s">
        <v>189</v>
      </c>
      <c r="E1198" s="421">
        <v>0</v>
      </c>
      <c r="F1198" s="422">
        <v>0</v>
      </c>
      <c r="G1198" s="422">
        <v>0</v>
      </c>
      <c r="H1198" s="548" t="s">
        <v>741</v>
      </c>
      <c r="I1198" s="548" t="s">
        <v>741</v>
      </c>
      <c r="J1198" s="458"/>
      <c r="K1198" s="458"/>
      <c r="L1198" s="338"/>
      <c r="M1198" s="338"/>
      <c r="N1198" s="338"/>
      <c r="O1198" s="360"/>
      <c r="P1198" s="358"/>
      <c r="Q1198" s="358"/>
      <c r="R1198" s="358"/>
      <c r="S1198" s="360"/>
      <c r="T1198" s="359"/>
      <c r="U1198" s="359"/>
      <c r="V1198" s="359"/>
      <c r="W1198" s="359"/>
    </row>
    <row r="1199" spans="1:23" s="193" customFormat="1">
      <c r="A1199" s="418"/>
      <c r="B1199" s="419" t="s">
        <v>190</v>
      </c>
      <c r="C1199" s="418">
        <v>52</v>
      </c>
      <c r="D1199" s="425" t="s">
        <v>129</v>
      </c>
      <c r="E1199" s="421">
        <v>1376.8</v>
      </c>
      <c r="F1199" s="422">
        <v>5309</v>
      </c>
      <c r="G1199" s="422">
        <v>17.5</v>
      </c>
      <c r="H1199" s="543">
        <f t="shared" si="559"/>
        <v>1.2710633352701919</v>
      </c>
      <c r="I1199" s="548" t="s">
        <v>741</v>
      </c>
      <c r="J1199" s="458"/>
      <c r="K1199" s="458"/>
      <c r="L1199" s="338"/>
      <c r="M1199" s="338"/>
      <c r="N1199" s="338"/>
      <c r="O1199" s="360"/>
      <c r="P1199" s="358"/>
      <c r="Q1199" s="358"/>
      <c r="R1199" s="358"/>
      <c r="S1199" s="360"/>
      <c r="T1199" s="359"/>
      <c r="U1199" s="359"/>
      <c r="V1199" s="359"/>
      <c r="W1199" s="359"/>
    </row>
    <row r="1200" spans="1:23" s="193" customFormat="1">
      <c r="A1200" s="336"/>
      <c r="B1200" s="415">
        <v>324</v>
      </c>
      <c r="C1200" s="336">
        <v>52</v>
      </c>
      <c r="D1200" s="426" t="s">
        <v>336</v>
      </c>
      <c r="E1200" s="417">
        <f>SUM(E1201)</f>
        <v>106.18</v>
      </c>
      <c r="F1200" s="417">
        <f t="shared" ref="F1200" si="577">SUM(F1201)</f>
        <v>0</v>
      </c>
      <c r="G1200" s="417">
        <f t="shared" ref="G1200" si="578">SUM(G1201)</f>
        <v>1148.23</v>
      </c>
      <c r="H1200" s="541">
        <f t="shared" si="559"/>
        <v>1081.3995102655867</v>
      </c>
      <c r="I1200" s="541" t="s">
        <v>741</v>
      </c>
      <c r="J1200" s="458"/>
      <c r="K1200" s="458"/>
      <c r="L1200" s="338"/>
      <c r="M1200" s="338"/>
      <c r="N1200" s="338"/>
      <c r="O1200" s="360"/>
      <c r="P1200" s="358"/>
      <c r="Q1200" s="358"/>
      <c r="R1200" s="358"/>
      <c r="S1200" s="360"/>
      <c r="T1200" s="359"/>
      <c r="U1200" s="359"/>
      <c r="V1200" s="359"/>
      <c r="W1200" s="359"/>
    </row>
    <row r="1201" spans="1:23" s="193" customFormat="1">
      <c r="A1201" s="418"/>
      <c r="B1201" s="419" t="s">
        <v>266</v>
      </c>
      <c r="C1201" s="418">
        <v>52</v>
      </c>
      <c r="D1201" s="425" t="s">
        <v>336</v>
      </c>
      <c r="E1201" s="421">
        <v>106.18</v>
      </c>
      <c r="F1201" s="422">
        <v>0</v>
      </c>
      <c r="G1201" s="422">
        <v>1148.23</v>
      </c>
      <c r="H1201" s="543">
        <f t="shared" si="559"/>
        <v>1081.3995102655867</v>
      </c>
      <c r="I1201" s="540" t="s">
        <v>741</v>
      </c>
      <c r="J1201" s="458"/>
      <c r="K1201" s="458"/>
      <c r="L1201" s="338"/>
      <c r="M1201" s="338"/>
      <c r="N1201" s="338"/>
      <c r="O1201" s="360"/>
      <c r="P1201" s="358"/>
      <c r="Q1201" s="358"/>
      <c r="R1201" s="358"/>
      <c r="S1201" s="360"/>
      <c r="T1201" s="359"/>
      <c r="U1201" s="359"/>
      <c r="V1201" s="359"/>
      <c r="W1201" s="359"/>
    </row>
    <row r="1202" spans="1:23" s="193" customFormat="1">
      <c r="A1202" s="336"/>
      <c r="B1202" s="415" t="s">
        <v>259</v>
      </c>
      <c r="C1202" s="336">
        <v>52</v>
      </c>
      <c r="D1202" s="426" t="s">
        <v>109</v>
      </c>
      <c r="E1202" s="417">
        <f>SUM(E1203:E1209)</f>
        <v>468.51</v>
      </c>
      <c r="F1202" s="417">
        <f t="shared" ref="F1202" si="579">SUM(F1203:F1209)</f>
        <v>0</v>
      </c>
      <c r="G1202" s="417">
        <f t="shared" ref="G1202" si="580">SUM(G1203:G1209)</f>
        <v>680.27</v>
      </c>
      <c r="H1202" s="541">
        <f t="shared" si="559"/>
        <v>145.19860835414397</v>
      </c>
      <c r="I1202" s="541" t="s">
        <v>741</v>
      </c>
      <c r="J1202" s="458"/>
      <c r="K1202" s="458"/>
      <c r="L1202" s="338"/>
      <c r="M1202" s="338"/>
      <c r="N1202" s="338"/>
      <c r="O1202" s="360"/>
      <c r="P1202" s="358"/>
      <c r="Q1202" s="358"/>
      <c r="R1202" s="358"/>
      <c r="S1202" s="360"/>
      <c r="T1202" s="359"/>
      <c r="U1202" s="359"/>
      <c r="V1202" s="359"/>
      <c r="W1202" s="359"/>
    </row>
    <row r="1203" spans="1:23" s="193" customFormat="1" ht="30">
      <c r="A1203" s="418"/>
      <c r="B1203" s="419" t="s">
        <v>191</v>
      </c>
      <c r="C1203" s="418">
        <v>52</v>
      </c>
      <c r="D1203" s="425" t="s">
        <v>192</v>
      </c>
      <c r="E1203" s="421">
        <v>0</v>
      </c>
      <c r="F1203" s="422">
        <v>0</v>
      </c>
      <c r="G1203" s="422">
        <v>0</v>
      </c>
      <c r="H1203" s="548" t="s">
        <v>741</v>
      </c>
      <c r="I1203" s="540" t="s">
        <v>741</v>
      </c>
      <c r="J1203" s="458"/>
      <c r="K1203" s="458"/>
      <c r="L1203" s="338"/>
      <c r="M1203" s="338"/>
      <c r="N1203" s="338"/>
      <c r="O1203" s="360"/>
      <c r="P1203" s="358"/>
      <c r="Q1203" s="358"/>
      <c r="R1203" s="358"/>
      <c r="S1203" s="360"/>
      <c r="T1203" s="359"/>
      <c r="U1203" s="359"/>
      <c r="V1203" s="359"/>
      <c r="W1203" s="359"/>
    </row>
    <row r="1204" spans="1:23" s="193" customFormat="1">
      <c r="A1204" s="418"/>
      <c r="B1204" s="419" t="s">
        <v>274</v>
      </c>
      <c r="C1204" s="418">
        <v>52</v>
      </c>
      <c r="D1204" s="425" t="s">
        <v>337</v>
      </c>
      <c r="E1204" s="421">
        <v>0</v>
      </c>
      <c r="F1204" s="422">
        <v>0</v>
      </c>
      <c r="G1204" s="422">
        <v>0</v>
      </c>
      <c r="H1204" s="548" t="s">
        <v>741</v>
      </c>
      <c r="I1204" s="540" t="s">
        <v>741</v>
      </c>
      <c r="J1204" s="458"/>
      <c r="K1204" s="458"/>
      <c r="L1204" s="338"/>
      <c r="M1204" s="338"/>
      <c r="N1204" s="338"/>
      <c r="O1204" s="360"/>
      <c r="P1204" s="358"/>
      <c r="Q1204" s="358"/>
      <c r="R1204" s="358"/>
      <c r="S1204" s="360"/>
      <c r="T1204" s="359"/>
      <c r="U1204" s="359"/>
      <c r="V1204" s="359"/>
      <c r="W1204" s="359"/>
    </row>
    <row r="1205" spans="1:23" s="193" customFormat="1">
      <c r="A1205" s="418"/>
      <c r="B1205" s="419" t="s">
        <v>193</v>
      </c>
      <c r="C1205" s="418">
        <v>52</v>
      </c>
      <c r="D1205" s="425" t="s">
        <v>194</v>
      </c>
      <c r="E1205" s="421">
        <v>187.94</v>
      </c>
      <c r="F1205" s="422">
        <v>0</v>
      </c>
      <c r="G1205" s="422">
        <v>340.26</v>
      </c>
      <c r="H1205" s="543">
        <f t="shared" si="559"/>
        <v>181.04714270511866</v>
      </c>
      <c r="I1205" s="540" t="s">
        <v>741</v>
      </c>
      <c r="J1205" s="458"/>
      <c r="K1205" s="458"/>
      <c r="L1205" s="338"/>
      <c r="M1205" s="338"/>
      <c r="N1205" s="338"/>
      <c r="O1205" s="360"/>
      <c r="P1205" s="358"/>
      <c r="Q1205" s="358"/>
      <c r="R1205" s="358"/>
      <c r="S1205" s="360"/>
      <c r="T1205" s="359"/>
      <c r="U1205" s="359"/>
      <c r="V1205" s="359"/>
      <c r="W1205" s="359"/>
    </row>
    <row r="1206" spans="1:23" s="193" customFormat="1">
      <c r="A1206" s="418"/>
      <c r="B1206" s="419" t="s">
        <v>275</v>
      </c>
      <c r="C1206" s="418">
        <v>52</v>
      </c>
      <c r="D1206" s="425" t="s">
        <v>338</v>
      </c>
      <c r="E1206" s="421">
        <v>280.57</v>
      </c>
      <c r="F1206" s="422">
        <v>0</v>
      </c>
      <c r="G1206" s="422">
        <v>340.01</v>
      </c>
      <c r="H1206" s="543">
        <f t="shared" si="559"/>
        <v>121.18544391773889</v>
      </c>
      <c r="I1206" s="540" t="s">
        <v>741</v>
      </c>
      <c r="J1206" s="458"/>
      <c r="K1206" s="458"/>
      <c r="L1206" s="338"/>
      <c r="M1206" s="338"/>
      <c r="N1206" s="338"/>
      <c r="O1206" s="360"/>
      <c r="P1206" s="358"/>
      <c r="Q1206" s="358"/>
      <c r="R1206" s="358"/>
      <c r="S1206" s="360"/>
      <c r="T1206" s="359"/>
      <c r="U1206" s="359"/>
      <c r="V1206" s="359"/>
      <c r="W1206" s="359"/>
    </row>
    <row r="1207" spans="1:23" s="193" customFormat="1">
      <c r="A1207" s="418"/>
      <c r="B1207" s="419">
        <v>3295</v>
      </c>
      <c r="C1207" s="418">
        <v>52</v>
      </c>
      <c r="D1207" s="425" t="s">
        <v>195</v>
      </c>
      <c r="E1207" s="421">
        <v>0</v>
      </c>
      <c r="F1207" s="422">
        <v>0</v>
      </c>
      <c r="G1207" s="422">
        <v>0</v>
      </c>
      <c r="H1207" s="548" t="s">
        <v>741</v>
      </c>
      <c r="I1207" s="540" t="s">
        <v>741</v>
      </c>
      <c r="J1207" s="458"/>
      <c r="K1207" s="458"/>
      <c r="L1207" s="338"/>
      <c r="M1207" s="338"/>
      <c r="N1207" s="338"/>
      <c r="O1207" s="360"/>
      <c r="P1207" s="358"/>
      <c r="Q1207" s="358"/>
      <c r="R1207" s="358"/>
      <c r="S1207" s="360"/>
      <c r="T1207" s="359"/>
      <c r="U1207" s="359"/>
      <c r="V1207" s="359"/>
      <c r="W1207" s="359"/>
    </row>
    <row r="1208" spans="1:23" s="193" customFormat="1">
      <c r="A1208" s="418"/>
      <c r="B1208" s="419">
        <v>3296</v>
      </c>
      <c r="C1208" s="418">
        <v>52</v>
      </c>
      <c r="D1208" s="425" t="s">
        <v>339</v>
      </c>
      <c r="E1208" s="421">
        <v>0</v>
      </c>
      <c r="F1208" s="422">
        <v>0</v>
      </c>
      <c r="G1208" s="422">
        <v>0</v>
      </c>
      <c r="H1208" s="548" t="s">
        <v>741</v>
      </c>
      <c r="I1208" s="540" t="s">
        <v>741</v>
      </c>
      <c r="J1208" s="458"/>
      <c r="K1208" s="458"/>
      <c r="L1208" s="338"/>
      <c r="M1208" s="338"/>
      <c r="N1208" s="338"/>
      <c r="O1208" s="360"/>
      <c r="P1208" s="358"/>
      <c r="Q1208" s="358"/>
      <c r="R1208" s="358"/>
      <c r="S1208" s="360"/>
      <c r="T1208" s="359"/>
      <c r="U1208" s="359"/>
      <c r="V1208" s="359"/>
      <c r="W1208" s="359"/>
    </row>
    <row r="1209" spans="1:23" s="193" customFormat="1">
      <c r="A1209" s="418"/>
      <c r="B1209" s="419" t="s">
        <v>196</v>
      </c>
      <c r="C1209" s="418">
        <v>52</v>
      </c>
      <c r="D1209" s="425" t="s">
        <v>109</v>
      </c>
      <c r="E1209" s="421">
        <v>0</v>
      </c>
      <c r="F1209" s="422">
        <v>0</v>
      </c>
      <c r="G1209" s="422">
        <v>0</v>
      </c>
      <c r="H1209" s="548" t="s">
        <v>741</v>
      </c>
      <c r="I1209" s="540" t="s">
        <v>741</v>
      </c>
      <c r="J1209" s="458"/>
      <c r="K1209" s="458"/>
      <c r="L1209" s="338"/>
      <c r="M1209" s="338"/>
      <c r="N1209" s="338"/>
      <c r="O1209" s="360"/>
      <c r="P1209" s="358"/>
      <c r="Q1209" s="358"/>
      <c r="R1209" s="358"/>
      <c r="S1209" s="360"/>
      <c r="T1209" s="359"/>
      <c r="U1209" s="359"/>
      <c r="V1209" s="359"/>
      <c r="W1209" s="359"/>
    </row>
    <row r="1210" spans="1:23" s="193" customFormat="1">
      <c r="A1210" s="336"/>
      <c r="B1210" s="415">
        <v>34</v>
      </c>
      <c r="C1210" s="336">
        <v>52</v>
      </c>
      <c r="D1210" s="426" t="s">
        <v>18</v>
      </c>
      <c r="E1210" s="417">
        <f>E1211+E1216+E1224</f>
        <v>0</v>
      </c>
      <c r="F1210" s="417">
        <f t="shared" ref="F1210" si="581">F1211+F1216+F1224</f>
        <v>0</v>
      </c>
      <c r="G1210" s="417">
        <f t="shared" ref="G1210" si="582">G1211+G1216+G1224</f>
        <v>0</v>
      </c>
      <c r="H1210" s="541" t="s">
        <v>741</v>
      </c>
      <c r="I1210" s="541" t="s">
        <v>741</v>
      </c>
      <c r="J1210" s="458"/>
      <c r="K1210" s="458"/>
      <c r="L1210" s="338"/>
      <c r="M1210" s="338"/>
      <c r="N1210" s="338"/>
      <c r="O1210" s="360"/>
      <c r="P1210" s="358"/>
      <c r="Q1210" s="358"/>
      <c r="R1210" s="358"/>
      <c r="S1210" s="360"/>
      <c r="T1210" s="359"/>
      <c r="U1210" s="359"/>
      <c r="V1210" s="359"/>
      <c r="W1210" s="359"/>
    </row>
    <row r="1211" spans="1:23" s="193" customFormat="1">
      <c r="A1211" s="336"/>
      <c r="B1211" s="415" t="s">
        <v>276</v>
      </c>
      <c r="C1211" s="336">
        <v>52</v>
      </c>
      <c r="D1211" s="426" t="s">
        <v>340</v>
      </c>
      <c r="E1211" s="417">
        <f>SUM(E1212:E1215)</f>
        <v>0</v>
      </c>
      <c r="F1211" s="417">
        <f t="shared" ref="F1211" si="583">SUM(F1212:F1215)</f>
        <v>0</v>
      </c>
      <c r="G1211" s="417">
        <f t="shared" ref="G1211" si="584">SUM(G1212:G1215)</f>
        <v>0</v>
      </c>
      <c r="H1211" s="541" t="s">
        <v>741</v>
      </c>
      <c r="I1211" s="541" t="s">
        <v>741</v>
      </c>
      <c r="J1211" s="458"/>
      <c r="K1211" s="458"/>
      <c r="L1211" s="338"/>
      <c r="M1211" s="338"/>
      <c r="N1211" s="338"/>
      <c r="O1211" s="360"/>
      <c r="P1211" s="358"/>
      <c r="Q1211" s="358"/>
      <c r="R1211" s="358"/>
      <c r="S1211" s="360"/>
      <c r="T1211" s="359"/>
      <c r="U1211" s="359"/>
      <c r="V1211" s="359"/>
      <c r="W1211" s="359"/>
    </row>
    <row r="1212" spans="1:23" s="193" customFormat="1">
      <c r="A1212" s="418"/>
      <c r="B1212" s="419" t="s">
        <v>277</v>
      </c>
      <c r="C1212" s="418">
        <v>52</v>
      </c>
      <c r="D1212" s="425" t="s">
        <v>341</v>
      </c>
      <c r="E1212" s="427">
        <v>0</v>
      </c>
      <c r="F1212" s="427">
        <v>0</v>
      </c>
      <c r="G1212" s="427">
        <v>0</v>
      </c>
      <c r="H1212" s="540" t="s">
        <v>741</v>
      </c>
      <c r="I1212" s="540" t="s">
        <v>741</v>
      </c>
      <c r="J1212" s="458"/>
      <c r="K1212" s="458"/>
      <c r="L1212" s="338"/>
      <c r="M1212" s="338"/>
      <c r="N1212" s="338"/>
      <c r="O1212" s="360"/>
      <c r="P1212" s="358"/>
      <c r="Q1212" s="358"/>
      <c r="R1212" s="358"/>
      <c r="S1212" s="360"/>
      <c r="T1212" s="359"/>
      <c r="U1212" s="359"/>
      <c r="V1212" s="359"/>
      <c r="W1212" s="359"/>
    </row>
    <row r="1213" spans="1:23" s="193" customFormat="1">
      <c r="A1213" s="418"/>
      <c r="B1213" s="419" t="s">
        <v>278</v>
      </c>
      <c r="C1213" s="418">
        <v>52</v>
      </c>
      <c r="D1213" s="425" t="s">
        <v>342</v>
      </c>
      <c r="E1213" s="427">
        <v>0</v>
      </c>
      <c r="F1213" s="427">
        <v>0</v>
      </c>
      <c r="G1213" s="427">
        <v>0</v>
      </c>
      <c r="H1213" s="540" t="s">
        <v>741</v>
      </c>
      <c r="I1213" s="540" t="s">
        <v>741</v>
      </c>
      <c r="J1213" s="458"/>
      <c r="K1213" s="458"/>
      <c r="L1213" s="338"/>
      <c r="M1213" s="338"/>
      <c r="N1213" s="338"/>
      <c r="O1213" s="360"/>
      <c r="P1213" s="358"/>
      <c r="Q1213" s="358"/>
      <c r="R1213" s="358"/>
      <c r="S1213" s="360"/>
      <c r="T1213" s="359"/>
      <c r="U1213" s="359"/>
      <c r="V1213" s="359"/>
      <c r="W1213" s="359"/>
    </row>
    <row r="1214" spans="1:23" s="193" customFormat="1">
      <c r="A1214" s="418"/>
      <c r="B1214" s="419" t="s">
        <v>279</v>
      </c>
      <c r="C1214" s="418">
        <v>52</v>
      </c>
      <c r="D1214" s="425" t="s">
        <v>343</v>
      </c>
      <c r="E1214" s="427">
        <v>0</v>
      </c>
      <c r="F1214" s="427">
        <v>0</v>
      </c>
      <c r="G1214" s="427">
        <v>0</v>
      </c>
      <c r="H1214" s="540" t="s">
        <v>741</v>
      </c>
      <c r="I1214" s="540" t="s">
        <v>741</v>
      </c>
      <c r="J1214" s="458"/>
      <c r="K1214" s="458"/>
      <c r="L1214" s="338"/>
      <c r="M1214" s="338"/>
      <c r="N1214" s="338"/>
      <c r="O1214" s="360"/>
      <c r="P1214" s="358"/>
      <c r="Q1214" s="358"/>
      <c r="R1214" s="358"/>
      <c r="S1214" s="360"/>
      <c r="T1214" s="359"/>
      <c r="U1214" s="359"/>
      <c r="V1214" s="359"/>
      <c r="W1214" s="359"/>
    </row>
    <row r="1215" spans="1:23" s="193" customFormat="1">
      <c r="A1215" s="418"/>
      <c r="B1215" s="419" t="s">
        <v>280</v>
      </c>
      <c r="C1215" s="418">
        <v>52</v>
      </c>
      <c r="D1215" s="425" t="s">
        <v>344</v>
      </c>
      <c r="E1215" s="427">
        <v>0</v>
      </c>
      <c r="F1215" s="427">
        <v>0</v>
      </c>
      <c r="G1215" s="427">
        <v>0</v>
      </c>
      <c r="H1215" s="540" t="s">
        <v>741</v>
      </c>
      <c r="I1215" s="540" t="s">
        <v>741</v>
      </c>
      <c r="J1215" s="458"/>
      <c r="K1215" s="458"/>
      <c r="L1215" s="338"/>
      <c r="M1215" s="338"/>
      <c r="N1215" s="338"/>
      <c r="O1215" s="360"/>
      <c r="P1215" s="358"/>
      <c r="Q1215" s="358"/>
      <c r="R1215" s="358"/>
      <c r="S1215" s="360"/>
      <c r="T1215" s="359"/>
      <c r="U1215" s="359"/>
      <c r="V1215" s="359"/>
      <c r="W1215" s="359"/>
    </row>
    <row r="1216" spans="1:23" s="193" customFormat="1">
      <c r="A1216" s="336"/>
      <c r="B1216" s="415" t="s">
        <v>281</v>
      </c>
      <c r="C1216" s="336">
        <v>52</v>
      </c>
      <c r="D1216" s="426" t="s">
        <v>110</v>
      </c>
      <c r="E1216" s="417">
        <f>SUM(E1217:E1223)</f>
        <v>0</v>
      </c>
      <c r="F1216" s="417">
        <f t="shared" ref="F1216" si="585">SUM(F1217:F1223)</f>
        <v>0</v>
      </c>
      <c r="G1216" s="417">
        <f t="shared" ref="G1216" si="586">SUM(G1217:G1223)</f>
        <v>0</v>
      </c>
      <c r="H1216" s="541" t="s">
        <v>741</v>
      </c>
      <c r="I1216" s="541" t="s">
        <v>741</v>
      </c>
      <c r="J1216" s="458"/>
      <c r="K1216" s="458"/>
      <c r="L1216" s="338"/>
      <c r="M1216" s="338"/>
      <c r="N1216" s="338"/>
      <c r="O1216" s="360"/>
      <c r="P1216" s="358"/>
      <c r="Q1216" s="358"/>
      <c r="R1216" s="358"/>
      <c r="S1216" s="360"/>
      <c r="T1216" s="359"/>
      <c r="U1216" s="359"/>
      <c r="V1216" s="359"/>
      <c r="W1216" s="359"/>
    </row>
    <row r="1217" spans="1:23" s="193" customFormat="1" ht="30">
      <c r="A1217" s="418"/>
      <c r="B1217" s="419" t="s">
        <v>282</v>
      </c>
      <c r="C1217" s="418">
        <v>52</v>
      </c>
      <c r="D1217" s="425" t="s">
        <v>345</v>
      </c>
      <c r="E1217" s="427">
        <v>0</v>
      </c>
      <c r="F1217" s="427">
        <v>0</v>
      </c>
      <c r="G1217" s="427">
        <v>0</v>
      </c>
      <c r="H1217" s="540" t="s">
        <v>741</v>
      </c>
      <c r="I1217" s="540" t="s">
        <v>741</v>
      </c>
      <c r="J1217" s="458"/>
      <c r="K1217" s="458"/>
      <c r="L1217" s="338"/>
      <c r="M1217" s="338"/>
      <c r="N1217" s="338"/>
      <c r="O1217" s="360"/>
      <c r="P1217" s="358"/>
      <c r="Q1217" s="358"/>
      <c r="R1217" s="358"/>
      <c r="S1217" s="360"/>
      <c r="T1217" s="359"/>
      <c r="U1217" s="359"/>
      <c r="V1217" s="359"/>
      <c r="W1217" s="359"/>
    </row>
    <row r="1218" spans="1:23" s="193" customFormat="1" ht="30">
      <c r="A1218" s="418"/>
      <c r="B1218" s="419" t="s">
        <v>283</v>
      </c>
      <c r="C1218" s="418">
        <v>52</v>
      </c>
      <c r="D1218" s="425" t="s">
        <v>346</v>
      </c>
      <c r="E1218" s="427">
        <v>0</v>
      </c>
      <c r="F1218" s="427">
        <v>0</v>
      </c>
      <c r="G1218" s="427">
        <v>0</v>
      </c>
      <c r="H1218" s="540" t="s">
        <v>741</v>
      </c>
      <c r="I1218" s="540" t="s">
        <v>741</v>
      </c>
      <c r="J1218" s="458"/>
      <c r="K1218" s="458"/>
      <c r="L1218" s="338"/>
      <c r="M1218" s="338"/>
      <c r="N1218" s="338"/>
      <c r="O1218" s="360"/>
      <c r="P1218" s="358"/>
      <c r="Q1218" s="358"/>
      <c r="R1218" s="358"/>
      <c r="S1218" s="360"/>
      <c r="T1218" s="359"/>
      <c r="U1218" s="359"/>
      <c r="V1218" s="359"/>
      <c r="W1218" s="359"/>
    </row>
    <row r="1219" spans="1:23" s="193" customFormat="1" ht="30">
      <c r="A1219" s="418"/>
      <c r="B1219" s="419" t="s">
        <v>284</v>
      </c>
      <c r="C1219" s="418">
        <v>52</v>
      </c>
      <c r="D1219" s="425" t="s">
        <v>347</v>
      </c>
      <c r="E1219" s="427">
        <v>0</v>
      </c>
      <c r="F1219" s="427">
        <v>0</v>
      </c>
      <c r="G1219" s="427">
        <v>0</v>
      </c>
      <c r="H1219" s="540" t="s">
        <v>741</v>
      </c>
      <c r="I1219" s="540" t="s">
        <v>741</v>
      </c>
      <c r="J1219" s="458"/>
      <c r="K1219" s="458"/>
      <c r="L1219" s="338"/>
      <c r="M1219" s="338"/>
      <c r="N1219" s="338"/>
      <c r="O1219" s="360"/>
      <c r="P1219" s="358"/>
      <c r="Q1219" s="358"/>
      <c r="R1219" s="358"/>
      <c r="S1219" s="360"/>
      <c r="T1219" s="359"/>
      <c r="U1219" s="359"/>
      <c r="V1219" s="359"/>
      <c r="W1219" s="359"/>
    </row>
    <row r="1220" spans="1:23" s="193" customFormat="1">
      <c r="A1220" s="418"/>
      <c r="B1220" s="419" t="s">
        <v>285</v>
      </c>
      <c r="C1220" s="418">
        <v>52</v>
      </c>
      <c r="D1220" s="425" t="s">
        <v>348</v>
      </c>
      <c r="E1220" s="427">
        <v>0</v>
      </c>
      <c r="F1220" s="427">
        <v>0</v>
      </c>
      <c r="G1220" s="427">
        <v>0</v>
      </c>
      <c r="H1220" s="540" t="s">
        <v>741</v>
      </c>
      <c r="I1220" s="540" t="s">
        <v>741</v>
      </c>
      <c r="J1220" s="458"/>
      <c r="K1220" s="458"/>
      <c r="L1220" s="338"/>
      <c r="M1220" s="338"/>
      <c r="N1220" s="338"/>
      <c r="O1220" s="360"/>
      <c r="P1220" s="358"/>
      <c r="Q1220" s="358"/>
      <c r="R1220" s="358"/>
      <c r="S1220" s="360"/>
      <c r="T1220" s="359"/>
      <c r="U1220" s="359"/>
      <c r="V1220" s="359"/>
      <c r="W1220" s="359"/>
    </row>
    <row r="1221" spans="1:23" s="193" customFormat="1" ht="30">
      <c r="A1221" s="418"/>
      <c r="B1221" s="419">
        <v>3426</v>
      </c>
      <c r="C1221" s="418">
        <v>52</v>
      </c>
      <c r="D1221" s="425" t="s">
        <v>349</v>
      </c>
      <c r="E1221" s="427">
        <v>0</v>
      </c>
      <c r="F1221" s="427">
        <v>0</v>
      </c>
      <c r="G1221" s="427">
        <v>0</v>
      </c>
      <c r="H1221" s="540" t="s">
        <v>741</v>
      </c>
      <c r="I1221" s="540" t="s">
        <v>741</v>
      </c>
      <c r="J1221" s="458"/>
      <c r="K1221" s="458"/>
      <c r="L1221" s="338"/>
      <c r="M1221" s="338"/>
      <c r="N1221" s="338"/>
      <c r="O1221" s="360"/>
      <c r="P1221" s="358"/>
      <c r="Q1221" s="358"/>
      <c r="R1221" s="358"/>
      <c r="S1221" s="360"/>
      <c r="T1221" s="359"/>
      <c r="U1221" s="359"/>
      <c r="V1221" s="359"/>
      <c r="W1221" s="359"/>
    </row>
    <row r="1222" spans="1:23" s="193" customFormat="1" ht="30">
      <c r="A1222" s="418"/>
      <c r="B1222" s="419">
        <v>3427</v>
      </c>
      <c r="C1222" s="418">
        <v>52</v>
      </c>
      <c r="D1222" s="425" t="s">
        <v>350</v>
      </c>
      <c r="E1222" s="427">
        <v>0</v>
      </c>
      <c r="F1222" s="427">
        <v>0</v>
      </c>
      <c r="G1222" s="427">
        <v>0</v>
      </c>
      <c r="H1222" s="540" t="s">
        <v>741</v>
      </c>
      <c r="I1222" s="540" t="s">
        <v>741</v>
      </c>
      <c r="J1222" s="458"/>
      <c r="K1222" s="458"/>
      <c r="L1222" s="338"/>
      <c r="M1222" s="338"/>
      <c r="N1222" s="338"/>
      <c r="O1222" s="360"/>
      <c r="P1222" s="358"/>
      <c r="Q1222" s="358"/>
      <c r="R1222" s="358"/>
      <c r="S1222" s="360"/>
      <c r="T1222" s="359"/>
      <c r="U1222" s="359"/>
      <c r="V1222" s="359"/>
      <c r="W1222" s="359"/>
    </row>
    <row r="1223" spans="1:23" s="193" customFormat="1">
      <c r="A1223" s="418"/>
      <c r="B1223" s="419">
        <v>3428</v>
      </c>
      <c r="C1223" s="418">
        <v>52</v>
      </c>
      <c r="D1223" s="425" t="s">
        <v>351</v>
      </c>
      <c r="E1223" s="427">
        <v>0</v>
      </c>
      <c r="F1223" s="427">
        <v>0</v>
      </c>
      <c r="G1223" s="427">
        <v>0</v>
      </c>
      <c r="H1223" s="540" t="s">
        <v>741</v>
      </c>
      <c r="I1223" s="540" t="s">
        <v>741</v>
      </c>
      <c r="J1223" s="458"/>
      <c r="K1223" s="458"/>
      <c r="L1223" s="338"/>
      <c r="M1223" s="338"/>
      <c r="N1223" s="338"/>
      <c r="O1223" s="360"/>
      <c r="P1223" s="358"/>
      <c r="Q1223" s="358"/>
      <c r="R1223" s="358"/>
      <c r="S1223" s="360"/>
      <c r="T1223" s="359"/>
      <c r="U1223" s="359"/>
      <c r="V1223" s="359"/>
      <c r="W1223" s="359"/>
    </row>
    <row r="1224" spans="1:23" s="193" customFormat="1">
      <c r="A1224" s="336"/>
      <c r="B1224" s="415" t="s">
        <v>286</v>
      </c>
      <c r="C1224" s="336">
        <v>52</v>
      </c>
      <c r="D1224" s="426" t="s">
        <v>111</v>
      </c>
      <c r="E1224" s="417">
        <f>SUM(E1225:E1228)</f>
        <v>0</v>
      </c>
      <c r="F1224" s="417">
        <f t="shared" ref="F1224" si="587">SUM(F1225:F1228)</f>
        <v>0</v>
      </c>
      <c r="G1224" s="417">
        <f t="shared" ref="G1224" si="588">SUM(G1225:G1228)</f>
        <v>0</v>
      </c>
      <c r="H1224" s="541" t="s">
        <v>741</v>
      </c>
      <c r="I1224" s="541" t="s">
        <v>741</v>
      </c>
      <c r="J1224" s="458"/>
      <c r="K1224" s="458"/>
      <c r="L1224" s="338"/>
      <c r="M1224" s="338"/>
      <c r="N1224" s="338"/>
      <c r="O1224" s="360"/>
      <c r="P1224" s="358"/>
      <c r="Q1224" s="358"/>
      <c r="R1224" s="358"/>
      <c r="S1224" s="360"/>
      <c r="T1224" s="359"/>
      <c r="U1224" s="359"/>
      <c r="V1224" s="359"/>
      <c r="W1224" s="359"/>
    </row>
    <row r="1225" spans="1:23" s="193" customFormat="1">
      <c r="A1225" s="418"/>
      <c r="B1225" s="419" t="s">
        <v>197</v>
      </c>
      <c r="C1225" s="418">
        <v>52</v>
      </c>
      <c r="D1225" s="425" t="s">
        <v>198</v>
      </c>
      <c r="E1225" s="427">
        <v>0</v>
      </c>
      <c r="F1225" s="427">
        <v>0</v>
      </c>
      <c r="G1225" s="427">
        <v>0</v>
      </c>
      <c r="H1225" s="540" t="s">
        <v>741</v>
      </c>
      <c r="I1225" s="540" t="s">
        <v>741</v>
      </c>
      <c r="J1225" s="458"/>
      <c r="K1225" s="458"/>
      <c r="L1225" s="338"/>
      <c r="M1225" s="338"/>
      <c r="N1225" s="338"/>
      <c r="O1225" s="360"/>
      <c r="P1225" s="358"/>
      <c r="Q1225" s="358"/>
      <c r="R1225" s="358"/>
      <c r="S1225" s="360"/>
      <c r="T1225" s="359"/>
      <c r="U1225" s="359"/>
      <c r="V1225" s="359"/>
      <c r="W1225" s="359"/>
    </row>
    <row r="1226" spans="1:23" s="193" customFormat="1" ht="30">
      <c r="A1226" s="418"/>
      <c r="B1226" s="419" t="s">
        <v>287</v>
      </c>
      <c r="C1226" s="418">
        <v>52</v>
      </c>
      <c r="D1226" s="425" t="s">
        <v>352</v>
      </c>
      <c r="E1226" s="427">
        <v>0</v>
      </c>
      <c r="F1226" s="427">
        <v>0</v>
      </c>
      <c r="G1226" s="427">
        <v>0</v>
      </c>
      <c r="H1226" s="540" t="s">
        <v>741</v>
      </c>
      <c r="I1226" s="540" t="s">
        <v>741</v>
      </c>
      <c r="J1226" s="458"/>
      <c r="K1226" s="458"/>
      <c r="L1226" s="338"/>
      <c r="M1226" s="338"/>
      <c r="N1226" s="338"/>
      <c r="O1226" s="360"/>
      <c r="P1226" s="358"/>
      <c r="Q1226" s="358"/>
      <c r="R1226" s="358"/>
      <c r="S1226" s="360"/>
      <c r="T1226" s="359"/>
      <c r="U1226" s="359"/>
      <c r="V1226" s="359"/>
      <c r="W1226" s="359"/>
    </row>
    <row r="1227" spans="1:23" s="193" customFormat="1">
      <c r="A1227" s="418"/>
      <c r="B1227" s="419" t="s">
        <v>288</v>
      </c>
      <c r="C1227" s="418">
        <v>52</v>
      </c>
      <c r="D1227" s="425" t="s">
        <v>353</v>
      </c>
      <c r="E1227" s="427">
        <v>0</v>
      </c>
      <c r="F1227" s="427">
        <v>0</v>
      </c>
      <c r="G1227" s="427">
        <v>0</v>
      </c>
      <c r="H1227" s="540" t="s">
        <v>741</v>
      </c>
      <c r="I1227" s="540" t="s">
        <v>741</v>
      </c>
      <c r="J1227" s="458"/>
      <c r="K1227" s="458"/>
      <c r="L1227" s="338"/>
      <c r="M1227" s="338"/>
      <c r="N1227" s="338"/>
      <c r="O1227" s="360"/>
      <c r="P1227" s="358"/>
      <c r="Q1227" s="358"/>
      <c r="R1227" s="358"/>
      <c r="S1227" s="360"/>
      <c r="T1227" s="359"/>
      <c r="U1227" s="359"/>
      <c r="V1227" s="359"/>
      <c r="W1227" s="359"/>
    </row>
    <row r="1228" spans="1:23" s="193" customFormat="1">
      <c r="A1228" s="418"/>
      <c r="B1228" s="419" t="s">
        <v>289</v>
      </c>
      <c r="C1228" s="418">
        <v>52</v>
      </c>
      <c r="D1228" s="425" t="s">
        <v>354</v>
      </c>
      <c r="E1228" s="427">
        <v>0</v>
      </c>
      <c r="F1228" s="427">
        <v>0</v>
      </c>
      <c r="G1228" s="427">
        <v>0</v>
      </c>
      <c r="H1228" s="540" t="s">
        <v>741</v>
      </c>
      <c r="I1228" s="540" t="s">
        <v>741</v>
      </c>
      <c r="J1228" s="458"/>
      <c r="K1228" s="458"/>
      <c r="L1228" s="338"/>
      <c r="M1228" s="338"/>
      <c r="N1228" s="338"/>
      <c r="O1228" s="360"/>
      <c r="P1228" s="358"/>
      <c r="Q1228" s="358"/>
      <c r="R1228" s="358"/>
      <c r="S1228" s="360"/>
      <c r="T1228" s="359"/>
      <c r="U1228" s="359"/>
      <c r="V1228" s="359"/>
      <c r="W1228" s="359"/>
    </row>
    <row r="1229" spans="1:23" s="193" customFormat="1">
      <c r="A1229" s="336"/>
      <c r="B1229" s="415">
        <v>35</v>
      </c>
      <c r="C1229" s="336">
        <v>52</v>
      </c>
      <c r="D1229" s="426" t="s">
        <v>355</v>
      </c>
      <c r="E1229" s="417">
        <f>E1230+E1233+E1237</f>
        <v>0</v>
      </c>
      <c r="F1229" s="417">
        <f t="shared" ref="F1229" si="589">F1230+F1233+F1237</f>
        <v>0</v>
      </c>
      <c r="G1229" s="417">
        <f t="shared" ref="G1229" si="590">G1230+G1233+G1237</f>
        <v>0</v>
      </c>
      <c r="H1229" s="541" t="s">
        <v>741</v>
      </c>
      <c r="I1229" s="541" t="s">
        <v>741</v>
      </c>
      <c r="J1229" s="458"/>
      <c r="K1229" s="458"/>
      <c r="L1229" s="338"/>
      <c r="M1229" s="338"/>
      <c r="N1229" s="338"/>
      <c r="O1229" s="360"/>
      <c r="P1229" s="358"/>
      <c r="Q1229" s="358"/>
      <c r="R1229" s="358"/>
      <c r="S1229" s="360"/>
      <c r="T1229" s="359"/>
      <c r="U1229" s="359"/>
      <c r="V1229" s="359"/>
      <c r="W1229" s="359"/>
    </row>
    <row r="1230" spans="1:23" s="193" customFormat="1">
      <c r="A1230" s="336"/>
      <c r="B1230" s="415" t="s">
        <v>290</v>
      </c>
      <c r="C1230" s="336">
        <v>52</v>
      </c>
      <c r="D1230" s="426" t="s">
        <v>356</v>
      </c>
      <c r="E1230" s="417">
        <f>SUM(E1231:E1232)</f>
        <v>0</v>
      </c>
      <c r="F1230" s="417">
        <f t="shared" ref="F1230" si="591">SUM(F1231:F1232)</f>
        <v>0</v>
      </c>
      <c r="G1230" s="417">
        <f t="shared" ref="G1230" si="592">SUM(G1231:G1232)</f>
        <v>0</v>
      </c>
      <c r="H1230" s="541" t="s">
        <v>741</v>
      </c>
      <c r="I1230" s="541" t="s">
        <v>741</v>
      </c>
      <c r="J1230" s="458"/>
      <c r="K1230" s="458"/>
      <c r="L1230" s="338"/>
      <c r="M1230" s="338"/>
      <c r="N1230" s="338"/>
      <c r="O1230" s="360"/>
      <c r="P1230" s="358"/>
      <c r="Q1230" s="358"/>
      <c r="R1230" s="358"/>
      <c r="S1230" s="360"/>
      <c r="T1230" s="359"/>
      <c r="U1230" s="359"/>
      <c r="V1230" s="359"/>
      <c r="W1230" s="359"/>
    </row>
    <row r="1231" spans="1:23" s="193" customFormat="1" ht="30">
      <c r="A1231" s="418"/>
      <c r="B1231" s="419" t="s">
        <v>292</v>
      </c>
      <c r="C1231" s="418">
        <v>52</v>
      </c>
      <c r="D1231" s="425" t="s">
        <v>357</v>
      </c>
      <c r="E1231" s="427">
        <v>0</v>
      </c>
      <c r="F1231" s="427">
        <v>0</v>
      </c>
      <c r="G1231" s="427">
        <v>0</v>
      </c>
      <c r="H1231" s="540" t="s">
        <v>741</v>
      </c>
      <c r="I1231" s="540" t="s">
        <v>741</v>
      </c>
      <c r="J1231" s="458"/>
      <c r="K1231" s="458"/>
      <c r="L1231" s="338"/>
      <c r="M1231" s="338"/>
      <c r="N1231" s="338"/>
      <c r="O1231" s="360"/>
      <c r="P1231" s="358"/>
      <c r="Q1231" s="358"/>
      <c r="R1231" s="358"/>
      <c r="S1231" s="360"/>
      <c r="T1231" s="359"/>
      <c r="U1231" s="359"/>
      <c r="V1231" s="359"/>
      <c r="W1231" s="359"/>
    </row>
    <row r="1232" spans="1:23" s="193" customFormat="1">
      <c r="A1232" s="418"/>
      <c r="B1232" s="419" t="s">
        <v>293</v>
      </c>
      <c r="C1232" s="418">
        <v>52</v>
      </c>
      <c r="D1232" s="425" t="s">
        <v>356</v>
      </c>
      <c r="E1232" s="427">
        <v>0</v>
      </c>
      <c r="F1232" s="427">
        <v>0</v>
      </c>
      <c r="G1232" s="427">
        <v>0</v>
      </c>
      <c r="H1232" s="540" t="s">
        <v>741</v>
      </c>
      <c r="I1232" s="540" t="s">
        <v>741</v>
      </c>
      <c r="J1232" s="458"/>
      <c r="K1232" s="458"/>
      <c r="L1232" s="338"/>
      <c r="M1232" s="338"/>
      <c r="N1232" s="338"/>
      <c r="O1232" s="360"/>
      <c r="P1232" s="358"/>
      <c r="Q1232" s="358"/>
      <c r="R1232" s="358"/>
      <c r="S1232" s="360"/>
      <c r="T1232" s="359"/>
      <c r="U1232" s="359"/>
      <c r="V1232" s="359"/>
      <c r="W1232" s="359"/>
    </row>
    <row r="1233" spans="1:23" s="193" customFormat="1" ht="30">
      <c r="A1233" s="336"/>
      <c r="B1233" s="415" t="s">
        <v>291</v>
      </c>
      <c r="C1233" s="336">
        <v>52</v>
      </c>
      <c r="D1233" s="426" t="s">
        <v>358</v>
      </c>
      <c r="E1233" s="417">
        <f>SUM(E1234:E1236)</f>
        <v>0</v>
      </c>
      <c r="F1233" s="417">
        <f t="shared" ref="F1233" si="593">SUM(F1234:F1236)</f>
        <v>0</v>
      </c>
      <c r="G1233" s="417">
        <f t="shared" ref="G1233" si="594">SUM(G1234:G1236)</f>
        <v>0</v>
      </c>
      <c r="H1233" s="541" t="s">
        <v>741</v>
      </c>
      <c r="I1233" s="541" t="s">
        <v>741</v>
      </c>
      <c r="J1233" s="458"/>
      <c r="K1233" s="458"/>
      <c r="L1233" s="338"/>
      <c r="M1233" s="338"/>
      <c r="N1233" s="338"/>
      <c r="O1233" s="360"/>
      <c r="P1233" s="358"/>
      <c r="Q1233" s="358"/>
      <c r="R1233" s="358"/>
      <c r="S1233" s="360"/>
      <c r="T1233" s="359"/>
      <c r="U1233" s="359"/>
      <c r="V1233" s="359"/>
      <c r="W1233" s="359"/>
    </row>
    <row r="1234" spans="1:23" s="193" customFormat="1" ht="30">
      <c r="A1234" s="418"/>
      <c r="B1234" s="419" t="s">
        <v>294</v>
      </c>
      <c r="C1234" s="418">
        <v>52</v>
      </c>
      <c r="D1234" s="425" t="s">
        <v>359</v>
      </c>
      <c r="E1234" s="427">
        <v>0</v>
      </c>
      <c r="F1234" s="427">
        <v>0</v>
      </c>
      <c r="G1234" s="427">
        <v>0</v>
      </c>
      <c r="H1234" s="540" t="s">
        <v>741</v>
      </c>
      <c r="I1234" s="540" t="s">
        <v>741</v>
      </c>
      <c r="J1234" s="458"/>
      <c r="K1234" s="458"/>
      <c r="L1234" s="338"/>
      <c r="M1234" s="338"/>
      <c r="N1234" s="338"/>
      <c r="O1234" s="360"/>
      <c r="P1234" s="358"/>
      <c r="Q1234" s="358"/>
      <c r="R1234" s="358"/>
      <c r="S1234" s="360"/>
      <c r="T1234" s="359"/>
      <c r="U1234" s="359"/>
      <c r="V1234" s="359"/>
      <c r="W1234" s="359"/>
    </row>
    <row r="1235" spans="1:23" s="193" customFormat="1" ht="30">
      <c r="A1235" s="418"/>
      <c r="B1235" s="419" t="s">
        <v>295</v>
      </c>
      <c r="C1235" s="418">
        <v>52</v>
      </c>
      <c r="D1235" s="425" t="s">
        <v>360</v>
      </c>
      <c r="E1235" s="427">
        <v>0</v>
      </c>
      <c r="F1235" s="427">
        <v>0</v>
      </c>
      <c r="G1235" s="427">
        <v>0</v>
      </c>
      <c r="H1235" s="540" t="s">
        <v>741</v>
      </c>
      <c r="I1235" s="540" t="s">
        <v>741</v>
      </c>
      <c r="J1235" s="458"/>
      <c r="K1235" s="458"/>
      <c r="L1235" s="338"/>
      <c r="M1235" s="338"/>
      <c r="N1235" s="338"/>
      <c r="O1235" s="360"/>
      <c r="P1235" s="358"/>
      <c r="Q1235" s="358"/>
      <c r="R1235" s="358"/>
      <c r="S1235" s="360"/>
      <c r="T1235" s="359"/>
      <c r="U1235" s="359"/>
      <c r="V1235" s="359"/>
      <c r="W1235" s="359"/>
    </row>
    <row r="1236" spans="1:23" s="193" customFormat="1">
      <c r="A1236" s="418"/>
      <c r="B1236" s="419" t="s">
        <v>296</v>
      </c>
      <c r="C1236" s="418">
        <v>52</v>
      </c>
      <c r="D1236" s="425" t="s">
        <v>361</v>
      </c>
      <c r="E1236" s="427">
        <v>0</v>
      </c>
      <c r="F1236" s="427">
        <v>0</v>
      </c>
      <c r="G1236" s="427">
        <v>0</v>
      </c>
      <c r="H1236" s="540" t="s">
        <v>741</v>
      </c>
      <c r="I1236" s="540" t="s">
        <v>741</v>
      </c>
      <c r="J1236" s="458"/>
      <c r="K1236" s="458"/>
      <c r="L1236" s="338"/>
      <c r="M1236" s="338"/>
      <c r="N1236" s="338"/>
      <c r="O1236" s="360"/>
      <c r="P1236" s="358"/>
      <c r="Q1236" s="358"/>
      <c r="R1236" s="358"/>
      <c r="S1236" s="360"/>
      <c r="T1236" s="359"/>
      <c r="U1236" s="359"/>
      <c r="V1236" s="359"/>
      <c r="W1236" s="359"/>
    </row>
    <row r="1237" spans="1:23" s="193" customFormat="1" ht="30">
      <c r="A1237" s="336"/>
      <c r="B1237" s="415">
        <v>353</v>
      </c>
      <c r="C1237" s="336">
        <v>52</v>
      </c>
      <c r="D1237" s="426" t="s">
        <v>362</v>
      </c>
      <c r="E1237" s="417">
        <f>SUM(E1238)</f>
        <v>0</v>
      </c>
      <c r="F1237" s="417">
        <f t="shared" ref="F1237" si="595">SUM(F1238)</f>
        <v>0</v>
      </c>
      <c r="G1237" s="417">
        <f t="shared" ref="G1237" si="596">SUM(G1238)</f>
        <v>0</v>
      </c>
      <c r="H1237" s="541" t="s">
        <v>741</v>
      </c>
      <c r="I1237" s="541" t="s">
        <v>741</v>
      </c>
      <c r="J1237" s="458"/>
      <c r="K1237" s="458"/>
      <c r="L1237" s="338"/>
      <c r="M1237" s="338"/>
      <c r="N1237" s="338"/>
      <c r="O1237" s="360"/>
      <c r="P1237" s="358"/>
      <c r="Q1237" s="358"/>
      <c r="R1237" s="358"/>
      <c r="S1237" s="360"/>
      <c r="T1237" s="359"/>
      <c r="U1237" s="359"/>
      <c r="V1237" s="359"/>
      <c r="W1237" s="359"/>
    </row>
    <row r="1238" spans="1:23" s="193" customFormat="1" ht="30">
      <c r="A1238" s="418"/>
      <c r="B1238" s="419">
        <v>3531</v>
      </c>
      <c r="C1238" s="418">
        <v>52</v>
      </c>
      <c r="D1238" s="425" t="s">
        <v>362</v>
      </c>
      <c r="E1238" s="427">
        <v>0</v>
      </c>
      <c r="F1238" s="427">
        <v>0</v>
      </c>
      <c r="G1238" s="427">
        <v>0</v>
      </c>
      <c r="H1238" s="540" t="s">
        <v>741</v>
      </c>
      <c r="I1238" s="540" t="s">
        <v>741</v>
      </c>
      <c r="J1238" s="458"/>
      <c r="K1238" s="458"/>
      <c r="L1238" s="338"/>
      <c r="M1238" s="338"/>
      <c r="N1238" s="338"/>
      <c r="O1238" s="360"/>
      <c r="P1238" s="358"/>
      <c r="Q1238" s="358"/>
      <c r="R1238" s="358"/>
      <c r="S1238" s="360"/>
      <c r="T1238" s="359"/>
      <c r="U1238" s="359"/>
      <c r="V1238" s="359"/>
      <c r="W1238" s="359"/>
    </row>
    <row r="1239" spans="1:23" s="193" customFormat="1">
      <c r="A1239" s="336"/>
      <c r="B1239" s="415">
        <v>36</v>
      </c>
      <c r="C1239" s="336">
        <v>52</v>
      </c>
      <c r="D1239" s="426" t="s">
        <v>363</v>
      </c>
      <c r="E1239" s="417">
        <f>E1240+E1243+E1246+E1251+E1255+E1259+E1262</f>
        <v>0</v>
      </c>
      <c r="F1239" s="417">
        <f t="shared" ref="F1239" si="597">F1240+F1243+F1246+F1251+F1255+F1259+F1262</f>
        <v>0</v>
      </c>
      <c r="G1239" s="417">
        <f t="shared" ref="G1239" si="598">G1240+G1243+G1246+G1251+G1255+G1259+G1262</f>
        <v>0</v>
      </c>
      <c r="H1239" s="541" t="s">
        <v>741</v>
      </c>
      <c r="I1239" s="541" t="s">
        <v>741</v>
      </c>
      <c r="J1239" s="458"/>
      <c r="K1239" s="458"/>
      <c r="L1239" s="338"/>
      <c r="M1239" s="338"/>
      <c r="N1239" s="338"/>
      <c r="O1239" s="360"/>
      <c r="P1239" s="358"/>
      <c r="Q1239" s="358"/>
      <c r="R1239" s="358"/>
      <c r="S1239" s="360"/>
      <c r="T1239" s="359"/>
      <c r="U1239" s="359"/>
      <c r="V1239" s="359"/>
      <c r="W1239" s="359"/>
    </row>
    <row r="1240" spans="1:23" s="193" customFormat="1">
      <c r="A1240" s="336"/>
      <c r="B1240" s="415" t="s">
        <v>297</v>
      </c>
      <c r="C1240" s="336">
        <v>52</v>
      </c>
      <c r="D1240" s="426" t="s">
        <v>364</v>
      </c>
      <c r="E1240" s="417">
        <f>SUM(E1241:E1242)</f>
        <v>0</v>
      </c>
      <c r="F1240" s="417">
        <f t="shared" ref="F1240" si="599">SUM(F1241:F1242)</f>
        <v>0</v>
      </c>
      <c r="G1240" s="417">
        <f t="shared" ref="G1240" si="600">SUM(G1241:G1242)</f>
        <v>0</v>
      </c>
      <c r="H1240" s="541" t="s">
        <v>741</v>
      </c>
      <c r="I1240" s="541" t="s">
        <v>741</v>
      </c>
      <c r="J1240" s="458"/>
      <c r="K1240" s="458"/>
      <c r="L1240" s="338"/>
      <c r="M1240" s="338"/>
      <c r="N1240" s="338"/>
      <c r="O1240" s="360"/>
      <c r="P1240" s="358"/>
      <c r="Q1240" s="358"/>
      <c r="R1240" s="358"/>
      <c r="S1240" s="360"/>
      <c r="T1240" s="359"/>
      <c r="U1240" s="359"/>
      <c r="V1240" s="359"/>
      <c r="W1240" s="359"/>
    </row>
    <row r="1241" spans="1:23" s="193" customFormat="1">
      <c r="A1241" s="418"/>
      <c r="B1241" s="419" t="s">
        <v>298</v>
      </c>
      <c r="C1241" s="418">
        <v>52</v>
      </c>
      <c r="D1241" s="425" t="s">
        <v>365</v>
      </c>
      <c r="E1241" s="427">
        <v>0</v>
      </c>
      <c r="F1241" s="427">
        <v>0</v>
      </c>
      <c r="G1241" s="427">
        <v>0</v>
      </c>
      <c r="H1241" s="540" t="s">
        <v>741</v>
      </c>
      <c r="I1241" s="540" t="s">
        <v>741</v>
      </c>
      <c r="J1241" s="458"/>
      <c r="K1241" s="458"/>
      <c r="L1241" s="338"/>
      <c r="M1241" s="338"/>
      <c r="N1241" s="338"/>
      <c r="O1241" s="360"/>
      <c r="P1241" s="358"/>
      <c r="Q1241" s="358"/>
      <c r="R1241" s="358"/>
      <c r="S1241" s="360"/>
      <c r="T1241" s="359"/>
      <c r="U1241" s="359"/>
      <c r="V1241" s="359"/>
      <c r="W1241" s="359"/>
    </row>
    <row r="1242" spans="1:23" s="193" customFormat="1">
      <c r="A1242" s="418"/>
      <c r="B1242" s="419" t="s">
        <v>299</v>
      </c>
      <c r="C1242" s="418">
        <v>52</v>
      </c>
      <c r="D1242" s="425" t="s">
        <v>366</v>
      </c>
      <c r="E1242" s="427">
        <v>0</v>
      </c>
      <c r="F1242" s="427">
        <v>0</v>
      </c>
      <c r="G1242" s="427">
        <v>0</v>
      </c>
      <c r="H1242" s="540" t="s">
        <v>741</v>
      </c>
      <c r="I1242" s="540" t="s">
        <v>741</v>
      </c>
      <c r="J1242" s="458"/>
      <c r="K1242" s="458"/>
      <c r="L1242" s="338"/>
      <c r="M1242" s="338"/>
      <c r="N1242" s="338"/>
      <c r="O1242" s="360"/>
      <c r="P1242" s="358"/>
      <c r="Q1242" s="358"/>
      <c r="R1242" s="358"/>
      <c r="S1242" s="360"/>
      <c r="T1242" s="359"/>
      <c r="U1242" s="359"/>
      <c r="V1242" s="359"/>
      <c r="W1242" s="359"/>
    </row>
    <row r="1243" spans="1:23" s="193" customFormat="1" ht="30">
      <c r="A1243" s="336"/>
      <c r="B1243" s="415">
        <v>362</v>
      </c>
      <c r="C1243" s="336">
        <v>52</v>
      </c>
      <c r="D1243" s="426" t="s">
        <v>367</v>
      </c>
      <c r="E1243" s="417">
        <f>SUM(E1244:E1245)</f>
        <v>0</v>
      </c>
      <c r="F1243" s="417">
        <f t="shared" ref="F1243" si="601">SUM(F1244:F1245)</f>
        <v>0</v>
      </c>
      <c r="G1243" s="417">
        <f t="shared" ref="G1243" si="602">SUM(G1244:G1245)</f>
        <v>0</v>
      </c>
      <c r="H1243" s="541" t="s">
        <v>741</v>
      </c>
      <c r="I1243" s="541" t="s">
        <v>741</v>
      </c>
      <c r="J1243" s="458"/>
      <c r="K1243" s="458"/>
      <c r="L1243" s="338"/>
      <c r="M1243" s="338"/>
      <c r="N1243" s="338"/>
      <c r="O1243" s="360"/>
      <c r="P1243" s="358"/>
      <c r="Q1243" s="358"/>
      <c r="R1243" s="358"/>
      <c r="S1243" s="360"/>
      <c r="T1243" s="359"/>
      <c r="U1243" s="359"/>
      <c r="V1243" s="359"/>
      <c r="W1243" s="359"/>
    </row>
    <row r="1244" spans="1:23" s="193" customFormat="1" ht="30">
      <c r="A1244" s="418"/>
      <c r="B1244" s="419">
        <v>3621</v>
      </c>
      <c r="C1244" s="418">
        <v>52</v>
      </c>
      <c r="D1244" s="425" t="s">
        <v>368</v>
      </c>
      <c r="E1244" s="427">
        <v>0</v>
      </c>
      <c r="F1244" s="427">
        <v>0</v>
      </c>
      <c r="G1244" s="427">
        <v>0</v>
      </c>
      <c r="H1244" s="540" t="s">
        <v>741</v>
      </c>
      <c r="I1244" s="540" t="s">
        <v>741</v>
      </c>
      <c r="J1244" s="458"/>
      <c r="K1244" s="458"/>
      <c r="L1244" s="338"/>
      <c r="M1244" s="338"/>
      <c r="N1244" s="338"/>
      <c r="O1244" s="360"/>
      <c r="P1244" s="358"/>
      <c r="Q1244" s="358"/>
      <c r="R1244" s="358"/>
      <c r="S1244" s="360"/>
      <c r="T1244" s="359"/>
      <c r="U1244" s="359"/>
      <c r="V1244" s="359"/>
      <c r="W1244" s="359"/>
    </row>
    <row r="1245" spans="1:23" s="193" customFormat="1" ht="30">
      <c r="A1245" s="418"/>
      <c r="B1245" s="419">
        <v>3622</v>
      </c>
      <c r="C1245" s="418">
        <v>52</v>
      </c>
      <c r="D1245" s="425" t="s">
        <v>369</v>
      </c>
      <c r="E1245" s="427">
        <v>0</v>
      </c>
      <c r="F1245" s="427">
        <v>0</v>
      </c>
      <c r="G1245" s="427">
        <v>0</v>
      </c>
      <c r="H1245" s="540" t="s">
        <v>741</v>
      </c>
      <c r="I1245" s="540" t="s">
        <v>741</v>
      </c>
      <c r="J1245" s="458"/>
      <c r="K1245" s="458"/>
      <c r="L1245" s="338"/>
      <c r="M1245" s="338"/>
      <c r="N1245" s="338"/>
      <c r="O1245" s="360"/>
      <c r="P1245" s="358"/>
      <c r="Q1245" s="358"/>
      <c r="R1245" s="358"/>
      <c r="S1245" s="360"/>
      <c r="T1245" s="359"/>
      <c r="U1245" s="359"/>
      <c r="V1245" s="359"/>
      <c r="W1245" s="359"/>
    </row>
    <row r="1246" spans="1:23" s="193" customFormat="1">
      <c r="A1246" s="336"/>
      <c r="B1246" s="415" t="s">
        <v>300</v>
      </c>
      <c r="C1246" s="336">
        <v>52</v>
      </c>
      <c r="D1246" s="426" t="s">
        <v>370</v>
      </c>
      <c r="E1246" s="417">
        <f>SUM(E1247:E1250)</f>
        <v>0</v>
      </c>
      <c r="F1246" s="417">
        <f t="shared" ref="F1246" si="603">SUM(F1247:F1250)</f>
        <v>0</v>
      </c>
      <c r="G1246" s="417">
        <f t="shared" ref="G1246" si="604">SUM(G1247:G1250)</f>
        <v>0</v>
      </c>
      <c r="H1246" s="541" t="s">
        <v>741</v>
      </c>
      <c r="I1246" s="541" t="s">
        <v>741</v>
      </c>
      <c r="J1246" s="458"/>
      <c r="K1246" s="458"/>
      <c r="L1246" s="338"/>
      <c r="M1246" s="338"/>
      <c r="N1246" s="338"/>
      <c r="O1246" s="360"/>
      <c r="P1246" s="358"/>
      <c r="Q1246" s="358"/>
      <c r="R1246" s="358"/>
      <c r="S1246" s="360"/>
      <c r="T1246" s="359"/>
      <c r="U1246" s="359"/>
      <c r="V1246" s="359"/>
      <c r="W1246" s="359"/>
    </row>
    <row r="1247" spans="1:23" s="193" customFormat="1">
      <c r="A1247" s="418"/>
      <c r="B1247" s="419" t="s">
        <v>301</v>
      </c>
      <c r="C1247" s="418">
        <v>52</v>
      </c>
      <c r="D1247" s="425" t="s">
        <v>371</v>
      </c>
      <c r="E1247" s="427">
        <v>0</v>
      </c>
      <c r="F1247" s="427">
        <v>0</v>
      </c>
      <c r="G1247" s="427">
        <v>0</v>
      </c>
      <c r="H1247" s="540" t="s">
        <v>741</v>
      </c>
      <c r="I1247" s="540" t="s">
        <v>741</v>
      </c>
      <c r="J1247" s="458"/>
      <c r="K1247" s="458"/>
      <c r="L1247" s="338"/>
      <c r="M1247" s="338"/>
      <c r="N1247" s="338"/>
      <c r="O1247" s="360"/>
      <c r="P1247" s="358"/>
      <c r="Q1247" s="358"/>
      <c r="R1247" s="358"/>
      <c r="S1247" s="360"/>
      <c r="T1247" s="359"/>
      <c r="U1247" s="359"/>
      <c r="V1247" s="359"/>
      <c r="W1247" s="359"/>
    </row>
    <row r="1248" spans="1:23" s="193" customFormat="1">
      <c r="A1248" s="418"/>
      <c r="B1248" s="419" t="s">
        <v>302</v>
      </c>
      <c r="C1248" s="418">
        <v>52</v>
      </c>
      <c r="D1248" s="425" t="s">
        <v>372</v>
      </c>
      <c r="E1248" s="427">
        <v>0</v>
      </c>
      <c r="F1248" s="427">
        <v>0</v>
      </c>
      <c r="G1248" s="427">
        <v>0</v>
      </c>
      <c r="H1248" s="540" t="s">
        <v>741</v>
      </c>
      <c r="I1248" s="540" t="s">
        <v>741</v>
      </c>
      <c r="J1248" s="458"/>
      <c r="K1248" s="458"/>
      <c r="L1248" s="338"/>
      <c r="M1248" s="338"/>
      <c r="N1248" s="338"/>
      <c r="O1248" s="360"/>
      <c r="P1248" s="358"/>
      <c r="Q1248" s="358"/>
      <c r="R1248" s="358"/>
      <c r="S1248" s="360"/>
      <c r="T1248" s="359"/>
      <c r="U1248" s="359"/>
      <c r="V1248" s="359"/>
      <c r="W1248" s="359"/>
    </row>
    <row r="1249" spans="1:23" s="193" customFormat="1" ht="30">
      <c r="A1249" s="418"/>
      <c r="B1249" s="419">
        <v>3635</v>
      </c>
      <c r="C1249" s="418">
        <v>52</v>
      </c>
      <c r="D1249" s="425" t="s">
        <v>373</v>
      </c>
      <c r="E1249" s="427">
        <v>0</v>
      </c>
      <c r="F1249" s="427">
        <v>0</v>
      </c>
      <c r="G1249" s="427">
        <v>0</v>
      </c>
      <c r="H1249" s="540" t="s">
        <v>741</v>
      </c>
      <c r="I1249" s="540" t="s">
        <v>741</v>
      </c>
      <c r="J1249" s="458"/>
      <c r="K1249" s="458"/>
      <c r="L1249" s="338"/>
      <c r="M1249" s="338"/>
      <c r="N1249" s="338"/>
      <c r="O1249" s="360"/>
      <c r="P1249" s="358"/>
      <c r="Q1249" s="358"/>
      <c r="R1249" s="358"/>
      <c r="S1249" s="360"/>
      <c r="T1249" s="359"/>
      <c r="U1249" s="359"/>
      <c r="V1249" s="359"/>
      <c r="W1249" s="359"/>
    </row>
    <row r="1250" spans="1:23" s="193" customFormat="1" ht="30">
      <c r="A1250" s="418"/>
      <c r="B1250" s="419" t="s">
        <v>303</v>
      </c>
      <c r="C1250" s="418">
        <v>52</v>
      </c>
      <c r="D1250" s="425" t="s">
        <v>374</v>
      </c>
      <c r="E1250" s="427">
        <v>0</v>
      </c>
      <c r="F1250" s="427">
        <v>0</v>
      </c>
      <c r="G1250" s="427">
        <v>0</v>
      </c>
      <c r="H1250" s="540" t="s">
        <v>741</v>
      </c>
      <c r="I1250" s="540" t="s">
        <v>741</v>
      </c>
      <c r="J1250" s="458"/>
      <c r="K1250" s="458"/>
      <c r="L1250" s="338"/>
      <c r="M1250" s="338"/>
      <c r="N1250" s="338"/>
      <c r="O1250" s="360"/>
      <c r="P1250" s="358"/>
      <c r="Q1250" s="358"/>
      <c r="R1250" s="358"/>
      <c r="S1250" s="360"/>
      <c r="T1250" s="359"/>
      <c r="U1250" s="359"/>
      <c r="V1250" s="359"/>
      <c r="W1250" s="359"/>
    </row>
    <row r="1251" spans="1:23" s="193" customFormat="1">
      <c r="A1251" s="336"/>
      <c r="B1251" s="415">
        <v>366</v>
      </c>
      <c r="C1251" s="336">
        <v>52</v>
      </c>
      <c r="D1251" s="426" t="s">
        <v>375</v>
      </c>
      <c r="E1251" s="417">
        <f>SUM(E1252:E1254)</f>
        <v>0</v>
      </c>
      <c r="F1251" s="417">
        <f t="shared" ref="F1251" si="605">SUM(F1252:F1254)</f>
        <v>0</v>
      </c>
      <c r="G1251" s="417">
        <f t="shared" ref="G1251" si="606">SUM(G1252:G1254)</f>
        <v>0</v>
      </c>
      <c r="H1251" s="541" t="s">
        <v>741</v>
      </c>
      <c r="I1251" s="541" t="s">
        <v>741</v>
      </c>
      <c r="J1251" s="458"/>
      <c r="K1251" s="458"/>
      <c r="L1251" s="338"/>
      <c r="M1251" s="338"/>
      <c r="N1251" s="338"/>
      <c r="O1251" s="360"/>
      <c r="P1251" s="358"/>
      <c r="Q1251" s="358"/>
      <c r="R1251" s="358"/>
      <c r="S1251" s="360"/>
      <c r="T1251" s="359"/>
      <c r="U1251" s="359"/>
      <c r="V1251" s="359"/>
      <c r="W1251" s="359"/>
    </row>
    <row r="1252" spans="1:23" s="193" customFormat="1">
      <c r="A1252" s="418"/>
      <c r="B1252" s="419">
        <v>3661</v>
      </c>
      <c r="C1252" s="418">
        <v>52</v>
      </c>
      <c r="D1252" s="425" t="s">
        <v>376</v>
      </c>
      <c r="E1252" s="427">
        <v>0</v>
      </c>
      <c r="F1252" s="427">
        <v>0</v>
      </c>
      <c r="G1252" s="427">
        <v>0</v>
      </c>
      <c r="H1252" s="540" t="s">
        <v>741</v>
      </c>
      <c r="I1252" s="540" t="s">
        <v>741</v>
      </c>
      <c r="J1252" s="458"/>
      <c r="K1252" s="458"/>
      <c r="L1252" s="338"/>
      <c r="M1252" s="338"/>
      <c r="N1252" s="338"/>
      <c r="O1252" s="360"/>
      <c r="P1252" s="358"/>
      <c r="Q1252" s="358"/>
      <c r="R1252" s="358"/>
      <c r="S1252" s="360"/>
      <c r="T1252" s="359"/>
      <c r="U1252" s="359"/>
      <c r="V1252" s="359"/>
      <c r="W1252" s="359"/>
    </row>
    <row r="1253" spans="1:23" s="193" customFormat="1" ht="30">
      <c r="A1253" s="418"/>
      <c r="B1253" s="419">
        <v>3662</v>
      </c>
      <c r="C1253" s="418">
        <v>52</v>
      </c>
      <c r="D1253" s="425" t="s">
        <v>377</v>
      </c>
      <c r="E1253" s="427">
        <v>0</v>
      </c>
      <c r="F1253" s="427">
        <v>0</v>
      </c>
      <c r="G1253" s="427">
        <v>0</v>
      </c>
      <c r="H1253" s="540" t="s">
        <v>741</v>
      </c>
      <c r="I1253" s="540" t="s">
        <v>741</v>
      </c>
      <c r="J1253" s="458"/>
      <c r="K1253" s="458"/>
      <c r="L1253" s="338"/>
      <c r="M1253" s="338"/>
      <c r="N1253" s="338"/>
      <c r="O1253" s="360"/>
      <c r="P1253" s="358"/>
      <c r="Q1253" s="358"/>
      <c r="R1253" s="358"/>
      <c r="S1253" s="360"/>
      <c r="T1253" s="359"/>
      <c r="U1253" s="359"/>
      <c r="V1253" s="359"/>
      <c r="W1253" s="359"/>
    </row>
    <row r="1254" spans="1:23" s="193" customFormat="1" ht="30">
      <c r="A1254" s="418"/>
      <c r="B1254" s="419">
        <v>3663</v>
      </c>
      <c r="C1254" s="418">
        <v>52</v>
      </c>
      <c r="D1254" s="425" t="s">
        <v>378</v>
      </c>
      <c r="E1254" s="427">
        <v>0</v>
      </c>
      <c r="F1254" s="427">
        <v>0</v>
      </c>
      <c r="G1254" s="427">
        <v>0</v>
      </c>
      <c r="H1254" s="540" t="s">
        <v>741</v>
      </c>
      <c r="I1254" s="540" t="s">
        <v>741</v>
      </c>
      <c r="J1254" s="458"/>
      <c r="K1254" s="458"/>
      <c r="L1254" s="338"/>
      <c r="M1254" s="338"/>
      <c r="N1254" s="338"/>
      <c r="O1254" s="360"/>
      <c r="P1254" s="358"/>
      <c r="Q1254" s="358"/>
      <c r="R1254" s="358"/>
      <c r="S1254" s="360"/>
      <c r="T1254" s="359"/>
      <c r="U1254" s="359"/>
      <c r="V1254" s="359"/>
      <c r="W1254" s="359"/>
    </row>
    <row r="1255" spans="1:23" s="193" customFormat="1" ht="30">
      <c r="A1255" s="336"/>
      <c r="B1255" s="415">
        <v>367</v>
      </c>
      <c r="C1255" s="336">
        <v>52</v>
      </c>
      <c r="D1255" s="426" t="s">
        <v>379</v>
      </c>
      <c r="E1255" s="417">
        <f>SUM(E1256:E1258)</f>
        <v>0</v>
      </c>
      <c r="F1255" s="417">
        <f t="shared" ref="F1255" si="607">SUM(F1256:F1258)</f>
        <v>0</v>
      </c>
      <c r="G1255" s="417">
        <f t="shared" ref="G1255" si="608">SUM(G1256:G1258)</f>
        <v>0</v>
      </c>
      <c r="H1255" s="541" t="s">
        <v>741</v>
      </c>
      <c r="I1255" s="541" t="s">
        <v>741</v>
      </c>
      <c r="J1255" s="458"/>
      <c r="K1255" s="458"/>
      <c r="L1255" s="338"/>
      <c r="M1255" s="338"/>
      <c r="N1255" s="338"/>
      <c r="O1255" s="360"/>
      <c r="P1255" s="358"/>
      <c r="Q1255" s="358"/>
      <c r="R1255" s="358"/>
      <c r="S1255" s="360"/>
      <c r="T1255" s="359"/>
      <c r="U1255" s="359"/>
      <c r="V1255" s="359"/>
      <c r="W1255" s="359"/>
    </row>
    <row r="1256" spans="1:23" s="193" customFormat="1" ht="30">
      <c r="A1256" s="418"/>
      <c r="B1256" s="419">
        <v>3672</v>
      </c>
      <c r="C1256" s="418">
        <v>52</v>
      </c>
      <c r="D1256" s="425" t="s">
        <v>380</v>
      </c>
      <c r="E1256" s="427">
        <v>0</v>
      </c>
      <c r="F1256" s="427">
        <v>0</v>
      </c>
      <c r="G1256" s="427">
        <v>0</v>
      </c>
      <c r="H1256" s="540" t="s">
        <v>741</v>
      </c>
      <c r="I1256" s="540" t="s">
        <v>741</v>
      </c>
      <c r="J1256" s="458"/>
      <c r="K1256" s="458"/>
      <c r="L1256" s="338"/>
      <c r="M1256" s="338"/>
      <c r="N1256" s="338"/>
      <c r="O1256" s="360"/>
      <c r="P1256" s="358"/>
      <c r="Q1256" s="358"/>
      <c r="R1256" s="358"/>
      <c r="S1256" s="360"/>
      <c r="T1256" s="359"/>
      <c r="U1256" s="359"/>
      <c r="V1256" s="359"/>
      <c r="W1256" s="359"/>
    </row>
    <row r="1257" spans="1:23" s="193" customFormat="1" ht="30">
      <c r="A1257" s="418"/>
      <c r="B1257" s="419">
        <v>3673</v>
      </c>
      <c r="C1257" s="418">
        <v>52</v>
      </c>
      <c r="D1257" s="425" t="s">
        <v>381</v>
      </c>
      <c r="E1257" s="427">
        <v>0</v>
      </c>
      <c r="F1257" s="427">
        <v>0</v>
      </c>
      <c r="G1257" s="427">
        <v>0</v>
      </c>
      <c r="H1257" s="540" t="s">
        <v>741</v>
      </c>
      <c r="I1257" s="540" t="s">
        <v>741</v>
      </c>
      <c r="J1257" s="458"/>
      <c r="K1257" s="458"/>
      <c r="L1257" s="338"/>
      <c r="M1257" s="338"/>
      <c r="N1257" s="338"/>
      <c r="O1257" s="360"/>
      <c r="P1257" s="358"/>
      <c r="Q1257" s="358"/>
      <c r="R1257" s="358"/>
      <c r="S1257" s="360"/>
      <c r="T1257" s="359"/>
      <c r="U1257" s="359"/>
      <c r="V1257" s="359"/>
      <c r="W1257" s="359"/>
    </row>
    <row r="1258" spans="1:23" s="193" customFormat="1" ht="30">
      <c r="A1258" s="418"/>
      <c r="B1258" s="419">
        <v>3674</v>
      </c>
      <c r="C1258" s="418">
        <v>52</v>
      </c>
      <c r="D1258" s="425" t="s">
        <v>382</v>
      </c>
      <c r="E1258" s="427">
        <v>0</v>
      </c>
      <c r="F1258" s="427">
        <v>0</v>
      </c>
      <c r="G1258" s="427">
        <v>0</v>
      </c>
      <c r="H1258" s="540" t="s">
        <v>741</v>
      </c>
      <c r="I1258" s="540" t="s">
        <v>741</v>
      </c>
      <c r="J1258" s="458"/>
      <c r="K1258" s="458"/>
      <c r="L1258" s="338"/>
      <c r="M1258" s="338"/>
      <c r="N1258" s="338"/>
      <c r="O1258" s="360"/>
      <c r="P1258" s="358"/>
      <c r="Q1258" s="358"/>
      <c r="R1258" s="358"/>
      <c r="S1258" s="360"/>
      <c r="T1258" s="359"/>
      <c r="U1258" s="359"/>
      <c r="V1258" s="359"/>
      <c r="W1258" s="359"/>
    </row>
    <row r="1259" spans="1:23" s="193" customFormat="1">
      <c r="A1259" s="336"/>
      <c r="B1259" s="415">
        <v>368</v>
      </c>
      <c r="C1259" s="336">
        <v>52</v>
      </c>
      <c r="D1259" s="426" t="s">
        <v>78</v>
      </c>
      <c r="E1259" s="417">
        <f>SUM(E1260:E1261)</f>
        <v>0</v>
      </c>
      <c r="F1259" s="417">
        <f t="shared" ref="F1259" si="609">SUM(F1260:F1261)</f>
        <v>0</v>
      </c>
      <c r="G1259" s="417">
        <f t="shared" ref="G1259" si="610">SUM(G1260:G1261)</f>
        <v>0</v>
      </c>
      <c r="H1259" s="541" t="s">
        <v>741</v>
      </c>
      <c r="I1259" s="541" t="s">
        <v>741</v>
      </c>
      <c r="J1259" s="458"/>
      <c r="K1259" s="458"/>
      <c r="L1259" s="338"/>
      <c r="M1259" s="338"/>
      <c r="N1259" s="338"/>
      <c r="O1259" s="360"/>
      <c r="P1259" s="358"/>
      <c r="Q1259" s="358"/>
      <c r="R1259" s="358"/>
      <c r="S1259" s="360"/>
      <c r="T1259" s="359"/>
      <c r="U1259" s="359"/>
      <c r="V1259" s="359"/>
      <c r="W1259" s="359"/>
    </row>
    <row r="1260" spans="1:23" s="193" customFormat="1">
      <c r="A1260" s="418"/>
      <c r="B1260" s="419">
        <v>3681</v>
      </c>
      <c r="C1260" s="418">
        <v>52</v>
      </c>
      <c r="D1260" s="425" t="s">
        <v>383</v>
      </c>
      <c r="E1260" s="427">
        <v>0</v>
      </c>
      <c r="F1260" s="427">
        <v>0</v>
      </c>
      <c r="G1260" s="427">
        <v>0</v>
      </c>
      <c r="H1260" s="540" t="s">
        <v>741</v>
      </c>
      <c r="I1260" s="540" t="s">
        <v>741</v>
      </c>
      <c r="J1260" s="458"/>
      <c r="K1260" s="458"/>
      <c r="L1260" s="338"/>
      <c r="M1260" s="338"/>
      <c r="N1260" s="338"/>
      <c r="O1260" s="360"/>
      <c r="P1260" s="358"/>
      <c r="Q1260" s="358"/>
      <c r="R1260" s="358"/>
      <c r="S1260" s="360"/>
      <c r="T1260" s="359"/>
      <c r="U1260" s="359"/>
      <c r="V1260" s="359"/>
      <c r="W1260" s="359"/>
    </row>
    <row r="1261" spans="1:23" s="193" customFormat="1">
      <c r="A1261" s="418"/>
      <c r="B1261" s="419">
        <v>3682</v>
      </c>
      <c r="C1261" s="418">
        <v>52</v>
      </c>
      <c r="D1261" s="425" t="s">
        <v>384</v>
      </c>
      <c r="E1261" s="427">
        <v>0</v>
      </c>
      <c r="F1261" s="427">
        <v>0</v>
      </c>
      <c r="G1261" s="427">
        <v>0</v>
      </c>
      <c r="H1261" s="540" t="s">
        <v>741</v>
      </c>
      <c r="I1261" s="540" t="s">
        <v>741</v>
      </c>
      <c r="J1261" s="458"/>
      <c r="K1261" s="458"/>
      <c r="L1261" s="338"/>
      <c r="M1261" s="338"/>
      <c r="N1261" s="338"/>
      <c r="O1261" s="360"/>
      <c r="P1261" s="358"/>
      <c r="Q1261" s="358"/>
      <c r="R1261" s="358"/>
      <c r="S1261" s="360"/>
      <c r="T1261" s="359"/>
      <c r="U1261" s="359"/>
      <c r="V1261" s="359"/>
      <c r="W1261" s="359"/>
    </row>
    <row r="1262" spans="1:23" s="193" customFormat="1">
      <c r="A1262" s="336"/>
      <c r="B1262" s="415">
        <v>369</v>
      </c>
      <c r="C1262" s="336">
        <v>52</v>
      </c>
      <c r="D1262" s="426" t="s">
        <v>385</v>
      </c>
      <c r="E1262" s="417">
        <f>SUM(E1263:E1266)</f>
        <v>0</v>
      </c>
      <c r="F1262" s="417">
        <f t="shared" ref="F1262" si="611">SUM(F1263:F1266)</f>
        <v>0</v>
      </c>
      <c r="G1262" s="417">
        <f t="shared" ref="G1262" si="612">SUM(G1263:G1266)</f>
        <v>0</v>
      </c>
      <c r="H1262" s="541" t="s">
        <v>741</v>
      </c>
      <c r="I1262" s="541" t="s">
        <v>741</v>
      </c>
      <c r="J1262" s="458"/>
      <c r="K1262" s="458"/>
      <c r="L1262" s="338"/>
      <c r="M1262" s="338"/>
      <c r="N1262" s="338"/>
      <c r="O1262" s="360"/>
      <c r="P1262" s="358"/>
      <c r="Q1262" s="358"/>
      <c r="R1262" s="358"/>
      <c r="S1262" s="360"/>
      <c r="T1262" s="359"/>
      <c r="U1262" s="359"/>
      <c r="V1262" s="359"/>
      <c r="W1262" s="359"/>
    </row>
    <row r="1263" spans="1:23" s="193" customFormat="1" ht="30">
      <c r="A1263" s="418"/>
      <c r="B1263" s="419">
        <v>3691</v>
      </c>
      <c r="C1263" s="418">
        <v>52</v>
      </c>
      <c r="D1263" s="425" t="s">
        <v>386</v>
      </c>
      <c r="E1263" s="427">
        <v>0</v>
      </c>
      <c r="F1263" s="427">
        <v>0</v>
      </c>
      <c r="G1263" s="427">
        <v>0</v>
      </c>
      <c r="H1263" s="540" t="s">
        <v>741</v>
      </c>
      <c r="I1263" s="540" t="s">
        <v>741</v>
      </c>
      <c r="J1263" s="458"/>
      <c r="K1263" s="458"/>
      <c r="L1263" s="338"/>
      <c r="M1263" s="338"/>
      <c r="N1263" s="338"/>
      <c r="O1263" s="360"/>
      <c r="P1263" s="358"/>
      <c r="Q1263" s="358"/>
      <c r="R1263" s="358"/>
      <c r="S1263" s="360"/>
      <c r="T1263" s="359"/>
      <c r="U1263" s="359"/>
      <c r="V1263" s="359"/>
      <c r="W1263" s="359"/>
    </row>
    <row r="1264" spans="1:23" s="193" customFormat="1" ht="30">
      <c r="A1264" s="418"/>
      <c r="B1264" s="419">
        <v>3692</v>
      </c>
      <c r="C1264" s="418">
        <v>52</v>
      </c>
      <c r="D1264" s="425" t="s">
        <v>387</v>
      </c>
      <c r="E1264" s="427">
        <v>0</v>
      </c>
      <c r="F1264" s="427">
        <v>0</v>
      </c>
      <c r="G1264" s="427">
        <v>0</v>
      </c>
      <c r="H1264" s="540" t="s">
        <v>741</v>
      </c>
      <c r="I1264" s="540" t="s">
        <v>741</v>
      </c>
      <c r="J1264" s="458"/>
      <c r="K1264" s="458"/>
      <c r="L1264" s="338"/>
      <c r="M1264" s="338"/>
      <c r="N1264" s="338"/>
      <c r="O1264" s="360"/>
      <c r="P1264" s="358"/>
      <c r="Q1264" s="358"/>
      <c r="R1264" s="358"/>
      <c r="S1264" s="360"/>
      <c r="T1264" s="359"/>
      <c r="U1264" s="359"/>
      <c r="V1264" s="359"/>
      <c r="W1264" s="359"/>
    </row>
    <row r="1265" spans="1:23" s="193" customFormat="1" ht="30">
      <c r="A1265" s="418"/>
      <c r="B1265" s="419">
        <v>3693</v>
      </c>
      <c r="C1265" s="418">
        <v>52</v>
      </c>
      <c r="D1265" s="425" t="s">
        <v>388</v>
      </c>
      <c r="E1265" s="427">
        <v>0</v>
      </c>
      <c r="F1265" s="427">
        <v>0</v>
      </c>
      <c r="G1265" s="427">
        <v>0</v>
      </c>
      <c r="H1265" s="540" t="s">
        <v>741</v>
      </c>
      <c r="I1265" s="540" t="s">
        <v>741</v>
      </c>
      <c r="J1265" s="458"/>
      <c r="K1265" s="458"/>
      <c r="L1265" s="338"/>
      <c r="M1265" s="338"/>
      <c r="N1265" s="338"/>
      <c r="O1265" s="360"/>
      <c r="P1265" s="358"/>
      <c r="Q1265" s="358"/>
      <c r="R1265" s="358"/>
      <c r="S1265" s="360"/>
      <c r="T1265" s="359"/>
      <c r="U1265" s="359"/>
      <c r="V1265" s="359"/>
      <c r="W1265" s="359"/>
    </row>
    <row r="1266" spans="1:23" s="193" customFormat="1" ht="30">
      <c r="A1266" s="418"/>
      <c r="B1266" s="419">
        <v>3694</v>
      </c>
      <c r="C1266" s="418">
        <v>52</v>
      </c>
      <c r="D1266" s="425" t="s">
        <v>389</v>
      </c>
      <c r="E1266" s="427">
        <v>0</v>
      </c>
      <c r="F1266" s="427">
        <v>0</v>
      </c>
      <c r="G1266" s="427">
        <v>0</v>
      </c>
      <c r="H1266" s="540" t="s">
        <v>741</v>
      </c>
      <c r="I1266" s="540" t="s">
        <v>741</v>
      </c>
      <c r="J1266" s="458"/>
      <c r="K1266" s="458"/>
      <c r="L1266" s="338"/>
      <c r="M1266" s="338"/>
      <c r="N1266" s="338"/>
      <c r="O1266" s="360"/>
      <c r="P1266" s="358"/>
      <c r="Q1266" s="358"/>
      <c r="R1266" s="358"/>
      <c r="S1266" s="360"/>
      <c r="T1266" s="359"/>
      <c r="U1266" s="359"/>
      <c r="V1266" s="359"/>
      <c r="W1266" s="359"/>
    </row>
    <row r="1267" spans="1:23" s="193" customFormat="1" ht="30">
      <c r="A1267" s="336"/>
      <c r="B1267" s="415">
        <v>37</v>
      </c>
      <c r="C1267" s="336">
        <v>52</v>
      </c>
      <c r="D1267" s="426" t="s">
        <v>112</v>
      </c>
      <c r="E1267" s="417">
        <f>E1268+E1274</f>
        <v>0</v>
      </c>
      <c r="F1267" s="417">
        <f t="shared" ref="F1267" si="613">F1268+F1274</f>
        <v>1327</v>
      </c>
      <c r="G1267" s="417">
        <f t="shared" ref="G1267" si="614">G1268+G1274</f>
        <v>0</v>
      </c>
      <c r="H1267" s="541" t="s">
        <v>741</v>
      </c>
      <c r="I1267" s="541" t="s">
        <v>741</v>
      </c>
      <c r="J1267" s="458"/>
      <c r="K1267" s="458"/>
      <c r="L1267" s="338"/>
      <c r="M1267" s="338"/>
      <c r="N1267" s="338"/>
      <c r="O1267" s="360"/>
      <c r="P1267" s="358"/>
      <c r="Q1267" s="358"/>
      <c r="R1267" s="358"/>
      <c r="S1267" s="360"/>
      <c r="T1267" s="359"/>
      <c r="U1267" s="359"/>
      <c r="V1267" s="359"/>
      <c r="W1267" s="359"/>
    </row>
    <row r="1268" spans="1:23" s="193" customFormat="1">
      <c r="A1268" s="336"/>
      <c r="B1268" s="415" t="s">
        <v>304</v>
      </c>
      <c r="C1268" s="336">
        <v>52</v>
      </c>
      <c r="D1268" s="426" t="s">
        <v>390</v>
      </c>
      <c r="E1268" s="417">
        <f>SUM(E1269:E1273)</f>
        <v>0</v>
      </c>
      <c r="F1268" s="417">
        <f t="shared" ref="F1268" si="615">SUM(F1269:F1273)</f>
        <v>0</v>
      </c>
      <c r="G1268" s="417">
        <f t="shared" ref="G1268" si="616">SUM(G1269:G1273)</f>
        <v>0</v>
      </c>
      <c r="H1268" s="541" t="s">
        <v>741</v>
      </c>
      <c r="I1268" s="541" t="s">
        <v>741</v>
      </c>
      <c r="J1268" s="458"/>
      <c r="K1268" s="458"/>
      <c r="L1268" s="338"/>
      <c r="M1268" s="338"/>
      <c r="N1268" s="338"/>
      <c r="O1268" s="360"/>
      <c r="P1268" s="358"/>
      <c r="Q1268" s="358"/>
      <c r="R1268" s="358"/>
      <c r="S1268" s="360"/>
      <c r="T1268" s="359"/>
      <c r="U1268" s="359"/>
      <c r="V1268" s="359"/>
      <c r="W1268" s="359"/>
    </row>
    <row r="1269" spans="1:23" s="193" customFormat="1" ht="30">
      <c r="A1269" s="418"/>
      <c r="B1269" s="419" t="s">
        <v>305</v>
      </c>
      <c r="C1269" s="418">
        <v>52</v>
      </c>
      <c r="D1269" s="425" t="s">
        <v>391</v>
      </c>
      <c r="E1269" s="427">
        <v>0</v>
      </c>
      <c r="F1269" s="427">
        <v>0</v>
      </c>
      <c r="G1269" s="427">
        <v>0</v>
      </c>
      <c r="H1269" s="540" t="s">
        <v>741</v>
      </c>
      <c r="I1269" s="540" t="s">
        <v>741</v>
      </c>
      <c r="J1269" s="458"/>
      <c r="K1269" s="458"/>
      <c r="L1269" s="338"/>
      <c r="M1269" s="338"/>
      <c r="N1269" s="338"/>
      <c r="O1269" s="360"/>
      <c r="P1269" s="358"/>
      <c r="Q1269" s="358"/>
      <c r="R1269" s="358"/>
      <c r="S1269" s="360"/>
      <c r="T1269" s="359"/>
      <c r="U1269" s="359"/>
      <c r="V1269" s="359"/>
      <c r="W1269" s="359"/>
    </row>
    <row r="1270" spans="1:23" s="193" customFormat="1" ht="30">
      <c r="A1270" s="418"/>
      <c r="B1270" s="419" t="s">
        <v>306</v>
      </c>
      <c r="C1270" s="418">
        <v>52</v>
      </c>
      <c r="D1270" s="425" t="s">
        <v>392</v>
      </c>
      <c r="E1270" s="427">
        <v>0</v>
      </c>
      <c r="F1270" s="427">
        <v>0</v>
      </c>
      <c r="G1270" s="427">
        <v>0</v>
      </c>
      <c r="H1270" s="540" t="s">
        <v>741</v>
      </c>
      <c r="I1270" s="540" t="s">
        <v>741</v>
      </c>
      <c r="J1270" s="458"/>
      <c r="K1270" s="458"/>
      <c r="L1270" s="338"/>
      <c r="M1270" s="338"/>
      <c r="N1270" s="338"/>
      <c r="O1270" s="360"/>
      <c r="P1270" s="358"/>
      <c r="Q1270" s="358"/>
      <c r="R1270" s="358"/>
      <c r="S1270" s="360"/>
      <c r="T1270" s="359"/>
      <c r="U1270" s="359"/>
      <c r="V1270" s="359"/>
      <c r="W1270" s="359"/>
    </row>
    <row r="1271" spans="1:23" s="193" customFormat="1" ht="30">
      <c r="A1271" s="418"/>
      <c r="B1271" s="419">
        <v>3713</v>
      </c>
      <c r="C1271" s="418">
        <v>52</v>
      </c>
      <c r="D1271" s="425" t="s">
        <v>393</v>
      </c>
      <c r="E1271" s="427">
        <v>0</v>
      </c>
      <c r="F1271" s="427">
        <v>0</v>
      </c>
      <c r="G1271" s="427">
        <v>0</v>
      </c>
      <c r="H1271" s="540" t="s">
        <v>741</v>
      </c>
      <c r="I1271" s="540" t="s">
        <v>741</v>
      </c>
      <c r="J1271" s="458"/>
      <c r="K1271" s="458"/>
      <c r="L1271" s="338"/>
      <c r="M1271" s="338"/>
      <c r="N1271" s="338"/>
      <c r="O1271" s="360"/>
      <c r="P1271" s="358"/>
      <c r="Q1271" s="358"/>
      <c r="R1271" s="358"/>
      <c r="S1271" s="360"/>
      <c r="T1271" s="359"/>
      <c r="U1271" s="359"/>
      <c r="V1271" s="359"/>
      <c r="W1271" s="359"/>
    </row>
    <row r="1272" spans="1:23" s="193" customFormat="1" ht="30">
      <c r="A1272" s="418"/>
      <c r="B1272" s="419">
        <v>3714</v>
      </c>
      <c r="C1272" s="418">
        <v>52</v>
      </c>
      <c r="D1272" s="425" t="s">
        <v>394</v>
      </c>
      <c r="E1272" s="427">
        <v>0</v>
      </c>
      <c r="F1272" s="427">
        <v>0</v>
      </c>
      <c r="G1272" s="427">
        <v>0</v>
      </c>
      <c r="H1272" s="540" t="s">
        <v>741</v>
      </c>
      <c r="I1272" s="540" t="s">
        <v>741</v>
      </c>
      <c r="J1272" s="458"/>
      <c r="K1272" s="458"/>
      <c r="L1272" s="338"/>
      <c r="M1272" s="338"/>
      <c r="N1272" s="338"/>
      <c r="O1272" s="360"/>
      <c r="P1272" s="358"/>
      <c r="Q1272" s="358"/>
      <c r="R1272" s="358"/>
      <c r="S1272" s="360"/>
      <c r="T1272" s="359"/>
      <c r="U1272" s="359"/>
      <c r="V1272" s="359"/>
      <c r="W1272" s="359"/>
    </row>
    <row r="1273" spans="1:23" s="193" customFormat="1" ht="30">
      <c r="A1273" s="418"/>
      <c r="B1273" s="419">
        <v>3715</v>
      </c>
      <c r="C1273" s="418">
        <v>52</v>
      </c>
      <c r="D1273" s="425" t="s">
        <v>395</v>
      </c>
      <c r="E1273" s="427">
        <v>0</v>
      </c>
      <c r="F1273" s="427">
        <v>0</v>
      </c>
      <c r="G1273" s="427">
        <v>0</v>
      </c>
      <c r="H1273" s="540" t="s">
        <v>741</v>
      </c>
      <c r="I1273" s="540" t="s">
        <v>741</v>
      </c>
      <c r="J1273" s="458"/>
      <c r="K1273" s="458"/>
      <c r="L1273" s="338"/>
      <c r="M1273" s="338"/>
      <c r="N1273" s="338"/>
      <c r="O1273" s="360"/>
      <c r="P1273" s="358"/>
      <c r="Q1273" s="358"/>
      <c r="R1273" s="358"/>
      <c r="S1273" s="360"/>
      <c r="T1273" s="359"/>
      <c r="U1273" s="359"/>
      <c r="V1273" s="359"/>
      <c r="W1273" s="359"/>
    </row>
    <row r="1274" spans="1:23" s="193" customFormat="1">
      <c r="A1274" s="336"/>
      <c r="B1274" s="415" t="s">
        <v>307</v>
      </c>
      <c r="C1274" s="336">
        <v>52</v>
      </c>
      <c r="D1274" s="426" t="s">
        <v>113</v>
      </c>
      <c r="E1274" s="417">
        <f>SUM(E1275:E1277)</f>
        <v>0</v>
      </c>
      <c r="F1274" s="417">
        <f t="shared" ref="F1274" si="617">SUM(F1275:F1277)</f>
        <v>1327</v>
      </c>
      <c r="G1274" s="417">
        <f t="shared" ref="G1274" si="618">SUM(G1275:G1277)</f>
        <v>0</v>
      </c>
      <c r="H1274" s="541" t="s">
        <v>741</v>
      </c>
      <c r="I1274" s="541" t="s">
        <v>741</v>
      </c>
      <c r="J1274" s="458"/>
      <c r="K1274" s="458"/>
      <c r="L1274" s="338"/>
      <c r="M1274" s="338"/>
      <c r="N1274" s="338"/>
      <c r="O1274" s="360"/>
      <c r="P1274" s="358"/>
      <c r="Q1274" s="358"/>
      <c r="R1274" s="358"/>
      <c r="S1274" s="360"/>
      <c r="T1274" s="359"/>
      <c r="U1274" s="359"/>
      <c r="V1274" s="359"/>
      <c r="W1274" s="359"/>
    </row>
    <row r="1275" spans="1:23" s="193" customFormat="1">
      <c r="A1275" s="418"/>
      <c r="B1275" s="419" t="s">
        <v>308</v>
      </c>
      <c r="C1275" s="418">
        <v>52</v>
      </c>
      <c r="D1275" s="425" t="s">
        <v>396</v>
      </c>
      <c r="E1275" s="427">
        <v>0</v>
      </c>
      <c r="F1275" s="427">
        <v>1327</v>
      </c>
      <c r="G1275" s="427">
        <v>0</v>
      </c>
      <c r="H1275" s="540" t="s">
        <v>741</v>
      </c>
      <c r="I1275" s="540" t="s">
        <v>741</v>
      </c>
      <c r="J1275" s="458"/>
      <c r="K1275" s="458"/>
      <c r="L1275" s="338"/>
      <c r="M1275" s="338"/>
      <c r="N1275" s="338"/>
      <c r="O1275" s="360"/>
      <c r="P1275" s="358"/>
      <c r="Q1275" s="358"/>
      <c r="R1275" s="358"/>
      <c r="S1275" s="360"/>
      <c r="T1275" s="359"/>
      <c r="U1275" s="359"/>
      <c r="V1275" s="359"/>
      <c r="W1275" s="359"/>
    </row>
    <row r="1276" spans="1:23" s="193" customFormat="1">
      <c r="A1276" s="418"/>
      <c r="B1276" s="419" t="s">
        <v>309</v>
      </c>
      <c r="C1276" s="418">
        <v>52</v>
      </c>
      <c r="D1276" s="425" t="s">
        <v>397</v>
      </c>
      <c r="E1276" s="427">
        <v>0</v>
      </c>
      <c r="F1276" s="427">
        <v>0</v>
      </c>
      <c r="G1276" s="427">
        <v>0</v>
      </c>
      <c r="H1276" s="540" t="s">
        <v>741</v>
      </c>
      <c r="I1276" s="540" t="s">
        <v>741</v>
      </c>
      <c r="J1276" s="458"/>
      <c r="K1276" s="458"/>
      <c r="L1276" s="338"/>
      <c r="M1276" s="338"/>
      <c r="N1276" s="338"/>
      <c r="O1276" s="360"/>
      <c r="P1276" s="358"/>
      <c r="Q1276" s="358"/>
      <c r="R1276" s="358"/>
      <c r="S1276" s="360"/>
      <c r="T1276" s="359"/>
      <c r="U1276" s="359"/>
      <c r="V1276" s="359"/>
      <c r="W1276" s="359"/>
    </row>
    <row r="1277" spans="1:23" s="193" customFormat="1">
      <c r="A1277" s="418"/>
      <c r="B1277" s="419">
        <v>3723</v>
      </c>
      <c r="C1277" s="418">
        <v>52</v>
      </c>
      <c r="D1277" s="425" t="s">
        <v>398</v>
      </c>
      <c r="E1277" s="427">
        <v>0</v>
      </c>
      <c r="F1277" s="427">
        <v>0</v>
      </c>
      <c r="G1277" s="427">
        <v>0</v>
      </c>
      <c r="H1277" s="540" t="s">
        <v>741</v>
      </c>
      <c r="I1277" s="540" t="s">
        <v>741</v>
      </c>
      <c r="J1277" s="458"/>
      <c r="K1277" s="458"/>
      <c r="L1277" s="338"/>
      <c r="M1277" s="338"/>
      <c r="N1277" s="338"/>
      <c r="O1277" s="360"/>
      <c r="P1277" s="358"/>
      <c r="Q1277" s="358"/>
      <c r="R1277" s="358"/>
      <c r="S1277" s="360"/>
      <c r="T1277" s="359"/>
      <c r="U1277" s="359"/>
      <c r="V1277" s="359"/>
      <c r="W1277" s="359"/>
    </row>
    <row r="1278" spans="1:23" s="193" customFormat="1">
      <c r="A1278" s="336"/>
      <c r="B1278" s="415">
        <v>38</v>
      </c>
      <c r="C1278" s="336">
        <v>52</v>
      </c>
      <c r="D1278" s="426" t="s">
        <v>102</v>
      </c>
      <c r="E1278" s="417">
        <f>E1279+E1283+E1288+E1294</f>
        <v>0</v>
      </c>
      <c r="F1278" s="417">
        <f t="shared" ref="F1278" si="619">F1279+F1283+F1288+F1294</f>
        <v>0</v>
      </c>
      <c r="G1278" s="417">
        <f t="shared" ref="G1278" si="620">G1279+G1283+G1288+G1294</f>
        <v>0</v>
      </c>
      <c r="H1278" s="541" t="s">
        <v>741</v>
      </c>
      <c r="I1278" s="541" t="s">
        <v>741</v>
      </c>
      <c r="J1278" s="458"/>
      <c r="K1278" s="458"/>
      <c r="L1278" s="338"/>
      <c r="M1278" s="338"/>
      <c r="N1278" s="338"/>
      <c r="O1278" s="360"/>
      <c r="P1278" s="358"/>
      <c r="Q1278" s="358"/>
      <c r="R1278" s="358"/>
      <c r="S1278" s="360"/>
      <c r="T1278" s="359"/>
      <c r="U1278" s="359"/>
      <c r="V1278" s="359"/>
      <c r="W1278" s="359"/>
    </row>
    <row r="1279" spans="1:23" s="193" customFormat="1">
      <c r="A1279" s="336"/>
      <c r="B1279" s="415" t="s">
        <v>310</v>
      </c>
      <c r="C1279" s="336">
        <v>52</v>
      </c>
      <c r="D1279" s="426" t="s">
        <v>103</v>
      </c>
      <c r="E1279" s="417">
        <f>SUM(E1280:E1282)</f>
        <v>0</v>
      </c>
      <c r="F1279" s="417">
        <f t="shared" ref="F1279" si="621">SUM(F1280:F1282)</f>
        <v>0</v>
      </c>
      <c r="G1279" s="417">
        <f t="shared" ref="G1279" si="622">SUM(G1280:G1282)</f>
        <v>0</v>
      </c>
      <c r="H1279" s="541" t="s">
        <v>741</v>
      </c>
      <c r="I1279" s="541" t="s">
        <v>741</v>
      </c>
      <c r="J1279" s="458"/>
      <c r="K1279" s="458"/>
      <c r="L1279" s="338"/>
      <c r="M1279" s="338"/>
      <c r="N1279" s="338"/>
      <c r="O1279" s="360"/>
      <c r="P1279" s="358"/>
      <c r="Q1279" s="358"/>
      <c r="R1279" s="358"/>
      <c r="S1279" s="360"/>
      <c r="T1279" s="359"/>
      <c r="U1279" s="359"/>
      <c r="V1279" s="359"/>
      <c r="W1279" s="359"/>
    </row>
    <row r="1280" spans="1:23" s="193" customFormat="1">
      <c r="A1280" s="418"/>
      <c r="B1280" s="419" t="s">
        <v>311</v>
      </c>
      <c r="C1280" s="418">
        <v>52</v>
      </c>
      <c r="D1280" s="425" t="s">
        <v>399</v>
      </c>
      <c r="E1280" s="427">
        <v>0</v>
      </c>
      <c r="F1280" s="427">
        <v>0</v>
      </c>
      <c r="G1280" s="427">
        <v>0</v>
      </c>
      <c r="H1280" s="540" t="s">
        <v>741</v>
      </c>
      <c r="I1280" s="540" t="s">
        <v>741</v>
      </c>
      <c r="J1280" s="458"/>
      <c r="K1280" s="458"/>
      <c r="L1280" s="338"/>
      <c r="M1280" s="338"/>
      <c r="N1280" s="338"/>
      <c r="O1280" s="360"/>
      <c r="P1280" s="358"/>
      <c r="Q1280" s="358"/>
      <c r="R1280" s="358"/>
      <c r="S1280" s="360"/>
      <c r="T1280" s="359"/>
      <c r="U1280" s="359"/>
      <c r="V1280" s="359"/>
      <c r="W1280" s="359"/>
    </row>
    <row r="1281" spans="1:23" s="193" customFormat="1">
      <c r="A1281" s="418"/>
      <c r="B1281" s="419" t="s">
        <v>312</v>
      </c>
      <c r="C1281" s="418">
        <v>52</v>
      </c>
      <c r="D1281" s="425" t="s">
        <v>400</v>
      </c>
      <c r="E1281" s="427">
        <v>0</v>
      </c>
      <c r="F1281" s="427">
        <v>0</v>
      </c>
      <c r="G1281" s="427">
        <v>0</v>
      </c>
      <c r="H1281" s="540" t="s">
        <v>741</v>
      </c>
      <c r="I1281" s="540" t="s">
        <v>741</v>
      </c>
      <c r="J1281" s="458"/>
      <c r="K1281" s="458"/>
      <c r="L1281" s="338"/>
      <c r="M1281" s="338"/>
      <c r="N1281" s="338"/>
      <c r="O1281" s="360"/>
      <c r="P1281" s="358"/>
      <c r="Q1281" s="358"/>
      <c r="R1281" s="358"/>
      <c r="S1281" s="360"/>
      <c r="T1281" s="359"/>
      <c r="U1281" s="359"/>
      <c r="V1281" s="359"/>
      <c r="W1281" s="359"/>
    </row>
    <row r="1282" spans="1:23" s="193" customFormat="1">
      <c r="A1282" s="418"/>
      <c r="B1282" s="419">
        <v>3813</v>
      </c>
      <c r="C1282" s="418">
        <v>52</v>
      </c>
      <c r="D1282" s="425" t="s">
        <v>401</v>
      </c>
      <c r="E1282" s="427">
        <v>0</v>
      </c>
      <c r="F1282" s="427">
        <v>0</v>
      </c>
      <c r="G1282" s="427">
        <v>0</v>
      </c>
      <c r="H1282" s="540" t="s">
        <v>741</v>
      </c>
      <c r="I1282" s="540" t="s">
        <v>741</v>
      </c>
      <c r="J1282" s="458"/>
      <c r="K1282" s="458"/>
      <c r="L1282" s="338"/>
      <c r="M1282" s="338"/>
      <c r="N1282" s="338"/>
      <c r="O1282" s="360"/>
      <c r="P1282" s="358"/>
      <c r="Q1282" s="358"/>
      <c r="R1282" s="358"/>
      <c r="S1282" s="360"/>
      <c r="T1282" s="359"/>
      <c r="U1282" s="359"/>
      <c r="V1282" s="359"/>
      <c r="W1282" s="359"/>
    </row>
    <row r="1283" spans="1:23" s="193" customFormat="1">
      <c r="A1283" s="336"/>
      <c r="B1283" s="415" t="s">
        <v>313</v>
      </c>
      <c r="C1283" s="336">
        <v>52</v>
      </c>
      <c r="D1283" s="426" t="s">
        <v>213</v>
      </c>
      <c r="E1283" s="417">
        <f>SUM(E1284:E1287)</f>
        <v>0</v>
      </c>
      <c r="F1283" s="417">
        <f t="shared" ref="F1283" si="623">SUM(F1284:F1287)</f>
        <v>0</v>
      </c>
      <c r="G1283" s="417">
        <f t="shared" ref="G1283" si="624">SUM(G1284:G1287)</f>
        <v>0</v>
      </c>
      <c r="H1283" s="541" t="s">
        <v>741</v>
      </c>
      <c r="I1283" s="541" t="s">
        <v>741</v>
      </c>
      <c r="J1283" s="458"/>
      <c r="K1283" s="458"/>
      <c r="L1283" s="338"/>
      <c r="M1283" s="338"/>
      <c r="N1283" s="338"/>
      <c r="O1283" s="360"/>
      <c r="P1283" s="358"/>
      <c r="Q1283" s="358"/>
      <c r="R1283" s="358"/>
      <c r="S1283" s="360"/>
      <c r="T1283" s="359"/>
      <c r="U1283" s="359"/>
      <c r="V1283" s="359"/>
      <c r="W1283" s="359"/>
    </row>
    <row r="1284" spans="1:23" s="193" customFormat="1">
      <c r="A1284" s="418"/>
      <c r="B1284" s="419">
        <v>3821</v>
      </c>
      <c r="C1284" s="418">
        <v>52</v>
      </c>
      <c r="D1284" s="425" t="s">
        <v>402</v>
      </c>
      <c r="E1284" s="427">
        <v>0</v>
      </c>
      <c r="F1284" s="427">
        <v>0</v>
      </c>
      <c r="G1284" s="427">
        <v>0</v>
      </c>
      <c r="H1284" s="540" t="s">
        <v>741</v>
      </c>
      <c r="I1284" s="540" t="s">
        <v>741</v>
      </c>
      <c r="J1284" s="458"/>
      <c r="K1284" s="458"/>
      <c r="L1284" s="338"/>
      <c r="M1284" s="338"/>
      <c r="N1284" s="338"/>
      <c r="O1284" s="360"/>
      <c r="P1284" s="358"/>
      <c r="Q1284" s="358"/>
      <c r="R1284" s="358"/>
      <c r="S1284" s="360"/>
      <c r="T1284" s="359"/>
      <c r="U1284" s="359"/>
      <c r="V1284" s="359"/>
      <c r="W1284" s="359"/>
    </row>
    <row r="1285" spans="1:23" s="193" customFormat="1">
      <c r="A1285" s="418"/>
      <c r="B1285" s="419">
        <v>3822</v>
      </c>
      <c r="C1285" s="418">
        <v>52</v>
      </c>
      <c r="D1285" s="425" t="s">
        <v>403</v>
      </c>
      <c r="E1285" s="427">
        <v>0</v>
      </c>
      <c r="F1285" s="427">
        <v>0</v>
      </c>
      <c r="G1285" s="427">
        <v>0</v>
      </c>
      <c r="H1285" s="540" t="s">
        <v>741</v>
      </c>
      <c r="I1285" s="540" t="s">
        <v>741</v>
      </c>
      <c r="J1285" s="458"/>
      <c r="K1285" s="458"/>
      <c r="L1285" s="338"/>
      <c r="M1285" s="338"/>
      <c r="N1285" s="338"/>
      <c r="O1285" s="360"/>
      <c r="P1285" s="358"/>
      <c r="Q1285" s="358"/>
      <c r="R1285" s="358"/>
      <c r="S1285" s="360"/>
      <c r="T1285" s="359"/>
      <c r="U1285" s="359"/>
      <c r="V1285" s="359"/>
      <c r="W1285" s="359"/>
    </row>
    <row r="1286" spans="1:23" s="193" customFormat="1">
      <c r="A1286" s="418"/>
      <c r="B1286" s="419">
        <v>3823</v>
      </c>
      <c r="C1286" s="418">
        <v>52</v>
      </c>
      <c r="D1286" s="425" t="s">
        <v>404</v>
      </c>
      <c r="E1286" s="427">
        <v>0</v>
      </c>
      <c r="F1286" s="427">
        <v>0</v>
      </c>
      <c r="G1286" s="427">
        <v>0</v>
      </c>
      <c r="H1286" s="540" t="s">
        <v>741</v>
      </c>
      <c r="I1286" s="540" t="s">
        <v>741</v>
      </c>
      <c r="J1286" s="458"/>
      <c r="K1286" s="458"/>
      <c r="L1286" s="338"/>
      <c r="M1286" s="338"/>
      <c r="N1286" s="338"/>
      <c r="O1286" s="360"/>
      <c r="P1286" s="358"/>
      <c r="Q1286" s="358"/>
      <c r="R1286" s="358"/>
      <c r="S1286" s="360"/>
      <c r="T1286" s="359"/>
      <c r="U1286" s="359"/>
      <c r="V1286" s="359"/>
      <c r="W1286" s="359"/>
    </row>
    <row r="1287" spans="1:23" s="193" customFormat="1" ht="30">
      <c r="A1287" s="418"/>
      <c r="B1287" s="419" t="s">
        <v>314</v>
      </c>
      <c r="C1287" s="418">
        <v>52</v>
      </c>
      <c r="D1287" s="425" t="s">
        <v>405</v>
      </c>
      <c r="E1287" s="427">
        <v>0</v>
      </c>
      <c r="F1287" s="427">
        <v>0</v>
      </c>
      <c r="G1287" s="427">
        <v>0</v>
      </c>
      <c r="H1287" s="540" t="s">
        <v>741</v>
      </c>
      <c r="I1287" s="540" t="s">
        <v>741</v>
      </c>
      <c r="J1287" s="458"/>
      <c r="K1287" s="458"/>
      <c r="L1287" s="338"/>
      <c r="M1287" s="338"/>
      <c r="N1287" s="338"/>
      <c r="O1287" s="360"/>
      <c r="P1287" s="358"/>
      <c r="Q1287" s="358"/>
      <c r="R1287" s="358"/>
      <c r="S1287" s="360"/>
      <c r="T1287" s="359"/>
      <c r="U1287" s="359"/>
      <c r="V1287" s="359"/>
      <c r="W1287" s="359"/>
    </row>
    <row r="1288" spans="1:23" s="193" customFormat="1">
      <c r="A1288" s="336"/>
      <c r="B1288" s="415" t="s">
        <v>315</v>
      </c>
      <c r="C1288" s="336">
        <v>52</v>
      </c>
      <c r="D1288" s="426" t="s">
        <v>406</v>
      </c>
      <c r="E1288" s="417">
        <f>SUM(E1289:E1293)</f>
        <v>0</v>
      </c>
      <c r="F1288" s="417">
        <f t="shared" ref="F1288" si="625">SUM(F1289:F1293)</f>
        <v>0</v>
      </c>
      <c r="G1288" s="417">
        <f t="shared" ref="G1288" si="626">SUM(G1289:G1293)</f>
        <v>0</v>
      </c>
      <c r="H1288" s="541" t="s">
        <v>741</v>
      </c>
      <c r="I1288" s="541" t="s">
        <v>741</v>
      </c>
      <c r="J1288" s="458"/>
      <c r="K1288" s="458"/>
      <c r="L1288" s="338"/>
      <c r="M1288" s="338"/>
      <c r="N1288" s="338"/>
      <c r="O1288" s="360"/>
      <c r="P1288" s="358"/>
      <c r="Q1288" s="358"/>
      <c r="R1288" s="358"/>
      <c r="S1288" s="360"/>
      <c r="T1288" s="359"/>
      <c r="U1288" s="359"/>
      <c r="V1288" s="359"/>
      <c r="W1288" s="359"/>
    </row>
    <row r="1289" spans="1:23" s="193" customFormat="1">
      <c r="A1289" s="418"/>
      <c r="B1289" s="419" t="s">
        <v>316</v>
      </c>
      <c r="C1289" s="418">
        <v>52</v>
      </c>
      <c r="D1289" s="425" t="s">
        <v>407</v>
      </c>
      <c r="E1289" s="427">
        <v>0</v>
      </c>
      <c r="F1289" s="427">
        <v>0</v>
      </c>
      <c r="G1289" s="427">
        <v>0</v>
      </c>
      <c r="H1289" s="540" t="s">
        <v>741</v>
      </c>
      <c r="I1289" s="540" t="s">
        <v>741</v>
      </c>
      <c r="J1289" s="458"/>
      <c r="K1289" s="458"/>
      <c r="L1289" s="338"/>
      <c r="M1289" s="338"/>
      <c r="N1289" s="338"/>
      <c r="O1289" s="360"/>
      <c r="P1289" s="358"/>
      <c r="Q1289" s="358"/>
      <c r="R1289" s="358"/>
      <c r="S1289" s="360"/>
      <c r="T1289" s="359"/>
      <c r="U1289" s="359"/>
      <c r="V1289" s="359"/>
      <c r="W1289" s="359"/>
    </row>
    <row r="1290" spans="1:23" s="193" customFormat="1">
      <c r="A1290" s="418"/>
      <c r="B1290" s="419" t="s">
        <v>317</v>
      </c>
      <c r="C1290" s="418">
        <v>52</v>
      </c>
      <c r="D1290" s="425" t="s">
        <v>408</v>
      </c>
      <c r="E1290" s="427">
        <v>0</v>
      </c>
      <c r="F1290" s="427">
        <v>0</v>
      </c>
      <c r="G1290" s="427">
        <v>0</v>
      </c>
      <c r="H1290" s="540" t="s">
        <v>741</v>
      </c>
      <c r="I1290" s="540" t="s">
        <v>741</v>
      </c>
      <c r="J1290" s="458"/>
      <c r="K1290" s="458"/>
      <c r="L1290" s="338"/>
      <c r="M1290" s="338"/>
      <c r="N1290" s="338"/>
      <c r="O1290" s="360"/>
      <c r="P1290" s="358"/>
      <c r="Q1290" s="358"/>
      <c r="R1290" s="358"/>
      <c r="S1290" s="360"/>
      <c r="T1290" s="359"/>
      <c r="U1290" s="359"/>
      <c r="V1290" s="359"/>
      <c r="W1290" s="359"/>
    </row>
    <row r="1291" spans="1:23" s="193" customFormat="1">
      <c r="A1291" s="418"/>
      <c r="B1291" s="419" t="s">
        <v>318</v>
      </c>
      <c r="C1291" s="418">
        <v>52</v>
      </c>
      <c r="D1291" s="425" t="s">
        <v>409</v>
      </c>
      <c r="E1291" s="427">
        <v>0</v>
      </c>
      <c r="F1291" s="427">
        <v>0</v>
      </c>
      <c r="G1291" s="427">
        <v>0</v>
      </c>
      <c r="H1291" s="540" t="s">
        <v>741</v>
      </c>
      <c r="I1291" s="540" t="s">
        <v>741</v>
      </c>
      <c r="J1291" s="458"/>
      <c r="K1291" s="458"/>
      <c r="L1291" s="338"/>
      <c r="M1291" s="338"/>
      <c r="N1291" s="338"/>
      <c r="O1291" s="360"/>
      <c r="P1291" s="358"/>
      <c r="Q1291" s="358"/>
      <c r="R1291" s="358"/>
      <c r="S1291" s="360"/>
      <c r="T1291" s="359"/>
      <c r="U1291" s="359"/>
      <c r="V1291" s="359"/>
      <c r="W1291" s="359"/>
    </row>
    <row r="1292" spans="1:23" s="193" customFormat="1">
      <c r="A1292" s="418"/>
      <c r="B1292" s="419" t="s">
        <v>319</v>
      </c>
      <c r="C1292" s="418">
        <v>52</v>
      </c>
      <c r="D1292" s="425" t="s">
        <v>410</v>
      </c>
      <c r="E1292" s="427">
        <v>0</v>
      </c>
      <c r="F1292" s="427">
        <v>0</v>
      </c>
      <c r="G1292" s="427">
        <v>0</v>
      </c>
      <c r="H1292" s="540" t="s">
        <v>741</v>
      </c>
      <c r="I1292" s="540" t="s">
        <v>741</v>
      </c>
      <c r="J1292" s="458"/>
      <c r="K1292" s="458"/>
      <c r="L1292" s="338"/>
      <c r="M1292" s="338"/>
      <c r="N1292" s="338"/>
      <c r="O1292" s="360"/>
      <c r="P1292" s="358"/>
      <c r="Q1292" s="358"/>
      <c r="R1292" s="358"/>
      <c r="S1292" s="360"/>
      <c r="T1292" s="359"/>
      <c r="U1292" s="359"/>
      <c r="V1292" s="359"/>
      <c r="W1292" s="359"/>
    </row>
    <row r="1293" spans="1:23" s="193" customFormat="1">
      <c r="A1293" s="418"/>
      <c r="B1293" s="419">
        <v>3835</v>
      </c>
      <c r="C1293" s="418">
        <v>52</v>
      </c>
      <c r="D1293" s="425" t="s">
        <v>411</v>
      </c>
      <c r="E1293" s="427">
        <v>0</v>
      </c>
      <c r="F1293" s="427">
        <v>0</v>
      </c>
      <c r="G1293" s="427">
        <v>0</v>
      </c>
      <c r="H1293" s="540" t="s">
        <v>741</v>
      </c>
      <c r="I1293" s="540" t="s">
        <v>741</v>
      </c>
      <c r="J1293" s="458"/>
      <c r="K1293" s="458"/>
      <c r="L1293" s="338"/>
      <c r="M1293" s="338"/>
      <c r="N1293" s="338"/>
      <c r="O1293" s="360"/>
      <c r="P1293" s="358"/>
      <c r="Q1293" s="358"/>
      <c r="R1293" s="358"/>
      <c r="S1293" s="360"/>
      <c r="T1293" s="359"/>
      <c r="U1293" s="359"/>
      <c r="V1293" s="359"/>
      <c r="W1293" s="359"/>
    </row>
    <row r="1294" spans="1:23" s="193" customFormat="1">
      <c r="A1294" s="336"/>
      <c r="B1294" s="415">
        <v>386</v>
      </c>
      <c r="C1294" s="336">
        <v>52</v>
      </c>
      <c r="D1294" s="426" t="s">
        <v>412</v>
      </c>
      <c r="E1294" s="417">
        <f>SUM(E1295:E1299)</f>
        <v>0</v>
      </c>
      <c r="F1294" s="417">
        <f t="shared" ref="F1294" si="627">SUM(F1295:F1299)</f>
        <v>0</v>
      </c>
      <c r="G1294" s="417">
        <f t="shared" ref="G1294" si="628">SUM(G1295:G1299)</f>
        <v>0</v>
      </c>
      <c r="H1294" s="541" t="s">
        <v>741</v>
      </c>
      <c r="I1294" s="541" t="s">
        <v>741</v>
      </c>
      <c r="J1294" s="458"/>
      <c r="K1294" s="458"/>
      <c r="L1294" s="338"/>
      <c r="M1294" s="338"/>
      <c r="N1294" s="338"/>
      <c r="O1294" s="360"/>
      <c r="P1294" s="358"/>
      <c r="Q1294" s="358"/>
      <c r="R1294" s="358"/>
      <c r="S1294" s="360"/>
      <c r="T1294" s="359"/>
      <c r="U1294" s="359"/>
      <c r="V1294" s="359"/>
      <c r="W1294" s="359"/>
    </row>
    <row r="1295" spans="1:23" s="193" customFormat="1" ht="30">
      <c r="A1295" s="418"/>
      <c r="B1295" s="419">
        <v>3861</v>
      </c>
      <c r="C1295" s="418">
        <v>52</v>
      </c>
      <c r="D1295" s="425" t="s">
        <v>413</v>
      </c>
      <c r="E1295" s="427">
        <v>0</v>
      </c>
      <c r="F1295" s="427">
        <v>0</v>
      </c>
      <c r="G1295" s="427">
        <v>0</v>
      </c>
      <c r="H1295" s="540" t="s">
        <v>741</v>
      </c>
      <c r="I1295" s="540" t="s">
        <v>741</v>
      </c>
      <c r="J1295" s="458"/>
      <c r="K1295" s="458"/>
      <c r="L1295" s="338"/>
      <c r="M1295" s="338"/>
      <c r="N1295" s="338"/>
      <c r="O1295" s="360"/>
      <c r="P1295" s="358"/>
      <c r="Q1295" s="358"/>
      <c r="R1295" s="358"/>
      <c r="S1295" s="360"/>
      <c r="T1295" s="359"/>
      <c r="U1295" s="359"/>
      <c r="V1295" s="359"/>
      <c r="W1295" s="359"/>
    </row>
    <row r="1296" spans="1:23" s="193" customFormat="1" ht="45">
      <c r="A1296" s="418"/>
      <c r="B1296" s="419">
        <v>3862</v>
      </c>
      <c r="C1296" s="418">
        <v>52</v>
      </c>
      <c r="D1296" s="425" t="s">
        <v>414</v>
      </c>
      <c r="E1296" s="427">
        <v>0</v>
      </c>
      <c r="F1296" s="427">
        <v>0</v>
      </c>
      <c r="G1296" s="427">
        <v>0</v>
      </c>
      <c r="H1296" s="540" t="s">
        <v>741</v>
      </c>
      <c r="I1296" s="540" t="s">
        <v>741</v>
      </c>
      <c r="J1296" s="458"/>
      <c r="K1296" s="458"/>
      <c r="L1296" s="338"/>
      <c r="M1296" s="338"/>
      <c r="N1296" s="338"/>
      <c r="O1296" s="360"/>
      <c r="P1296" s="358"/>
      <c r="Q1296" s="358"/>
      <c r="R1296" s="358"/>
      <c r="S1296" s="360"/>
      <c r="T1296" s="359"/>
      <c r="U1296" s="359"/>
      <c r="V1296" s="359"/>
      <c r="W1296" s="359"/>
    </row>
    <row r="1297" spans="1:23" s="193" customFormat="1">
      <c r="A1297" s="418"/>
      <c r="B1297" s="419">
        <v>3863</v>
      </c>
      <c r="C1297" s="418">
        <v>52</v>
      </c>
      <c r="D1297" s="425" t="s">
        <v>415</v>
      </c>
      <c r="E1297" s="427">
        <v>0</v>
      </c>
      <c r="F1297" s="427">
        <v>0</v>
      </c>
      <c r="G1297" s="427">
        <v>0</v>
      </c>
      <c r="H1297" s="540" t="s">
        <v>741</v>
      </c>
      <c r="I1297" s="540" t="s">
        <v>741</v>
      </c>
      <c r="J1297" s="458"/>
      <c r="K1297" s="458"/>
      <c r="L1297" s="338"/>
      <c r="M1297" s="338"/>
      <c r="N1297" s="338"/>
      <c r="O1297" s="360"/>
      <c r="P1297" s="358"/>
      <c r="Q1297" s="358"/>
      <c r="R1297" s="358"/>
      <c r="S1297" s="360"/>
      <c r="T1297" s="359"/>
      <c r="U1297" s="359"/>
      <c r="V1297" s="359"/>
      <c r="W1297" s="359"/>
    </row>
    <row r="1298" spans="1:23" s="193" customFormat="1">
      <c r="A1298" s="418"/>
      <c r="B1298" s="419">
        <v>3864</v>
      </c>
      <c r="C1298" s="418">
        <v>52</v>
      </c>
      <c r="D1298" s="425" t="s">
        <v>416</v>
      </c>
      <c r="E1298" s="427">
        <v>0</v>
      </c>
      <c r="F1298" s="427">
        <v>0</v>
      </c>
      <c r="G1298" s="427">
        <v>0</v>
      </c>
      <c r="H1298" s="540" t="s">
        <v>741</v>
      </c>
      <c r="I1298" s="540" t="s">
        <v>741</v>
      </c>
      <c r="J1298" s="458"/>
      <c r="K1298" s="458"/>
      <c r="L1298" s="338"/>
      <c r="M1298" s="338"/>
      <c r="N1298" s="338"/>
      <c r="O1298" s="360"/>
      <c r="P1298" s="358"/>
      <c r="Q1298" s="358"/>
      <c r="R1298" s="358"/>
      <c r="S1298" s="360"/>
      <c r="T1298" s="359"/>
      <c r="U1298" s="359"/>
      <c r="V1298" s="359"/>
      <c r="W1298" s="359"/>
    </row>
    <row r="1299" spans="1:23" s="193" customFormat="1" ht="30">
      <c r="A1299" s="418"/>
      <c r="B1299" s="419">
        <v>3865</v>
      </c>
      <c r="C1299" s="418">
        <v>52</v>
      </c>
      <c r="D1299" s="425" t="s">
        <v>417</v>
      </c>
      <c r="E1299" s="427">
        <v>0</v>
      </c>
      <c r="F1299" s="427">
        <v>0</v>
      </c>
      <c r="G1299" s="427">
        <v>0</v>
      </c>
      <c r="H1299" s="540" t="s">
        <v>741</v>
      </c>
      <c r="I1299" s="540" t="s">
        <v>741</v>
      </c>
      <c r="J1299" s="458"/>
      <c r="K1299" s="458"/>
      <c r="L1299" s="338"/>
      <c r="M1299" s="338"/>
      <c r="N1299" s="338"/>
      <c r="O1299" s="360"/>
      <c r="P1299" s="358"/>
      <c r="Q1299" s="358"/>
      <c r="R1299" s="358"/>
      <c r="S1299" s="360"/>
      <c r="T1299" s="359"/>
      <c r="U1299" s="359"/>
      <c r="V1299" s="359"/>
      <c r="W1299" s="359"/>
    </row>
    <row r="1300" spans="1:23" s="193" customFormat="1">
      <c r="A1300" s="428" t="s">
        <v>418</v>
      </c>
      <c r="B1300" s="429"/>
      <c r="C1300" s="412">
        <v>52</v>
      </c>
      <c r="D1300" s="430" t="s">
        <v>19</v>
      </c>
      <c r="E1300" s="414">
        <f>E1301+E1313+E1346+E1350+E1353</f>
        <v>1605.9367482911939</v>
      </c>
      <c r="F1300" s="414">
        <f t="shared" ref="F1300" si="629">F1301+F1313+F1346+F1350+F1353</f>
        <v>1592</v>
      </c>
      <c r="G1300" s="414">
        <f t="shared" ref="G1300" si="630">G1301+G1313+G1346+G1350+G1353</f>
        <v>0</v>
      </c>
      <c r="H1300" s="547" t="s">
        <v>741</v>
      </c>
      <c r="I1300" s="547" t="s">
        <v>741</v>
      </c>
      <c r="J1300" s="458"/>
      <c r="K1300" s="458"/>
      <c r="L1300" s="338"/>
      <c r="M1300" s="338"/>
      <c r="N1300" s="338"/>
      <c r="O1300" s="360"/>
      <c r="P1300" s="358"/>
      <c r="Q1300" s="358"/>
      <c r="R1300" s="358"/>
      <c r="S1300" s="360"/>
      <c r="T1300" s="359"/>
      <c r="U1300" s="359"/>
      <c r="V1300" s="359"/>
      <c r="W1300" s="359"/>
    </row>
    <row r="1301" spans="1:23" s="193" customFormat="1">
      <c r="A1301" s="431"/>
      <c r="B1301" s="415">
        <v>41</v>
      </c>
      <c r="C1301" s="336">
        <v>52</v>
      </c>
      <c r="D1301" s="432" t="s">
        <v>419</v>
      </c>
      <c r="E1301" s="433">
        <f>E1302+E1306</f>
        <v>0</v>
      </c>
      <c r="F1301" s="433">
        <f t="shared" ref="F1301" si="631">F1302+F1306</f>
        <v>0</v>
      </c>
      <c r="G1301" s="433">
        <f t="shared" ref="G1301" si="632">G1302+G1306</f>
        <v>0</v>
      </c>
      <c r="H1301" s="541" t="s">
        <v>741</v>
      </c>
      <c r="I1301" s="541" t="s">
        <v>741</v>
      </c>
      <c r="J1301" s="458"/>
      <c r="K1301" s="458"/>
      <c r="L1301" s="338"/>
      <c r="M1301" s="338"/>
      <c r="N1301" s="338"/>
      <c r="O1301" s="360"/>
      <c r="P1301" s="358"/>
      <c r="Q1301" s="358"/>
      <c r="R1301" s="358"/>
      <c r="S1301" s="360"/>
      <c r="T1301" s="359"/>
      <c r="U1301" s="359"/>
      <c r="V1301" s="359"/>
      <c r="W1301" s="359"/>
    </row>
    <row r="1302" spans="1:23" s="193" customFormat="1">
      <c r="A1302" s="336"/>
      <c r="B1302" s="434" t="s">
        <v>420</v>
      </c>
      <c r="C1302" s="336">
        <v>52</v>
      </c>
      <c r="D1302" s="432" t="s">
        <v>421</v>
      </c>
      <c r="E1302" s="433">
        <f>SUM(E1303:E1305)</f>
        <v>0</v>
      </c>
      <c r="F1302" s="433">
        <f t="shared" ref="F1302" si="633">SUM(F1303:F1305)</f>
        <v>0</v>
      </c>
      <c r="G1302" s="433">
        <f t="shared" ref="G1302" si="634">SUM(G1303:G1305)</f>
        <v>0</v>
      </c>
      <c r="H1302" s="541" t="s">
        <v>741</v>
      </c>
      <c r="I1302" s="541" t="s">
        <v>741</v>
      </c>
      <c r="J1302" s="458"/>
      <c r="K1302" s="458"/>
      <c r="L1302" s="338"/>
      <c r="M1302" s="338"/>
      <c r="N1302" s="338"/>
      <c r="O1302" s="360"/>
      <c r="P1302" s="358"/>
      <c r="Q1302" s="358"/>
      <c r="R1302" s="358"/>
      <c r="S1302" s="360"/>
      <c r="T1302" s="359"/>
      <c r="U1302" s="359"/>
      <c r="V1302" s="359"/>
      <c r="W1302" s="359"/>
    </row>
    <row r="1303" spans="1:23" s="193" customFormat="1">
      <c r="A1303" s="418"/>
      <c r="B1303" s="435" t="s">
        <v>422</v>
      </c>
      <c r="C1303" s="418">
        <v>52</v>
      </c>
      <c r="D1303" s="436" t="s">
        <v>423</v>
      </c>
      <c r="E1303" s="422">
        <v>0</v>
      </c>
      <c r="F1303" s="422">
        <v>0</v>
      </c>
      <c r="G1303" s="422">
        <v>0</v>
      </c>
      <c r="H1303" s="540" t="s">
        <v>741</v>
      </c>
      <c r="I1303" s="540" t="s">
        <v>741</v>
      </c>
      <c r="J1303" s="458"/>
      <c r="K1303" s="458"/>
      <c r="L1303" s="338"/>
      <c r="M1303" s="338"/>
      <c r="N1303" s="338"/>
      <c r="O1303" s="360"/>
      <c r="P1303" s="358"/>
      <c r="Q1303" s="358"/>
      <c r="R1303" s="358"/>
      <c r="S1303" s="360"/>
      <c r="T1303" s="359"/>
      <c r="U1303" s="359"/>
      <c r="V1303" s="359"/>
      <c r="W1303" s="359"/>
    </row>
    <row r="1304" spans="1:23" s="193" customFormat="1">
      <c r="A1304" s="418"/>
      <c r="B1304" s="419">
        <v>4112</v>
      </c>
      <c r="C1304" s="437">
        <v>52</v>
      </c>
      <c r="D1304" s="436" t="s">
        <v>424</v>
      </c>
      <c r="E1304" s="422">
        <v>0</v>
      </c>
      <c r="F1304" s="422">
        <v>0</v>
      </c>
      <c r="G1304" s="422">
        <v>0</v>
      </c>
      <c r="H1304" s="540" t="s">
        <v>741</v>
      </c>
      <c r="I1304" s="540" t="s">
        <v>741</v>
      </c>
      <c r="J1304" s="458"/>
      <c r="K1304" s="458"/>
      <c r="L1304" s="338"/>
      <c r="M1304" s="338"/>
      <c r="N1304" s="338"/>
      <c r="O1304" s="360"/>
      <c r="P1304" s="358"/>
      <c r="Q1304" s="358"/>
      <c r="R1304" s="358"/>
      <c r="S1304" s="360"/>
      <c r="T1304" s="359"/>
      <c r="U1304" s="359"/>
      <c r="V1304" s="359"/>
      <c r="W1304" s="359"/>
    </row>
    <row r="1305" spans="1:23" s="193" customFormat="1">
      <c r="A1305" s="418"/>
      <c r="B1305" s="435">
        <v>4113</v>
      </c>
      <c r="C1305" s="418">
        <v>52</v>
      </c>
      <c r="D1305" s="436" t="s">
        <v>425</v>
      </c>
      <c r="E1305" s="422">
        <v>0</v>
      </c>
      <c r="F1305" s="422">
        <v>0</v>
      </c>
      <c r="G1305" s="422">
        <v>0</v>
      </c>
      <c r="H1305" s="540" t="s">
        <v>741</v>
      </c>
      <c r="I1305" s="540" t="s">
        <v>741</v>
      </c>
      <c r="J1305" s="458"/>
      <c r="K1305" s="458"/>
      <c r="L1305" s="338"/>
      <c r="M1305" s="338"/>
      <c r="N1305" s="338"/>
      <c r="O1305" s="360"/>
      <c r="P1305" s="358"/>
      <c r="Q1305" s="358"/>
      <c r="R1305" s="358"/>
      <c r="S1305" s="360"/>
      <c r="T1305" s="359"/>
      <c r="U1305" s="359"/>
      <c r="V1305" s="359"/>
      <c r="W1305" s="359"/>
    </row>
    <row r="1306" spans="1:23" s="193" customFormat="1">
      <c r="A1306" s="336"/>
      <c r="B1306" s="434" t="s">
        <v>426</v>
      </c>
      <c r="C1306" s="336">
        <v>52</v>
      </c>
      <c r="D1306" s="432" t="s">
        <v>95</v>
      </c>
      <c r="E1306" s="433">
        <f>SUM(E1307:E1312)</f>
        <v>0</v>
      </c>
      <c r="F1306" s="433">
        <f t="shared" ref="F1306" si="635">SUM(F1307:F1312)</f>
        <v>0</v>
      </c>
      <c r="G1306" s="433">
        <f t="shared" ref="G1306" si="636">SUM(G1307:G1312)</f>
        <v>0</v>
      </c>
      <c r="H1306" s="541" t="s">
        <v>741</v>
      </c>
      <c r="I1306" s="541" t="s">
        <v>741</v>
      </c>
      <c r="J1306" s="458"/>
      <c r="K1306" s="458"/>
      <c r="L1306" s="338"/>
      <c r="M1306" s="338"/>
      <c r="N1306" s="338"/>
      <c r="O1306" s="360"/>
      <c r="P1306" s="358"/>
      <c r="Q1306" s="358"/>
      <c r="R1306" s="358"/>
      <c r="S1306" s="360"/>
      <c r="T1306" s="359"/>
      <c r="U1306" s="359"/>
      <c r="V1306" s="359"/>
      <c r="W1306" s="359"/>
    </row>
    <row r="1307" spans="1:23" s="193" customFormat="1">
      <c r="A1307" s="418"/>
      <c r="B1307" s="435" t="s">
        <v>427</v>
      </c>
      <c r="C1307" s="418">
        <v>52</v>
      </c>
      <c r="D1307" s="436" t="s">
        <v>428</v>
      </c>
      <c r="E1307" s="422">
        <v>0</v>
      </c>
      <c r="F1307" s="422">
        <v>0</v>
      </c>
      <c r="G1307" s="422">
        <v>0</v>
      </c>
      <c r="H1307" s="540" t="s">
        <v>741</v>
      </c>
      <c r="I1307" s="540" t="s">
        <v>741</v>
      </c>
      <c r="J1307" s="458"/>
      <c r="K1307" s="458"/>
      <c r="L1307" s="338"/>
      <c r="M1307" s="338"/>
      <c r="N1307" s="338"/>
      <c r="O1307" s="360"/>
      <c r="P1307" s="358"/>
      <c r="Q1307" s="358"/>
      <c r="R1307" s="358"/>
      <c r="S1307" s="360"/>
      <c r="T1307" s="359"/>
      <c r="U1307" s="359"/>
      <c r="V1307" s="359"/>
      <c r="W1307" s="359"/>
    </row>
    <row r="1308" spans="1:23" s="193" customFormat="1">
      <c r="A1308" s="418"/>
      <c r="B1308" s="435" t="s">
        <v>429</v>
      </c>
      <c r="C1308" s="418">
        <v>52</v>
      </c>
      <c r="D1308" s="436" t="s">
        <v>430</v>
      </c>
      <c r="E1308" s="422">
        <v>0</v>
      </c>
      <c r="F1308" s="422">
        <v>0</v>
      </c>
      <c r="G1308" s="422">
        <v>0</v>
      </c>
      <c r="H1308" s="540" t="s">
        <v>741</v>
      </c>
      <c r="I1308" s="540" t="s">
        <v>741</v>
      </c>
      <c r="J1308" s="458"/>
      <c r="K1308" s="458"/>
      <c r="L1308" s="338"/>
      <c r="M1308" s="338"/>
      <c r="N1308" s="338"/>
      <c r="O1308" s="360"/>
      <c r="P1308" s="358"/>
      <c r="Q1308" s="358"/>
      <c r="R1308" s="358"/>
      <c r="S1308" s="360"/>
      <c r="T1308" s="359"/>
      <c r="U1308" s="359"/>
      <c r="V1308" s="359"/>
      <c r="W1308" s="359"/>
    </row>
    <row r="1309" spans="1:23" s="193" customFormat="1">
      <c r="A1309" s="418"/>
      <c r="B1309" s="435" t="s">
        <v>431</v>
      </c>
      <c r="C1309" s="418">
        <v>52</v>
      </c>
      <c r="D1309" s="436" t="s">
        <v>432</v>
      </c>
      <c r="E1309" s="422">
        <v>0</v>
      </c>
      <c r="F1309" s="422">
        <v>0</v>
      </c>
      <c r="G1309" s="422">
        <v>0</v>
      </c>
      <c r="H1309" s="540" t="s">
        <v>741</v>
      </c>
      <c r="I1309" s="540" t="s">
        <v>741</v>
      </c>
      <c r="J1309" s="458"/>
      <c r="K1309" s="458"/>
      <c r="L1309" s="338"/>
      <c r="M1309" s="338"/>
      <c r="N1309" s="338"/>
      <c r="O1309" s="360"/>
      <c r="P1309" s="358"/>
      <c r="Q1309" s="358"/>
      <c r="R1309" s="358"/>
      <c r="S1309" s="360"/>
      <c r="T1309" s="359"/>
      <c r="U1309" s="359"/>
      <c r="V1309" s="359"/>
      <c r="W1309" s="359"/>
    </row>
    <row r="1310" spans="1:23" s="193" customFormat="1">
      <c r="A1310" s="418"/>
      <c r="B1310" s="435" t="s">
        <v>433</v>
      </c>
      <c r="C1310" s="418">
        <v>52</v>
      </c>
      <c r="D1310" s="436" t="s">
        <v>434</v>
      </c>
      <c r="E1310" s="422">
        <v>0</v>
      </c>
      <c r="F1310" s="422">
        <v>0</v>
      </c>
      <c r="G1310" s="422">
        <v>0</v>
      </c>
      <c r="H1310" s="540" t="s">
        <v>741</v>
      </c>
      <c r="I1310" s="540" t="s">
        <v>741</v>
      </c>
      <c r="J1310" s="458"/>
      <c r="K1310" s="458"/>
      <c r="L1310" s="338"/>
      <c r="M1310" s="338"/>
      <c r="N1310" s="338"/>
      <c r="O1310" s="360"/>
      <c r="P1310" s="358"/>
      <c r="Q1310" s="358"/>
      <c r="R1310" s="358"/>
      <c r="S1310" s="360"/>
      <c r="T1310" s="359"/>
      <c r="U1310" s="359"/>
      <c r="V1310" s="359"/>
      <c r="W1310" s="359"/>
    </row>
    <row r="1311" spans="1:23" s="193" customFormat="1">
      <c r="A1311" s="418"/>
      <c r="B1311" s="435" t="s">
        <v>435</v>
      </c>
      <c r="C1311" s="418">
        <v>52</v>
      </c>
      <c r="D1311" s="436" t="s">
        <v>436</v>
      </c>
      <c r="E1311" s="422">
        <v>0</v>
      </c>
      <c r="F1311" s="422">
        <v>0</v>
      </c>
      <c r="G1311" s="422">
        <v>0</v>
      </c>
      <c r="H1311" s="540" t="s">
        <v>741</v>
      </c>
      <c r="I1311" s="540" t="s">
        <v>741</v>
      </c>
      <c r="J1311" s="458"/>
      <c r="K1311" s="458"/>
      <c r="L1311" s="338"/>
      <c r="M1311" s="338"/>
      <c r="N1311" s="338"/>
      <c r="O1311" s="360"/>
      <c r="P1311" s="358"/>
      <c r="Q1311" s="358"/>
      <c r="R1311" s="358"/>
      <c r="S1311" s="360"/>
      <c r="T1311" s="359"/>
      <c r="U1311" s="359"/>
      <c r="V1311" s="359"/>
      <c r="W1311" s="359"/>
    </row>
    <row r="1312" spans="1:23" s="193" customFormat="1">
      <c r="A1312" s="418"/>
      <c r="B1312" s="435" t="s">
        <v>437</v>
      </c>
      <c r="C1312" s="418">
        <v>52</v>
      </c>
      <c r="D1312" s="436" t="s">
        <v>438</v>
      </c>
      <c r="E1312" s="422">
        <v>0</v>
      </c>
      <c r="F1312" s="422">
        <v>0</v>
      </c>
      <c r="G1312" s="422">
        <v>0</v>
      </c>
      <c r="H1312" s="540" t="s">
        <v>741</v>
      </c>
      <c r="I1312" s="540" t="s">
        <v>741</v>
      </c>
      <c r="J1312" s="458"/>
      <c r="K1312" s="458"/>
      <c r="L1312" s="338"/>
      <c r="M1312" s="338"/>
      <c r="N1312" s="338"/>
      <c r="O1312" s="360"/>
      <c r="P1312" s="358"/>
      <c r="Q1312" s="358"/>
      <c r="R1312" s="358"/>
      <c r="S1312" s="360"/>
      <c r="T1312" s="359"/>
      <c r="U1312" s="359"/>
      <c r="V1312" s="359"/>
      <c r="W1312" s="359"/>
    </row>
    <row r="1313" spans="1:23" s="193" customFormat="1">
      <c r="A1313" s="431"/>
      <c r="B1313" s="415">
        <v>42</v>
      </c>
      <c r="C1313" s="336">
        <v>52</v>
      </c>
      <c r="D1313" s="432" t="s">
        <v>20</v>
      </c>
      <c r="E1313" s="433">
        <f>E1314+E1319+E1328+E1333+E1338+E1341</f>
        <v>1605.9367482911939</v>
      </c>
      <c r="F1313" s="433">
        <f t="shared" ref="F1313" si="637">F1314+F1319+F1328+F1333+F1338+F1341</f>
        <v>1592</v>
      </c>
      <c r="G1313" s="433">
        <f t="shared" ref="G1313" si="638">G1314+G1319+G1328+G1333+G1338+G1341</f>
        <v>0</v>
      </c>
      <c r="H1313" s="541" t="s">
        <v>741</v>
      </c>
      <c r="I1313" s="541" t="s">
        <v>741</v>
      </c>
      <c r="J1313" s="458"/>
      <c r="K1313" s="458"/>
      <c r="L1313" s="338"/>
      <c r="M1313" s="338"/>
      <c r="N1313" s="338"/>
      <c r="O1313" s="360"/>
      <c r="P1313" s="358"/>
      <c r="Q1313" s="358"/>
      <c r="R1313" s="358"/>
      <c r="S1313" s="360"/>
      <c r="T1313" s="359"/>
      <c r="U1313" s="359"/>
      <c r="V1313" s="359"/>
      <c r="W1313" s="359"/>
    </row>
    <row r="1314" spans="1:23" s="193" customFormat="1">
      <c r="A1314" s="336"/>
      <c r="B1314" s="434" t="s">
        <v>439</v>
      </c>
      <c r="C1314" s="336">
        <v>52</v>
      </c>
      <c r="D1314" s="432" t="s">
        <v>96</v>
      </c>
      <c r="E1314" s="433">
        <f>SUM(E1315:E1318)</f>
        <v>0</v>
      </c>
      <c r="F1314" s="433">
        <f t="shared" ref="F1314" si="639">SUM(F1315:F1318)</f>
        <v>0</v>
      </c>
      <c r="G1314" s="433">
        <f t="shared" ref="G1314" si="640">SUM(G1315:G1318)</f>
        <v>0</v>
      </c>
      <c r="H1314" s="541" t="s">
        <v>741</v>
      </c>
      <c r="I1314" s="541" t="s">
        <v>741</v>
      </c>
      <c r="J1314" s="458"/>
      <c r="K1314" s="458"/>
      <c r="L1314" s="338"/>
      <c r="M1314" s="338"/>
      <c r="N1314" s="338"/>
      <c r="O1314" s="360"/>
      <c r="P1314" s="358"/>
      <c r="Q1314" s="358"/>
      <c r="R1314" s="358"/>
      <c r="S1314" s="360"/>
      <c r="T1314" s="359"/>
      <c r="U1314" s="359"/>
      <c r="V1314" s="359"/>
      <c r="W1314" s="359"/>
    </row>
    <row r="1315" spans="1:23" s="193" customFormat="1">
      <c r="A1315" s="418"/>
      <c r="B1315" s="435" t="s">
        <v>440</v>
      </c>
      <c r="C1315" s="418">
        <v>52</v>
      </c>
      <c r="D1315" s="436" t="s">
        <v>441</v>
      </c>
      <c r="E1315" s="422">
        <v>0</v>
      </c>
      <c r="F1315" s="422">
        <v>0</v>
      </c>
      <c r="G1315" s="422">
        <v>0</v>
      </c>
      <c r="H1315" s="540" t="s">
        <v>741</v>
      </c>
      <c r="I1315" s="540" t="s">
        <v>741</v>
      </c>
      <c r="J1315" s="458"/>
      <c r="K1315" s="458"/>
      <c r="L1315" s="338"/>
      <c r="M1315" s="338"/>
      <c r="N1315" s="338"/>
      <c r="O1315" s="360"/>
      <c r="P1315" s="358"/>
      <c r="Q1315" s="358"/>
      <c r="R1315" s="358"/>
      <c r="S1315" s="360"/>
      <c r="T1315" s="359"/>
      <c r="U1315" s="359"/>
      <c r="V1315" s="359"/>
      <c r="W1315" s="359"/>
    </row>
    <row r="1316" spans="1:23" s="193" customFormat="1">
      <c r="A1316" s="418"/>
      <c r="B1316" s="435" t="s">
        <v>442</v>
      </c>
      <c r="C1316" s="418">
        <v>52</v>
      </c>
      <c r="D1316" s="436" t="s">
        <v>443</v>
      </c>
      <c r="E1316" s="422">
        <v>0</v>
      </c>
      <c r="F1316" s="422">
        <v>0</v>
      </c>
      <c r="G1316" s="422">
        <v>0</v>
      </c>
      <c r="H1316" s="540" t="s">
        <v>741</v>
      </c>
      <c r="I1316" s="540" t="s">
        <v>741</v>
      </c>
      <c r="J1316" s="458"/>
      <c r="K1316" s="458"/>
      <c r="L1316" s="338"/>
      <c r="M1316" s="338"/>
      <c r="N1316" s="338"/>
      <c r="O1316" s="360"/>
      <c r="P1316" s="358"/>
      <c r="Q1316" s="358"/>
      <c r="R1316" s="358"/>
      <c r="S1316" s="360"/>
      <c r="T1316" s="359"/>
      <c r="U1316" s="359"/>
      <c r="V1316" s="359"/>
      <c r="W1316" s="359"/>
    </row>
    <row r="1317" spans="1:23" s="193" customFormat="1">
      <c r="A1317" s="418"/>
      <c r="B1317" s="435" t="s">
        <v>444</v>
      </c>
      <c r="C1317" s="418">
        <v>52</v>
      </c>
      <c r="D1317" s="436" t="s">
        <v>445</v>
      </c>
      <c r="E1317" s="422">
        <v>0</v>
      </c>
      <c r="F1317" s="422">
        <v>0</v>
      </c>
      <c r="G1317" s="422">
        <v>0</v>
      </c>
      <c r="H1317" s="540" t="s">
        <v>741</v>
      </c>
      <c r="I1317" s="540" t="s">
        <v>741</v>
      </c>
      <c r="J1317" s="458"/>
      <c r="K1317" s="458"/>
      <c r="L1317" s="338"/>
      <c r="M1317" s="338"/>
      <c r="N1317" s="338"/>
      <c r="O1317" s="360"/>
      <c r="P1317" s="358"/>
      <c r="Q1317" s="358"/>
      <c r="R1317" s="358"/>
      <c r="S1317" s="360"/>
      <c r="T1317" s="359"/>
      <c r="U1317" s="359"/>
      <c r="V1317" s="359"/>
      <c r="W1317" s="359"/>
    </row>
    <row r="1318" spans="1:23" s="193" customFormat="1">
      <c r="A1318" s="418"/>
      <c r="B1318" s="435" t="s">
        <v>446</v>
      </c>
      <c r="C1318" s="418">
        <v>52</v>
      </c>
      <c r="D1318" s="436" t="s">
        <v>447</v>
      </c>
      <c r="E1318" s="422">
        <v>0</v>
      </c>
      <c r="F1318" s="422">
        <v>0</v>
      </c>
      <c r="G1318" s="422">
        <v>0</v>
      </c>
      <c r="H1318" s="540" t="s">
        <v>741</v>
      </c>
      <c r="I1318" s="540" t="s">
        <v>741</v>
      </c>
      <c r="J1318" s="458"/>
      <c r="K1318" s="458"/>
      <c r="L1318" s="338"/>
      <c r="M1318" s="338"/>
      <c r="N1318" s="338"/>
      <c r="O1318" s="360"/>
      <c r="P1318" s="358"/>
      <c r="Q1318" s="358"/>
      <c r="R1318" s="358"/>
      <c r="S1318" s="360"/>
      <c r="T1318" s="359"/>
      <c r="U1318" s="359"/>
      <c r="V1318" s="359"/>
      <c r="W1318" s="359"/>
    </row>
    <row r="1319" spans="1:23" s="193" customFormat="1">
      <c r="A1319" s="336"/>
      <c r="B1319" s="434" t="s">
        <v>448</v>
      </c>
      <c r="C1319" s="336">
        <v>52</v>
      </c>
      <c r="D1319" s="432" t="s">
        <v>97</v>
      </c>
      <c r="E1319" s="433">
        <f>SUM(E1320:E1327)</f>
        <v>1540.0167482911938</v>
      </c>
      <c r="F1319" s="433">
        <f t="shared" ref="F1319" si="641">SUM(F1320:F1327)</f>
        <v>1327</v>
      </c>
      <c r="G1319" s="433">
        <f t="shared" ref="G1319" si="642">SUM(G1320:G1327)</f>
        <v>0</v>
      </c>
      <c r="H1319" s="541" t="s">
        <v>741</v>
      </c>
      <c r="I1319" s="541" t="s">
        <v>741</v>
      </c>
      <c r="J1319" s="458"/>
      <c r="K1319" s="458"/>
      <c r="L1319" s="338"/>
      <c r="M1319" s="338"/>
      <c r="N1319" s="338"/>
      <c r="O1319" s="360"/>
      <c r="P1319" s="358"/>
      <c r="Q1319" s="358"/>
      <c r="R1319" s="358"/>
      <c r="S1319" s="360"/>
      <c r="T1319" s="359"/>
      <c r="U1319" s="359"/>
      <c r="V1319" s="359"/>
      <c r="W1319" s="359"/>
    </row>
    <row r="1320" spans="1:23" s="193" customFormat="1">
      <c r="A1320" s="418"/>
      <c r="B1320" s="435" t="s">
        <v>201</v>
      </c>
      <c r="C1320" s="418">
        <v>52</v>
      </c>
      <c r="D1320" s="436" t="s">
        <v>202</v>
      </c>
      <c r="E1320" s="421">
        <v>0</v>
      </c>
      <c r="F1320" s="422">
        <v>0</v>
      </c>
      <c r="G1320" s="422">
        <v>0</v>
      </c>
      <c r="H1320" s="540" t="s">
        <v>741</v>
      </c>
      <c r="I1320" s="540" t="s">
        <v>741</v>
      </c>
      <c r="J1320" s="458"/>
      <c r="K1320" s="458"/>
      <c r="L1320" s="338"/>
      <c r="M1320" s="338"/>
      <c r="N1320" s="338"/>
      <c r="O1320" s="360"/>
      <c r="P1320" s="358"/>
      <c r="Q1320" s="358"/>
      <c r="R1320" s="358"/>
      <c r="S1320" s="360"/>
      <c r="T1320" s="359"/>
      <c r="U1320" s="359"/>
      <c r="V1320" s="359"/>
      <c r="W1320" s="359"/>
    </row>
    <row r="1321" spans="1:23" s="193" customFormat="1">
      <c r="A1321" s="418"/>
      <c r="B1321" s="435" t="s">
        <v>199</v>
      </c>
      <c r="C1321" s="418">
        <v>52</v>
      </c>
      <c r="D1321" s="436" t="s">
        <v>200</v>
      </c>
      <c r="E1321" s="421">
        <v>0</v>
      </c>
      <c r="F1321" s="422">
        <v>0</v>
      </c>
      <c r="G1321" s="422">
        <v>0</v>
      </c>
      <c r="H1321" s="540" t="s">
        <v>741</v>
      </c>
      <c r="I1321" s="540" t="s">
        <v>741</v>
      </c>
      <c r="J1321" s="458"/>
      <c r="K1321" s="458"/>
      <c r="L1321" s="338"/>
      <c r="M1321" s="338"/>
      <c r="N1321" s="338"/>
      <c r="O1321" s="360"/>
      <c r="P1321" s="358"/>
      <c r="Q1321" s="358"/>
      <c r="R1321" s="358"/>
      <c r="S1321" s="360"/>
      <c r="T1321" s="359"/>
      <c r="U1321" s="359"/>
      <c r="V1321" s="359"/>
      <c r="W1321" s="359"/>
    </row>
    <row r="1322" spans="1:23" s="193" customFormat="1">
      <c r="A1322" s="418"/>
      <c r="B1322" s="435" t="s">
        <v>449</v>
      </c>
      <c r="C1322" s="418">
        <v>52</v>
      </c>
      <c r="D1322" s="436" t="s">
        <v>450</v>
      </c>
      <c r="E1322" s="421">
        <v>0</v>
      </c>
      <c r="F1322" s="422">
        <v>0</v>
      </c>
      <c r="G1322" s="422">
        <v>0</v>
      </c>
      <c r="H1322" s="540" t="s">
        <v>741</v>
      </c>
      <c r="I1322" s="540" t="s">
        <v>741</v>
      </c>
      <c r="J1322" s="458"/>
      <c r="K1322" s="458"/>
      <c r="L1322" s="338"/>
      <c r="M1322" s="338"/>
      <c r="N1322" s="338"/>
      <c r="O1322" s="360"/>
      <c r="P1322" s="358"/>
      <c r="Q1322" s="358"/>
      <c r="R1322" s="358"/>
      <c r="S1322" s="360"/>
      <c r="T1322" s="359"/>
      <c r="U1322" s="359"/>
      <c r="V1322" s="359"/>
      <c r="W1322" s="359"/>
    </row>
    <row r="1323" spans="1:23" s="193" customFormat="1">
      <c r="A1323" s="418"/>
      <c r="B1323" s="435" t="s">
        <v>451</v>
      </c>
      <c r="C1323" s="418">
        <v>52</v>
      </c>
      <c r="D1323" s="436" t="s">
        <v>452</v>
      </c>
      <c r="E1323" s="421">
        <v>0</v>
      </c>
      <c r="F1323" s="422">
        <v>1327</v>
      </c>
      <c r="G1323" s="422">
        <v>0</v>
      </c>
      <c r="H1323" s="540" t="s">
        <v>741</v>
      </c>
      <c r="I1323" s="540" t="s">
        <v>741</v>
      </c>
      <c r="J1323" s="458"/>
      <c r="K1323" s="458"/>
      <c r="L1323" s="338"/>
      <c r="M1323" s="338"/>
      <c r="N1323" s="338"/>
      <c r="O1323" s="360"/>
      <c r="P1323" s="358"/>
      <c r="Q1323" s="358"/>
      <c r="R1323" s="358"/>
      <c r="S1323" s="360"/>
      <c r="T1323" s="359"/>
      <c r="U1323" s="359"/>
      <c r="V1323" s="359"/>
      <c r="W1323" s="359"/>
    </row>
    <row r="1324" spans="1:23" s="193" customFormat="1">
      <c r="A1324" s="418"/>
      <c r="B1324" s="435" t="s">
        <v>453</v>
      </c>
      <c r="C1324" s="418">
        <v>52</v>
      </c>
      <c r="D1324" s="436" t="s">
        <v>454</v>
      </c>
      <c r="E1324" s="421">
        <v>1119.02</v>
      </c>
      <c r="F1324" s="422">
        <v>0</v>
      </c>
      <c r="G1324" s="422">
        <v>0</v>
      </c>
      <c r="H1324" s="540" t="s">
        <v>741</v>
      </c>
      <c r="I1324" s="540" t="s">
        <v>741</v>
      </c>
      <c r="J1324" s="458"/>
      <c r="K1324" s="458"/>
      <c r="L1324" s="338"/>
      <c r="M1324" s="338"/>
      <c r="N1324" s="338"/>
      <c r="O1324" s="360"/>
      <c r="P1324" s="358"/>
      <c r="Q1324" s="358"/>
      <c r="R1324" s="358"/>
      <c r="S1324" s="360"/>
      <c r="T1324" s="359"/>
      <c r="U1324" s="359"/>
      <c r="V1324" s="359"/>
      <c r="W1324" s="359"/>
    </row>
    <row r="1325" spans="1:23" s="193" customFormat="1">
      <c r="A1325" s="418"/>
      <c r="B1325" s="435" t="s">
        <v>455</v>
      </c>
      <c r="C1325" s="418">
        <v>52</v>
      </c>
      <c r="D1325" s="436" t="s">
        <v>456</v>
      </c>
      <c r="E1325" s="421">
        <v>0</v>
      </c>
      <c r="F1325" s="422">
        <v>0</v>
      </c>
      <c r="G1325" s="422">
        <v>0</v>
      </c>
      <c r="H1325" s="540" t="s">
        <v>741</v>
      </c>
      <c r="I1325" s="540" t="s">
        <v>741</v>
      </c>
      <c r="J1325" s="458"/>
      <c r="K1325" s="458"/>
      <c r="L1325" s="338"/>
      <c r="M1325" s="338"/>
      <c r="N1325" s="338"/>
      <c r="O1325" s="360"/>
      <c r="P1325" s="358"/>
      <c r="Q1325" s="358"/>
      <c r="R1325" s="358"/>
      <c r="S1325" s="360"/>
      <c r="T1325" s="359"/>
      <c r="U1325" s="359"/>
      <c r="V1325" s="359"/>
      <c r="W1325" s="359"/>
    </row>
    <row r="1326" spans="1:23" s="193" customFormat="1">
      <c r="A1326" s="418"/>
      <c r="B1326" s="435" t="s">
        <v>457</v>
      </c>
      <c r="C1326" s="418">
        <v>52</v>
      </c>
      <c r="D1326" s="436" t="s">
        <v>458</v>
      </c>
      <c r="E1326" s="421">
        <v>420.9967482911938</v>
      </c>
      <c r="F1326" s="422">
        <v>0</v>
      </c>
      <c r="G1326" s="422">
        <v>0</v>
      </c>
      <c r="H1326" s="540" t="s">
        <v>741</v>
      </c>
      <c r="I1326" s="540" t="s">
        <v>741</v>
      </c>
      <c r="J1326" s="458"/>
      <c r="K1326" s="458"/>
      <c r="L1326" s="338"/>
      <c r="M1326" s="338"/>
      <c r="N1326" s="338"/>
      <c r="O1326" s="360"/>
      <c r="P1326" s="358"/>
      <c r="Q1326" s="358"/>
      <c r="R1326" s="358"/>
      <c r="S1326" s="360"/>
      <c r="T1326" s="359"/>
      <c r="U1326" s="359"/>
      <c r="V1326" s="359"/>
      <c r="W1326" s="359"/>
    </row>
    <row r="1327" spans="1:23" s="193" customFormat="1">
      <c r="A1327" s="438"/>
      <c r="B1327" s="439">
        <v>4228</v>
      </c>
      <c r="C1327" s="437">
        <v>52</v>
      </c>
      <c r="D1327" s="436" t="s">
        <v>459</v>
      </c>
      <c r="E1327" s="422">
        <v>0</v>
      </c>
      <c r="F1327" s="422">
        <v>0</v>
      </c>
      <c r="G1327" s="422">
        <v>0</v>
      </c>
      <c r="H1327" s="540" t="s">
        <v>741</v>
      </c>
      <c r="I1327" s="540" t="s">
        <v>741</v>
      </c>
      <c r="J1327" s="458"/>
      <c r="K1327" s="458"/>
      <c r="L1327" s="338"/>
      <c r="M1327" s="338"/>
      <c r="N1327" s="338"/>
      <c r="O1327" s="360"/>
      <c r="P1327" s="358"/>
      <c r="Q1327" s="358"/>
      <c r="R1327" s="358"/>
      <c r="S1327" s="360"/>
      <c r="T1327" s="359"/>
      <c r="U1327" s="359"/>
      <c r="V1327" s="359"/>
      <c r="W1327" s="359"/>
    </row>
    <row r="1328" spans="1:23" s="193" customFormat="1">
      <c r="A1328" s="336"/>
      <c r="B1328" s="434" t="s">
        <v>460</v>
      </c>
      <c r="C1328" s="336">
        <v>52</v>
      </c>
      <c r="D1328" s="432" t="s">
        <v>461</v>
      </c>
      <c r="E1328" s="433">
        <f>SUM(E1329:E1332)</f>
        <v>0</v>
      </c>
      <c r="F1328" s="433">
        <f t="shared" ref="F1328" si="643">SUM(F1329:F1332)</f>
        <v>0</v>
      </c>
      <c r="G1328" s="433">
        <f t="shared" ref="G1328" si="644">SUM(G1329:G1332)</f>
        <v>0</v>
      </c>
      <c r="H1328" s="541" t="s">
        <v>741</v>
      </c>
      <c r="I1328" s="541" t="s">
        <v>741</v>
      </c>
      <c r="J1328" s="458"/>
      <c r="K1328" s="458"/>
      <c r="L1328" s="338"/>
      <c r="M1328" s="338"/>
      <c r="N1328" s="338"/>
      <c r="O1328" s="360"/>
      <c r="P1328" s="358"/>
      <c r="Q1328" s="358"/>
      <c r="R1328" s="358"/>
      <c r="S1328" s="360"/>
      <c r="T1328" s="359"/>
      <c r="U1328" s="359"/>
      <c r="V1328" s="359"/>
      <c r="W1328" s="359"/>
    </row>
    <row r="1329" spans="1:23" s="193" customFormat="1">
      <c r="A1329" s="418"/>
      <c r="B1329" s="435" t="s">
        <v>462</v>
      </c>
      <c r="C1329" s="418">
        <v>52</v>
      </c>
      <c r="D1329" s="436" t="s">
        <v>463</v>
      </c>
      <c r="E1329" s="422">
        <v>0</v>
      </c>
      <c r="F1329" s="422">
        <v>0</v>
      </c>
      <c r="G1329" s="422">
        <v>0</v>
      </c>
      <c r="H1329" s="540" t="s">
        <v>741</v>
      </c>
      <c r="I1329" s="540" t="s">
        <v>741</v>
      </c>
      <c r="J1329" s="458"/>
      <c r="K1329" s="458"/>
      <c r="L1329" s="338"/>
      <c r="M1329" s="338"/>
      <c r="N1329" s="338"/>
      <c r="O1329" s="360"/>
      <c r="P1329" s="358"/>
      <c r="Q1329" s="358"/>
      <c r="R1329" s="358"/>
      <c r="S1329" s="360"/>
      <c r="T1329" s="359"/>
      <c r="U1329" s="359"/>
      <c r="V1329" s="359"/>
      <c r="W1329" s="359"/>
    </row>
    <row r="1330" spans="1:23" s="193" customFormat="1">
      <c r="A1330" s="418"/>
      <c r="B1330" s="435" t="s">
        <v>464</v>
      </c>
      <c r="C1330" s="418">
        <v>52</v>
      </c>
      <c r="D1330" s="436" t="s">
        <v>465</v>
      </c>
      <c r="E1330" s="422">
        <v>0</v>
      </c>
      <c r="F1330" s="422">
        <v>0</v>
      </c>
      <c r="G1330" s="422">
        <v>0</v>
      </c>
      <c r="H1330" s="540" t="s">
        <v>741</v>
      </c>
      <c r="I1330" s="540" t="s">
        <v>741</v>
      </c>
      <c r="J1330" s="458"/>
      <c r="K1330" s="458"/>
      <c r="L1330" s="338"/>
      <c r="M1330" s="338"/>
      <c r="N1330" s="338"/>
      <c r="O1330" s="360"/>
      <c r="P1330" s="358"/>
      <c r="Q1330" s="358"/>
      <c r="R1330" s="358"/>
      <c r="S1330" s="360"/>
      <c r="T1330" s="359"/>
      <c r="U1330" s="359"/>
      <c r="V1330" s="359"/>
      <c r="W1330" s="359"/>
    </row>
    <row r="1331" spans="1:23" s="193" customFormat="1">
      <c r="A1331" s="418"/>
      <c r="B1331" s="435" t="s">
        <v>466</v>
      </c>
      <c r="C1331" s="418">
        <v>52</v>
      </c>
      <c r="D1331" s="436" t="s">
        <v>467</v>
      </c>
      <c r="E1331" s="422">
        <v>0</v>
      </c>
      <c r="F1331" s="422">
        <v>0</v>
      </c>
      <c r="G1331" s="422">
        <v>0</v>
      </c>
      <c r="H1331" s="540" t="s">
        <v>741</v>
      </c>
      <c r="I1331" s="540" t="s">
        <v>741</v>
      </c>
      <c r="J1331" s="458"/>
      <c r="K1331" s="458"/>
      <c r="L1331" s="338"/>
      <c r="M1331" s="338"/>
      <c r="N1331" s="338"/>
      <c r="O1331" s="360"/>
      <c r="P1331" s="358"/>
      <c r="Q1331" s="358"/>
      <c r="R1331" s="358"/>
      <c r="S1331" s="360"/>
      <c r="T1331" s="359"/>
      <c r="U1331" s="359"/>
      <c r="V1331" s="359"/>
      <c r="W1331" s="359"/>
    </row>
    <row r="1332" spans="1:23" s="193" customFormat="1">
      <c r="A1332" s="418"/>
      <c r="B1332" s="435" t="s">
        <v>468</v>
      </c>
      <c r="C1332" s="418">
        <v>52</v>
      </c>
      <c r="D1332" s="436" t="s">
        <v>469</v>
      </c>
      <c r="E1332" s="422">
        <v>0</v>
      </c>
      <c r="F1332" s="422">
        <v>0</v>
      </c>
      <c r="G1332" s="422">
        <v>0</v>
      </c>
      <c r="H1332" s="540" t="s">
        <v>741</v>
      </c>
      <c r="I1332" s="540" t="s">
        <v>741</v>
      </c>
      <c r="J1332" s="458"/>
      <c r="K1332" s="458"/>
      <c r="L1332" s="338"/>
      <c r="M1332" s="338"/>
      <c r="N1332" s="338"/>
      <c r="O1332" s="360"/>
      <c r="P1332" s="358"/>
      <c r="Q1332" s="358"/>
      <c r="R1332" s="358"/>
      <c r="S1332" s="360"/>
      <c r="T1332" s="359"/>
      <c r="U1332" s="359"/>
      <c r="V1332" s="359"/>
      <c r="W1332" s="359"/>
    </row>
    <row r="1333" spans="1:23" s="193" customFormat="1">
      <c r="A1333" s="336"/>
      <c r="B1333" s="415">
        <v>424</v>
      </c>
      <c r="C1333" s="431">
        <v>52</v>
      </c>
      <c r="D1333" s="432" t="s">
        <v>104</v>
      </c>
      <c r="E1333" s="433">
        <f>SUM(E1334:E1337)</f>
        <v>65.92</v>
      </c>
      <c r="F1333" s="433">
        <f t="shared" ref="F1333" si="645">SUM(F1334:F1337)</f>
        <v>265</v>
      </c>
      <c r="G1333" s="433">
        <f t="shared" ref="G1333" si="646">SUM(G1334:G1337)</f>
        <v>0</v>
      </c>
      <c r="H1333" s="541" t="s">
        <v>741</v>
      </c>
      <c r="I1333" s="541" t="s">
        <v>741</v>
      </c>
      <c r="J1333" s="458"/>
      <c r="K1333" s="458"/>
      <c r="L1333" s="338"/>
      <c r="M1333" s="338"/>
      <c r="N1333" s="338"/>
      <c r="O1333" s="360"/>
      <c r="P1333" s="358"/>
      <c r="Q1333" s="358"/>
      <c r="R1333" s="358"/>
      <c r="S1333" s="360"/>
      <c r="T1333" s="359"/>
      <c r="U1333" s="359"/>
      <c r="V1333" s="359"/>
      <c r="W1333" s="359"/>
    </row>
    <row r="1334" spans="1:23" s="193" customFormat="1">
      <c r="A1334" s="418"/>
      <c r="B1334" s="440">
        <v>4241</v>
      </c>
      <c r="C1334" s="418">
        <v>52</v>
      </c>
      <c r="D1334" s="441" t="s">
        <v>470</v>
      </c>
      <c r="E1334" s="421">
        <v>65.92</v>
      </c>
      <c r="F1334" s="422">
        <v>265</v>
      </c>
      <c r="G1334" s="422">
        <v>0</v>
      </c>
      <c r="H1334" s="540" t="s">
        <v>741</v>
      </c>
      <c r="I1334" s="540" t="s">
        <v>741</v>
      </c>
      <c r="J1334" s="458"/>
      <c r="K1334" s="458"/>
      <c r="L1334" s="338"/>
      <c r="M1334" s="338"/>
      <c r="N1334" s="338"/>
      <c r="O1334" s="360"/>
      <c r="P1334" s="358"/>
      <c r="Q1334" s="358"/>
      <c r="R1334" s="358"/>
      <c r="S1334" s="360"/>
      <c r="T1334" s="359"/>
      <c r="U1334" s="359"/>
      <c r="V1334" s="359"/>
      <c r="W1334" s="359"/>
    </row>
    <row r="1335" spans="1:23" s="193" customFormat="1">
      <c r="A1335" s="418"/>
      <c r="B1335" s="440">
        <v>4242</v>
      </c>
      <c r="C1335" s="418">
        <v>52</v>
      </c>
      <c r="D1335" s="442" t="s">
        <v>471</v>
      </c>
      <c r="E1335" s="422">
        <v>0</v>
      </c>
      <c r="F1335" s="422">
        <v>0</v>
      </c>
      <c r="G1335" s="422">
        <v>0</v>
      </c>
      <c r="H1335" s="540" t="s">
        <v>741</v>
      </c>
      <c r="I1335" s="540" t="s">
        <v>741</v>
      </c>
      <c r="J1335" s="458"/>
      <c r="K1335" s="458"/>
      <c r="L1335" s="338"/>
      <c r="M1335" s="338"/>
      <c r="N1335" s="338"/>
      <c r="O1335" s="360"/>
      <c r="P1335" s="358"/>
      <c r="Q1335" s="358"/>
      <c r="R1335" s="358"/>
      <c r="S1335" s="360"/>
      <c r="T1335" s="359"/>
      <c r="U1335" s="359"/>
      <c r="V1335" s="359"/>
      <c r="W1335" s="359"/>
    </row>
    <row r="1336" spans="1:23" s="193" customFormat="1">
      <c r="A1336" s="418"/>
      <c r="B1336" s="440">
        <v>4243</v>
      </c>
      <c r="C1336" s="418">
        <v>52</v>
      </c>
      <c r="D1336" s="442" t="s">
        <v>472</v>
      </c>
      <c r="E1336" s="422">
        <v>0</v>
      </c>
      <c r="F1336" s="422">
        <v>0</v>
      </c>
      <c r="G1336" s="422">
        <v>0</v>
      </c>
      <c r="H1336" s="540" t="s">
        <v>741</v>
      </c>
      <c r="I1336" s="540" t="s">
        <v>741</v>
      </c>
      <c r="J1336" s="458"/>
      <c r="K1336" s="458"/>
      <c r="L1336" s="338"/>
      <c r="M1336" s="338"/>
      <c r="N1336" s="338"/>
      <c r="O1336" s="360"/>
      <c r="P1336" s="358"/>
      <c r="Q1336" s="358"/>
      <c r="R1336" s="358"/>
      <c r="S1336" s="360"/>
      <c r="T1336" s="359"/>
      <c r="U1336" s="359"/>
      <c r="V1336" s="359"/>
      <c r="W1336" s="359"/>
    </row>
    <row r="1337" spans="1:23" s="193" customFormat="1">
      <c r="A1337" s="418"/>
      <c r="B1337" s="440">
        <v>4244</v>
      </c>
      <c r="C1337" s="418">
        <v>52</v>
      </c>
      <c r="D1337" s="442" t="s">
        <v>473</v>
      </c>
      <c r="E1337" s="422">
        <v>0</v>
      </c>
      <c r="F1337" s="422">
        <v>0</v>
      </c>
      <c r="G1337" s="422">
        <v>0</v>
      </c>
      <c r="H1337" s="540" t="s">
        <v>741</v>
      </c>
      <c r="I1337" s="540" t="s">
        <v>741</v>
      </c>
      <c r="J1337" s="458"/>
      <c r="K1337" s="458"/>
      <c r="L1337" s="338"/>
      <c r="M1337" s="338"/>
      <c r="N1337" s="338"/>
      <c r="O1337" s="360"/>
      <c r="P1337" s="358"/>
      <c r="Q1337" s="358"/>
      <c r="R1337" s="358"/>
      <c r="S1337" s="360"/>
      <c r="T1337" s="359"/>
      <c r="U1337" s="359"/>
      <c r="V1337" s="359"/>
      <c r="W1337" s="359"/>
    </row>
    <row r="1338" spans="1:23" s="193" customFormat="1">
      <c r="A1338" s="336"/>
      <c r="B1338" s="434">
        <v>425</v>
      </c>
      <c r="C1338" s="336">
        <v>52</v>
      </c>
      <c r="D1338" s="432" t="s">
        <v>474</v>
      </c>
      <c r="E1338" s="433">
        <f>SUM(E1339:E1340)</f>
        <v>0</v>
      </c>
      <c r="F1338" s="433">
        <f t="shared" ref="F1338" si="647">SUM(F1339:F1340)</f>
        <v>0</v>
      </c>
      <c r="G1338" s="433">
        <f t="shared" ref="G1338" si="648">SUM(G1339:G1340)</f>
        <v>0</v>
      </c>
      <c r="H1338" s="541" t="s">
        <v>741</v>
      </c>
      <c r="I1338" s="541" t="s">
        <v>741</v>
      </c>
      <c r="J1338" s="458"/>
      <c r="K1338" s="458"/>
      <c r="L1338" s="338"/>
      <c r="M1338" s="338"/>
      <c r="N1338" s="338"/>
      <c r="O1338" s="360"/>
      <c r="P1338" s="358"/>
      <c r="Q1338" s="358"/>
      <c r="R1338" s="358"/>
      <c r="S1338" s="360"/>
      <c r="T1338" s="359"/>
      <c r="U1338" s="359"/>
      <c r="V1338" s="359"/>
      <c r="W1338" s="359"/>
    </row>
    <row r="1339" spans="1:23" s="193" customFormat="1">
      <c r="A1339" s="418"/>
      <c r="B1339" s="435">
        <v>4251</v>
      </c>
      <c r="C1339" s="418">
        <v>52</v>
      </c>
      <c r="D1339" s="436" t="s">
        <v>475</v>
      </c>
      <c r="E1339" s="422">
        <v>0</v>
      </c>
      <c r="F1339" s="422">
        <v>0</v>
      </c>
      <c r="G1339" s="422">
        <v>0</v>
      </c>
      <c r="H1339" s="540" t="s">
        <v>741</v>
      </c>
      <c r="I1339" s="540" t="s">
        <v>741</v>
      </c>
      <c r="J1339" s="458"/>
      <c r="K1339" s="458"/>
      <c r="L1339" s="338"/>
      <c r="M1339" s="338"/>
      <c r="N1339" s="338"/>
      <c r="O1339" s="360"/>
      <c r="P1339" s="358"/>
      <c r="Q1339" s="358"/>
      <c r="R1339" s="358"/>
      <c r="S1339" s="360"/>
      <c r="T1339" s="359"/>
      <c r="U1339" s="359"/>
      <c r="V1339" s="359"/>
      <c r="W1339" s="359"/>
    </row>
    <row r="1340" spans="1:23" s="193" customFormat="1">
      <c r="A1340" s="418"/>
      <c r="B1340" s="435">
        <v>4252</v>
      </c>
      <c r="C1340" s="418">
        <v>52</v>
      </c>
      <c r="D1340" s="436" t="s">
        <v>476</v>
      </c>
      <c r="E1340" s="422">
        <v>0</v>
      </c>
      <c r="F1340" s="422">
        <v>0</v>
      </c>
      <c r="G1340" s="422">
        <v>0</v>
      </c>
      <c r="H1340" s="540" t="s">
        <v>741</v>
      </c>
      <c r="I1340" s="540" t="s">
        <v>741</v>
      </c>
      <c r="J1340" s="458"/>
      <c r="K1340" s="458"/>
      <c r="L1340" s="338"/>
      <c r="M1340" s="338"/>
      <c r="N1340" s="338"/>
      <c r="O1340" s="360"/>
      <c r="P1340" s="358"/>
      <c r="Q1340" s="358"/>
      <c r="R1340" s="358"/>
      <c r="S1340" s="360"/>
      <c r="T1340" s="359"/>
      <c r="U1340" s="359"/>
      <c r="V1340" s="359"/>
      <c r="W1340" s="359"/>
    </row>
    <row r="1341" spans="1:23" s="193" customFormat="1">
      <c r="A1341" s="336"/>
      <c r="B1341" s="434">
        <v>426</v>
      </c>
      <c r="C1341" s="336">
        <v>52</v>
      </c>
      <c r="D1341" s="432" t="s">
        <v>105</v>
      </c>
      <c r="E1341" s="433">
        <f>SUM(E1342:E1345)</f>
        <v>0</v>
      </c>
      <c r="F1341" s="433">
        <f t="shared" ref="F1341" si="649">SUM(F1342:F1345)</f>
        <v>0</v>
      </c>
      <c r="G1341" s="433">
        <f t="shared" ref="G1341" si="650">SUM(G1342:G1345)</f>
        <v>0</v>
      </c>
      <c r="H1341" s="541" t="s">
        <v>741</v>
      </c>
      <c r="I1341" s="541" t="s">
        <v>741</v>
      </c>
      <c r="J1341" s="458"/>
      <c r="K1341" s="458"/>
      <c r="L1341" s="338"/>
      <c r="M1341" s="338"/>
      <c r="N1341" s="338"/>
      <c r="O1341" s="360"/>
      <c r="P1341" s="358"/>
      <c r="Q1341" s="358"/>
      <c r="R1341" s="358"/>
      <c r="S1341" s="360"/>
      <c r="T1341" s="359"/>
      <c r="U1341" s="359"/>
      <c r="V1341" s="359"/>
      <c r="W1341" s="359"/>
    </row>
    <row r="1342" spans="1:23" s="193" customFormat="1">
      <c r="A1342" s="418"/>
      <c r="B1342" s="435">
        <v>4261</v>
      </c>
      <c r="C1342" s="418">
        <v>52</v>
      </c>
      <c r="D1342" s="436" t="s">
        <v>477</v>
      </c>
      <c r="E1342" s="422">
        <v>0</v>
      </c>
      <c r="F1342" s="422">
        <v>0</v>
      </c>
      <c r="G1342" s="422">
        <v>0</v>
      </c>
      <c r="H1342" s="540" t="s">
        <v>741</v>
      </c>
      <c r="I1342" s="540" t="s">
        <v>741</v>
      </c>
      <c r="J1342" s="458"/>
      <c r="K1342" s="458"/>
      <c r="L1342" s="338"/>
      <c r="M1342" s="338"/>
      <c r="N1342" s="338"/>
      <c r="O1342" s="360"/>
      <c r="P1342" s="358"/>
      <c r="Q1342" s="358"/>
      <c r="R1342" s="358"/>
      <c r="S1342" s="360"/>
      <c r="T1342" s="359"/>
      <c r="U1342" s="359"/>
      <c r="V1342" s="359"/>
      <c r="W1342" s="359"/>
    </row>
    <row r="1343" spans="1:23" s="193" customFormat="1">
      <c r="A1343" s="418"/>
      <c r="B1343" s="435">
        <v>4262</v>
      </c>
      <c r="C1343" s="418">
        <v>52</v>
      </c>
      <c r="D1343" s="436" t="s">
        <v>478</v>
      </c>
      <c r="E1343" s="422">
        <v>0</v>
      </c>
      <c r="F1343" s="422">
        <v>0</v>
      </c>
      <c r="G1343" s="422">
        <v>0</v>
      </c>
      <c r="H1343" s="540" t="s">
        <v>741</v>
      </c>
      <c r="I1343" s="540" t="s">
        <v>741</v>
      </c>
      <c r="J1343" s="458"/>
      <c r="K1343" s="458"/>
      <c r="L1343" s="338"/>
      <c r="M1343" s="338"/>
      <c r="N1343" s="338"/>
      <c r="O1343" s="360"/>
      <c r="P1343" s="358"/>
      <c r="Q1343" s="358"/>
      <c r="R1343" s="358"/>
      <c r="S1343" s="360"/>
      <c r="T1343" s="359"/>
      <c r="U1343" s="359"/>
      <c r="V1343" s="359"/>
      <c r="W1343" s="359"/>
    </row>
    <row r="1344" spans="1:23" s="193" customFormat="1">
      <c r="A1344" s="418"/>
      <c r="B1344" s="435">
        <v>4263</v>
      </c>
      <c r="C1344" s="418">
        <v>52</v>
      </c>
      <c r="D1344" s="436" t="s">
        <v>479</v>
      </c>
      <c r="E1344" s="422">
        <v>0</v>
      </c>
      <c r="F1344" s="422">
        <v>0</v>
      </c>
      <c r="G1344" s="422">
        <v>0</v>
      </c>
      <c r="H1344" s="540" t="s">
        <v>741</v>
      </c>
      <c r="I1344" s="540" t="s">
        <v>741</v>
      </c>
      <c r="J1344" s="458"/>
      <c r="K1344" s="458"/>
      <c r="L1344" s="338"/>
      <c r="M1344" s="338"/>
      <c r="N1344" s="338"/>
      <c r="O1344" s="360"/>
      <c r="P1344" s="358"/>
      <c r="Q1344" s="358"/>
      <c r="R1344" s="358"/>
      <c r="S1344" s="360"/>
      <c r="T1344" s="359"/>
      <c r="U1344" s="359"/>
      <c r="V1344" s="359"/>
      <c r="W1344" s="359"/>
    </row>
    <row r="1345" spans="1:23" s="193" customFormat="1">
      <c r="A1345" s="418"/>
      <c r="B1345" s="435">
        <v>4264</v>
      </c>
      <c r="C1345" s="418">
        <v>52</v>
      </c>
      <c r="D1345" s="436" t="s">
        <v>480</v>
      </c>
      <c r="E1345" s="422">
        <v>0</v>
      </c>
      <c r="F1345" s="422">
        <v>0</v>
      </c>
      <c r="G1345" s="422">
        <v>0</v>
      </c>
      <c r="H1345" s="540" t="s">
        <v>741</v>
      </c>
      <c r="I1345" s="540" t="s">
        <v>741</v>
      </c>
      <c r="J1345" s="458"/>
      <c r="K1345" s="458"/>
      <c r="L1345" s="338"/>
      <c r="M1345" s="338"/>
      <c r="N1345" s="338"/>
      <c r="O1345" s="360"/>
      <c r="P1345" s="358"/>
      <c r="Q1345" s="358"/>
      <c r="R1345" s="358"/>
      <c r="S1345" s="360"/>
      <c r="T1345" s="359"/>
      <c r="U1345" s="359"/>
      <c r="V1345" s="359"/>
      <c r="W1345" s="359"/>
    </row>
    <row r="1346" spans="1:23" s="193" customFormat="1" ht="30">
      <c r="A1346" s="443"/>
      <c r="B1346" s="415">
        <v>43</v>
      </c>
      <c r="C1346" s="336">
        <v>52</v>
      </c>
      <c r="D1346" s="432" t="s">
        <v>481</v>
      </c>
      <c r="E1346" s="433">
        <f>E1347</f>
        <v>0</v>
      </c>
      <c r="F1346" s="433">
        <f t="shared" ref="F1346" si="651">F1347</f>
        <v>0</v>
      </c>
      <c r="G1346" s="433">
        <f t="shared" ref="G1346" si="652">G1347</f>
        <v>0</v>
      </c>
      <c r="H1346" s="541" t="s">
        <v>741</v>
      </c>
      <c r="I1346" s="541" t="s">
        <v>741</v>
      </c>
      <c r="J1346" s="458"/>
      <c r="K1346" s="458"/>
      <c r="L1346" s="338"/>
      <c r="M1346" s="338"/>
      <c r="N1346" s="338"/>
      <c r="O1346" s="360"/>
      <c r="P1346" s="358"/>
      <c r="Q1346" s="358"/>
      <c r="R1346" s="358"/>
      <c r="S1346" s="360"/>
      <c r="T1346" s="359"/>
      <c r="U1346" s="359"/>
      <c r="V1346" s="359"/>
      <c r="W1346" s="359"/>
    </row>
    <row r="1347" spans="1:23" s="193" customFormat="1">
      <c r="A1347" s="336"/>
      <c r="B1347" s="434" t="s">
        <v>482</v>
      </c>
      <c r="C1347" s="336">
        <v>52</v>
      </c>
      <c r="D1347" s="432" t="s">
        <v>483</v>
      </c>
      <c r="E1347" s="433">
        <f>SUM(E1348:E1349)</f>
        <v>0</v>
      </c>
      <c r="F1347" s="433">
        <f t="shared" ref="F1347" si="653">SUM(F1348:F1349)</f>
        <v>0</v>
      </c>
      <c r="G1347" s="433">
        <f t="shared" ref="G1347" si="654">SUM(G1348:G1349)</f>
        <v>0</v>
      </c>
      <c r="H1347" s="541" t="s">
        <v>741</v>
      </c>
      <c r="I1347" s="541" t="s">
        <v>741</v>
      </c>
      <c r="J1347" s="458"/>
      <c r="K1347" s="458"/>
      <c r="L1347" s="338"/>
      <c r="M1347" s="338"/>
      <c r="N1347" s="338"/>
      <c r="O1347" s="360"/>
      <c r="P1347" s="358"/>
      <c r="Q1347" s="358"/>
      <c r="R1347" s="358"/>
      <c r="S1347" s="360"/>
      <c r="T1347" s="359"/>
      <c r="U1347" s="359"/>
      <c r="V1347" s="359"/>
      <c r="W1347" s="359"/>
    </row>
    <row r="1348" spans="1:23" s="193" customFormat="1">
      <c r="A1348" s="418"/>
      <c r="B1348" s="435" t="s">
        <v>484</v>
      </c>
      <c r="C1348" s="418">
        <v>52</v>
      </c>
      <c r="D1348" s="436" t="s">
        <v>485</v>
      </c>
      <c r="E1348" s="422">
        <v>0</v>
      </c>
      <c r="F1348" s="422">
        <v>0</v>
      </c>
      <c r="G1348" s="422">
        <v>0</v>
      </c>
      <c r="H1348" s="540" t="s">
        <v>741</v>
      </c>
      <c r="I1348" s="540" t="s">
        <v>741</v>
      </c>
      <c r="J1348" s="458"/>
      <c r="K1348" s="458"/>
      <c r="L1348" s="338"/>
      <c r="M1348" s="338"/>
      <c r="N1348" s="338"/>
      <c r="O1348" s="360"/>
      <c r="P1348" s="358"/>
      <c r="Q1348" s="358"/>
      <c r="R1348" s="358"/>
      <c r="S1348" s="360"/>
      <c r="T1348" s="359"/>
      <c r="U1348" s="359"/>
      <c r="V1348" s="359"/>
      <c r="W1348" s="359"/>
    </row>
    <row r="1349" spans="1:23" s="193" customFormat="1">
      <c r="A1349" s="418"/>
      <c r="B1349" s="440">
        <v>4312</v>
      </c>
      <c r="C1349" s="418">
        <v>52</v>
      </c>
      <c r="D1349" s="442" t="s">
        <v>486</v>
      </c>
      <c r="E1349" s="422">
        <v>0</v>
      </c>
      <c r="F1349" s="422">
        <v>0</v>
      </c>
      <c r="G1349" s="422">
        <v>0</v>
      </c>
      <c r="H1349" s="540" t="s">
        <v>741</v>
      </c>
      <c r="I1349" s="540" t="s">
        <v>741</v>
      </c>
      <c r="J1349" s="458"/>
      <c r="K1349" s="458"/>
      <c r="L1349" s="338"/>
      <c r="M1349" s="338"/>
      <c r="N1349" s="338"/>
      <c r="O1349" s="360"/>
      <c r="P1349" s="358"/>
      <c r="Q1349" s="358"/>
      <c r="R1349" s="358"/>
      <c r="S1349" s="360"/>
      <c r="T1349" s="359"/>
      <c r="U1349" s="359"/>
      <c r="V1349" s="359"/>
      <c r="W1349" s="359"/>
    </row>
    <row r="1350" spans="1:23" s="193" customFormat="1">
      <c r="A1350" s="431"/>
      <c r="B1350" s="415">
        <v>44</v>
      </c>
      <c r="C1350" s="336">
        <v>52</v>
      </c>
      <c r="D1350" s="432" t="s">
        <v>487</v>
      </c>
      <c r="E1350" s="433">
        <f>E1351</f>
        <v>0</v>
      </c>
      <c r="F1350" s="433">
        <f t="shared" ref="F1350" si="655">F1351</f>
        <v>0</v>
      </c>
      <c r="G1350" s="433">
        <f t="shared" ref="G1350" si="656">G1351</f>
        <v>0</v>
      </c>
      <c r="H1350" s="541" t="s">
        <v>741</v>
      </c>
      <c r="I1350" s="541" t="s">
        <v>741</v>
      </c>
      <c r="J1350" s="458"/>
      <c r="K1350" s="458"/>
      <c r="L1350" s="338"/>
      <c r="M1350" s="338"/>
      <c r="N1350" s="338"/>
      <c r="O1350" s="360"/>
      <c r="P1350" s="358"/>
      <c r="Q1350" s="358"/>
      <c r="R1350" s="358"/>
      <c r="S1350" s="360"/>
      <c r="T1350" s="359"/>
      <c r="U1350" s="359"/>
      <c r="V1350" s="359"/>
      <c r="W1350" s="359"/>
    </row>
    <row r="1351" spans="1:23" s="193" customFormat="1">
      <c r="A1351" s="336"/>
      <c r="B1351" s="434" t="s">
        <v>488</v>
      </c>
      <c r="C1351" s="336">
        <v>52</v>
      </c>
      <c r="D1351" s="432" t="s">
        <v>489</v>
      </c>
      <c r="E1351" s="433">
        <f>SUM(E1352)</f>
        <v>0</v>
      </c>
      <c r="F1351" s="433">
        <f t="shared" ref="F1351" si="657">SUM(F1352)</f>
        <v>0</v>
      </c>
      <c r="G1351" s="433">
        <f t="shared" ref="G1351" si="658">SUM(G1352)</f>
        <v>0</v>
      </c>
      <c r="H1351" s="541" t="s">
        <v>741</v>
      </c>
      <c r="I1351" s="541" t="s">
        <v>741</v>
      </c>
      <c r="J1351" s="458"/>
      <c r="K1351" s="458"/>
      <c r="L1351" s="338"/>
      <c r="M1351" s="338"/>
      <c r="N1351" s="338"/>
      <c r="O1351" s="360"/>
      <c r="P1351" s="358"/>
      <c r="Q1351" s="358"/>
      <c r="R1351" s="358"/>
      <c r="S1351" s="360"/>
      <c r="T1351" s="359"/>
      <c r="U1351" s="359"/>
      <c r="V1351" s="359"/>
      <c r="W1351" s="359"/>
    </row>
    <row r="1352" spans="1:23" s="193" customFormat="1">
      <c r="A1352" s="418"/>
      <c r="B1352" s="435" t="s">
        <v>490</v>
      </c>
      <c r="C1352" s="418">
        <v>52</v>
      </c>
      <c r="D1352" s="436" t="s">
        <v>491</v>
      </c>
      <c r="E1352" s="422">
        <v>0</v>
      </c>
      <c r="F1352" s="422">
        <v>0</v>
      </c>
      <c r="G1352" s="422">
        <v>0</v>
      </c>
      <c r="H1352" s="540" t="s">
        <v>741</v>
      </c>
      <c r="I1352" s="540" t="s">
        <v>741</v>
      </c>
      <c r="J1352" s="458"/>
      <c r="K1352" s="458"/>
      <c r="L1352" s="338"/>
      <c r="M1352" s="338"/>
      <c r="N1352" s="338"/>
      <c r="O1352" s="360"/>
      <c r="P1352" s="358"/>
      <c r="Q1352" s="358"/>
      <c r="R1352" s="358"/>
      <c r="S1352" s="360"/>
      <c r="T1352" s="359"/>
      <c r="U1352" s="359"/>
      <c r="V1352" s="359"/>
      <c r="W1352" s="359"/>
    </row>
    <row r="1353" spans="1:23" s="193" customFormat="1">
      <c r="A1353" s="431"/>
      <c r="B1353" s="415">
        <v>45</v>
      </c>
      <c r="C1353" s="336">
        <v>52</v>
      </c>
      <c r="D1353" s="432" t="s">
        <v>140</v>
      </c>
      <c r="E1353" s="433">
        <f>E1354+E1356+E1358+E1360</f>
        <v>0</v>
      </c>
      <c r="F1353" s="433">
        <f t="shared" ref="F1353" si="659">F1354+F1356+F1358+F1360</f>
        <v>0</v>
      </c>
      <c r="G1353" s="433">
        <f t="shared" ref="G1353" si="660">G1354+G1356+G1358+G1360</f>
        <v>0</v>
      </c>
      <c r="H1353" s="541" t="s">
        <v>741</v>
      </c>
      <c r="I1353" s="541" t="s">
        <v>741</v>
      </c>
      <c r="J1353" s="458"/>
      <c r="K1353" s="458"/>
      <c r="L1353" s="338"/>
      <c r="M1353" s="338"/>
      <c r="N1353" s="338"/>
      <c r="O1353" s="360"/>
      <c r="P1353" s="358"/>
      <c r="Q1353" s="358"/>
      <c r="R1353" s="358"/>
      <c r="S1353" s="360"/>
      <c r="T1353" s="359"/>
      <c r="U1353" s="359"/>
      <c r="V1353" s="359"/>
      <c r="W1353" s="359"/>
    </row>
    <row r="1354" spans="1:23" s="193" customFormat="1">
      <c r="A1354" s="336"/>
      <c r="B1354" s="434" t="s">
        <v>492</v>
      </c>
      <c r="C1354" s="336">
        <v>52</v>
      </c>
      <c r="D1354" s="432" t="s">
        <v>138</v>
      </c>
      <c r="E1354" s="433">
        <f>SUM(E1355)</f>
        <v>0</v>
      </c>
      <c r="F1354" s="433">
        <f t="shared" ref="F1354" si="661">SUM(F1355)</f>
        <v>0</v>
      </c>
      <c r="G1354" s="433">
        <f t="shared" ref="G1354" si="662">SUM(G1355)</f>
        <v>0</v>
      </c>
      <c r="H1354" s="541" t="s">
        <v>741</v>
      </c>
      <c r="I1354" s="541" t="s">
        <v>741</v>
      </c>
      <c r="J1354" s="458"/>
      <c r="K1354" s="458"/>
      <c r="L1354" s="338"/>
      <c r="M1354" s="338"/>
      <c r="N1354" s="338"/>
      <c r="O1354" s="360"/>
      <c r="P1354" s="358"/>
      <c r="Q1354" s="358"/>
      <c r="R1354" s="358"/>
      <c r="S1354" s="360"/>
      <c r="T1354" s="359"/>
      <c r="U1354" s="359"/>
      <c r="V1354" s="359"/>
      <c r="W1354" s="359"/>
    </row>
    <row r="1355" spans="1:23" s="193" customFormat="1">
      <c r="A1355" s="418"/>
      <c r="B1355" s="435" t="s">
        <v>493</v>
      </c>
      <c r="C1355" s="418">
        <v>52</v>
      </c>
      <c r="D1355" s="436" t="s">
        <v>138</v>
      </c>
      <c r="E1355" s="422">
        <v>0</v>
      </c>
      <c r="F1355" s="422">
        <v>0</v>
      </c>
      <c r="G1355" s="422">
        <v>0</v>
      </c>
      <c r="H1355" s="540" t="s">
        <v>741</v>
      </c>
      <c r="I1355" s="540" t="s">
        <v>741</v>
      </c>
      <c r="J1355" s="458"/>
      <c r="K1355" s="458"/>
      <c r="L1355" s="338"/>
      <c r="M1355" s="338"/>
      <c r="N1355" s="338"/>
      <c r="O1355" s="360"/>
      <c r="P1355" s="358"/>
      <c r="Q1355" s="358"/>
      <c r="R1355" s="358"/>
      <c r="S1355" s="360"/>
      <c r="T1355" s="359"/>
      <c r="U1355" s="359"/>
      <c r="V1355" s="359"/>
      <c r="W1355" s="359"/>
    </row>
    <row r="1356" spans="1:23" s="193" customFormat="1">
      <c r="A1356" s="336"/>
      <c r="B1356" s="434" t="s">
        <v>494</v>
      </c>
      <c r="C1356" s="336">
        <v>52</v>
      </c>
      <c r="D1356" s="432" t="s">
        <v>495</v>
      </c>
      <c r="E1356" s="433">
        <f>E1357</f>
        <v>0</v>
      </c>
      <c r="F1356" s="433">
        <f t="shared" ref="F1356" si="663">F1357</f>
        <v>0</v>
      </c>
      <c r="G1356" s="433">
        <f t="shared" ref="G1356" si="664">G1357</f>
        <v>0</v>
      </c>
      <c r="H1356" s="541" t="s">
        <v>741</v>
      </c>
      <c r="I1356" s="541" t="s">
        <v>741</v>
      </c>
      <c r="J1356" s="458"/>
      <c r="K1356" s="458"/>
      <c r="L1356" s="338"/>
      <c r="M1356" s="338"/>
      <c r="N1356" s="338"/>
      <c r="O1356" s="360"/>
      <c r="P1356" s="358"/>
      <c r="Q1356" s="358"/>
      <c r="R1356" s="358"/>
      <c r="S1356" s="360"/>
      <c r="T1356" s="359"/>
      <c r="U1356" s="359"/>
      <c r="V1356" s="359"/>
      <c r="W1356" s="359"/>
    </row>
    <row r="1357" spans="1:23" s="193" customFormat="1">
      <c r="A1357" s="418"/>
      <c r="B1357" s="435" t="s">
        <v>496</v>
      </c>
      <c r="C1357" s="418">
        <v>52</v>
      </c>
      <c r="D1357" s="436" t="s">
        <v>495</v>
      </c>
      <c r="E1357" s="422">
        <v>0</v>
      </c>
      <c r="F1357" s="422">
        <v>0</v>
      </c>
      <c r="G1357" s="422">
        <v>0</v>
      </c>
      <c r="H1357" s="540" t="s">
        <v>741</v>
      </c>
      <c r="I1357" s="540" t="s">
        <v>741</v>
      </c>
      <c r="J1357" s="458"/>
      <c r="K1357" s="458"/>
      <c r="L1357" s="338"/>
      <c r="M1357" s="338"/>
      <c r="N1357" s="338"/>
      <c r="O1357" s="360"/>
      <c r="P1357" s="358"/>
      <c r="Q1357" s="358"/>
      <c r="R1357" s="358"/>
      <c r="S1357" s="360"/>
      <c r="T1357" s="359"/>
      <c r="U1357" s="359"/>
      <c r="V1357" s="359"/>
      <c r="W1357" s="359"/>
    </row>
    <row r="1358" spans="1:23" s="193" customFormat="1">
      <c r="A1358" s="336"/>
      <c r="B1358" s="434" t="s">
        <v>497</v>
      </c>
      <c r="C1358" s="336">
        <v>52</v>
      </c>
      <c r="D1358" s="432" t="s">
        <v>498</v>
      </c>
      <c r="E1358" s="433">
        <f>E1359</f>
        <v>0</v>
      </c>
      <c r="F1358" s="433">
        <f t="shared" ref="F1358" si="665">F1359</f>
        <v>0</v>
      </c>
      <c r="G1358" s="433">
        <f t="shared" ref="G1358" si="666">G1359</f>
        <v>0</v>
      </c>
      <c r="H1358" s="541" t="s">
        <v>741</v>
      </c>
      <c r="I1358" s="541" t="s">
        <v>741</v>
      </c>
      <c r="J1358" s="458"/>
      <c r="K1358" s="458"/>
      <c r="L1358" s="338"/>
      <c r="M1358" s="338"/>
      <c r="N1358" s="338"/>
      <c r="O1358" s="360"/>
      <c r="P1358" s="358"/>
      <c r="Q1358" s="358"/>
      <c r="R1358" s="358"/>
      <c r="S1358" s="360"/>
      <c r="T1358" s="359"/>
      <c r="U1358" s="359"/>
      <c r="V1358" s="359"/>
      <c r="W1358" s="359"/>
    </row>
    <row r="1359" spans="1:23" s="193" customFormat="1">
      <c r="A1359" s="418"/>
      <c r="B1359" s="435" t="s">
        <v>499</v>
      </c>
      <c r="C1359" s="418">
        <v>52</v>
      </c>
      <c r="D1359" s="436" t="s">
        <v>498</v>
      </c>
      <c r="E1359" s="422">
        <v>0</v>
      </c>
      <c r="F1359" s="422">
        <v>0</v>
      </c>
      <c r="G1359" s="422">
        <v>0</v>
      </c>
      <c r="H1359" s="540" t="s">
        <v>741</v>
      </c>
      <c r="I1359" s="540" t="s">
        <v>741</v>
      </c>
      <c r="J1359" s="458"/>
      <c r="K1359" s="458"/>
      <c r="L1359" s="338"/>
      <c r="M1359" s="338"/>
      <c r="N1359" s="338"/>
      <c r="O1359" s="360"/>
      <c r="P1359" s="358"/>
      <c r="Q1359" s="358"/>
      <c r="R1359" s="358"/>
      <c r="S1359" s="360"/>
      <c r="T1359" s="359"/>
      <c r="U1359" s="359"/>
      <c r="V1359" s="359"/>
      <c r="W1359" s="359"/>
    </row>
    <row r="1360" spans="1:23" s="193" customFormat="1">
      <c r="A1360" s="336"/>
      <c r="B1360" s="434" t="s">
        <v>500</v>
      </c>
      <c r="C1360" s="336">
        <v>52</v>
      </c>
      <c r="D1360" s="432" t="s">
        <v>501</v>
      </c>
      <c r="E1360" s="433">
        <f>E1361</f>
        <v>0</v>
      </c>
      <c r="F1360" s="433">
        <f t="shared" ref="F1360" si="667">F1361</f>
        <v>0</v>
      </c>
      <c r="G1360" s="433">
        <f t="shared" ref="G1360" si="668">G1361</f>
        <v>0</v>
      </c>
      <c r="H1360" s="541" t="s">
        <v>741</v>
      </c>
      <c r="I1360" s="541" t="s">
        <v>741</v>
      </c>
      <c r="J1360" s="458"/>
      <c r="K1360" s="458"/>
      <c r="L1360" s="338"/>
      <c r="M1360" s="338"/>
      <c r="N1360" s="338"/>
      <c r="O1360" s="360"/>
      <c r="P1360" s="358"/>
      <c r="Q1360" s="358"/>
      <c r="R1360" s="358"/>
      <c r="S1360" s="360"/>
      <c r="T1360" s="359"/>
      <c r="U1360" s="359"/>
      <c r="V1360" s="359"/>
      <c r="W1360" s="359"/>
    </row>
    <row r="1361" spans="1:23" s="193" customFormat="1">
      <c r="A1361" s="418"/>
      <c r="B1361" s="435" t="s">
        <v>502</v>
      </c>
      <c r="C1361" s="418">
        <v>52</v>
      </c>
      <c r="D1361" s="436" t="s">
        <v>501</v>
      </c>
      <c r="E1361" s="422">
        <v>0</v>
      </c>
      <c r="F1361" s="422">
        <v>0</v>
      </c>
      <c r="G1361" s="422">
        <v>0</v>
      </c>
      <c r="H1361" s="540" t="s">
        <v>741</v>
      </c>
      <c r="I1361" s="540" t="s">
        <v>741</v>
      </c>
      <c r="J1361" s="458"/>
      <c r="K1361" s="458"/>
      <c r="L1361" s="338"/>
      <c r="M1361" s="338"/>
      <c r="N1361" s="338"/>
      <c r="O1361" s="360"/>
      <c r="P1361" s="358"/>
      <c r="Q1361" s="358"/>
      <c r="R1361" s="358"/>
      <c r="S1361" s="360"/>
      <c r="T1361" s="359"/>
      <c r="U1361" s="359"/>
      <c r="V1361" s="359"/>
      <c r="W1361" s="359"/>
    </row>
    <row r="1362" spans="1:23" s="489" customFormat="1" ht="24.95" customHeight="1">
      <c r="A1362" s="481"/>
      <c r="B1362" s="482"/>
      <c r="C1362" s="483" t="s">
        <v>505</v>
      </c>
      <c r="D1362" s="484" t="s">
        <v>691</v>
      </c>
      <c r="E1362" s="485">
        <f>E1163+E1300</f>
        <v>45906.811801048505</v>
      </c>
      <c r="F1362" s="485">
        <f t="shared" ref="F1362:G1362" si="669">F1163+F1300</f>
        <v>99649</v>
      </c>
      <c r="G1362" s="485">
        <f t="shared" si="669"/>
        <v>35165.919999999998</v>
      </c>
      <c r="H1362" s="549">
        <f t="shared" si="559"/>
        <v>76.602836529799731</v>
      </c>
      <c r="I1362" s="549">
        <f t="shared" si="560"/>
        <v>35.289787152906698</v>
      </c>
      <c r="J1362" s="458"/>
      <c r="K1362" s="458"/>
      <c r="L1362" s="338"/>
      <c r="M1362" s="338"/>
      <c r="N1362" s="486"/>
      <c r="O1362" s="487"/>
      <c r="P1362" s="488"/>
      <c r="Q1362" s="488"/>
      <c r="R1362" s="488"/>
      <c r="S1362" s="487"/>
    </row>
    <row r="1363" spans="1:23" s="193" customFormat="1">
      <c r="A1363" s="410" t="s">
        <v>154</v>
      </c>
      <c r="B1363" s="411"/>
      <c r="C1363" s="412">
        <v>55</v>
      </c>
      <c r="D1363" s="413" t="s">
        <v>38</v>
      </c>
      <c r="E1363" s="414">
        <f>E1364+E1376+E1410+E1429+E1439+E1467+E1478</f>
        <v>0</v>
      </c>
      <c r="F1363" s="414">
        <f t="shared" ref="F1363" si="670">F1364+F1376+F1410+F1429+F1439+F1467+F1478</f>
        <v>0</v>
      </c>
      <c r="G1363" s="414">
        <f t="shared" ref="G1363" si="671">G1364+G1376+G1410+G1429+G1439+G1467+G1478</f>
        <v>0</v>
      </c>
      <c r="H1363" s="547" t="s">
        <v>741</v>
      </c>
      <c r="I1363" s="547" t="s">
        <v>741</v>
      </c>
      <c r="J1363" s="458"/>
      <c r="K1363" s="458"/>
      <c r="L1363" s="338"/>
      <c r="M1363" s="338"/>
      <c r="N1363" s="338"/>
      <c r="O1363" s="360"/>
      <c r="P1363" s="358"/>
      <c r="Q1363" s="358"/>
      <c r="R1363" s="358"/>
      <c r="S1363" s="360"/>
      <c r="T1363" s="359"/>
      <c r="U1363" s="359"/>
      <c r="V1363" s="359"/>
      <c r="W1363" s="359"/>
    </row>
    <row r="1364" spans="1:23" s="193" customFormat="1">
      <c r="A1364" s="336"/>
      <c r="B1364" s="335">
        <v>31</v>
      </c>
      <c r="C1364" s="336">
        <v>55</v>
      </c>
      <c r="D1364" s="337" t="s">
        <v>15</v>
      </c>
      <c r="E1364" s="334">
        <f>E1365+E1370+E1372</f>
        <v>0</v>
      </c>
      <c r="F1364" s="334">
        <f t="shared" ref="F1364" si="672">F1365+F1370+F1372</f>
        <v>0</v>
      </c>
      <c r="G1364" s="334">
        <f t="shared" ref="G1364" si="673">G1365+G1370+G1372</f>
        <v>0</v>
      </c>
      <c r="H1364" s="541" t="s">
        <v>741</v>
      </c>
      <c r="I1364" s="541" t="s">
        <v>741</v>
      </c>
      <c r="J1364" s="458"/>
      <c r="K1364" s="458"/>
      <c r="L1364" s="338"/>
      <c r="M1364" s="338"/>
      <c r="N1364" s="338"/>
      <c r="O1364" s="360"/>
      <c r="P1364" s="358"/>
      <c r="Q1364" s="358"/>
      <c r="R1364" s="358"/>
      <c r="S1364" s="360"/>
      <c r="T1364" s="359"/>
      <c r="U1364" s="359"/>
      <c r="V1364" s="359"/>
      <c r="W1364" s="359"/>
    </row>
    <row r="1365" spans="1:23" s="193" customFormat="1">
      <c r="A1365" s="336"/>
      <c r="B1365" s="415" t="s">
        <v>320</v>
      </c>
      <c r="C1365" s="336">
        <v>55</v>
      </c>
      <c r="D1365" s="416" t="s">
        <v>321</v>
      </c>
      <c r="E1365" s="417">
        <f>SUM(E1366:E1369)</f>
        <v>0</v>
      </c>
      <c r="F1365" s="417">
        <f t="shared" ref="F1365" si="674">SUM(F1366:F1369)</f>
        <v>0</v>
      </c>
      <c r="G1365" s="417">
        <f t="shared" ref="G1365" si="675">SUM(G1366:G1369)</f>
        <v>0</v>
      </c>
      <c r="H1365" s="541" t="s">
        <v>741</v>
      </c>
      <c r="I1365" s="541" t="s">
        <v>741</v>
      </c>
      <c r="J1365" s="458"/>
      <c r="K1365" s="458"/>
      <c r="L1365" s="338"/>
      <c r="M1365" s="338"/>
      <c r="N1365" s="338"/>
      <c r="O1365" s="360"/>
      <c r="P1365" s="358"/>
      <c r="Q1365" s="358"/>
      <c r="R1365" s="358"/>
      <c r="S1365" s="360"/>
      <c r="T1365" s="359"/>
      <c r="U1365" s="359"/>
      <c r="V1365" s="359"/>
      <c r="W1365" s="359"/>
    </row>
    <row r="1366" spans="1:23" s="193" customFormat="1">
      <c r="A1366" s="418"/>
      <c r="B1366" s="419" t="s">
        <v>322</v>
      </c>
      <c r="C1366" s="418">
        <v>55</v>
      </c>
      <c r="D1366" s="420" t="s">
        <v>169</v>
      </c>
      <c r="E1366" s="427">
        <v>0</v>
      </c>
      <c r="F1366" s="427">
        <v>0</v>
      </c>
      <c r="G1366" s="427">
        <v>0</v>
      </c>
      <c r="H1366" s="540" t="s">
        <v>741</v>
      </c>
      <c r="I1366" s="540" t="s">
        <v>741</v>
      </c>
      <c r="J1366" s="458"/>
      <c r="K1366" s="458"/>
      <c r="L1366" s="338"/>
      <c r="M1366" s="338"/>
      <c r="N1366" s="338"/>
      <c r="O1366" s="360"/>
      <c r="P1366" s="358"/>
      <c r="Q1366" s="358"/>
      <c r="R1366" s="358"/>
      <c r="S1366" s="360"/>
      <c r="T1366" s="359"/>
      <c r="U1366" s="359"/>
      <c r="V1366" s="359"/>
      <c r="W1366" s="359"/>
    </row>
    <row r="1367" spans="1:23" s="193" customFormat="1">
      <c r="A1367" s="418"/>
      <c r="B1367" s="419" t="s">
        <v>267</v>
      </c>
      <c r="C1367" s="418">
        <v>55</v>
      </c>
      <c r="D1367" s="420" t="s">
        <v>323</v>
      </c>
      <c r="E1367" s="427">
        <v>0</v>
      </c>
      <c r="F1367" s="427">
        <v>0</v>
      </c>
      <c r="G1367" s="427">
        <v>0</v>
      </c>
      <c r="H1367" s="540" t="s">
        <v>741</v>
      </c>
      <c r="I1367" s="540" t="s">
        <v>741</v>
      </c>
      <c r="J1367" s="458"/>
      <c r="K1367" s="458"/>
      <c r="L1367" s="338"/>
      <c r="M1367" s="338"/>
      <c r="N1367" s="338"/>
      <c r="O1367" s="360"/>
      <c r="P1367" s="358"/>
      <c r="Q1367" s="358"/>
      <c r="R1367" s="358"/>
      <c r="S1367" s="360"/>
      <c r="T1367" s="359"/>
      <c r="U1367" s="359"/>
      <c r="V1367" s="359"/>
      <c r="W1367" s="359"/>
    </row>
    <row r="1368" spans="1:23" s="193" customFormat="1">
      <c r="A1368" s="418"/>
      <c r="B1368" s="419" t="s">
        <v>268</v>
      </c>
      <c r="C1368" s="418">
        <v>55</v>
      </c>
      <c r="D1368" s="420" t="s">
        <v>324</v>
      </c>
      <c r="E1368" s="427">
        <v>0</v>
      </c>
      <c r="F1368" s="427">
        <v>0</v>
      </c>
      <c r="G1368" s="427">
        <v>0</v>
      </c>
      <c r="H1368" s="540" t="s">
        <v>741</v>
      </c>
      <c r="I1368" s="540" t="s">
        <v>741</v>
      </c>
      <c r="J1368" s="458"/>
      <c r="K1368" s="458"/>
      <c r="L1368" s="338"/>
      <c r="M1368" s="338"/>
      <c r="N1368" s="338"/>
      <c r="O1368" s="360"/>
      <c r="P1368" s="358"/>
      <c r="Q1368" s="358"/>
      <c r="R1368" s="358"/>
      <c r="S1368" s="360"/>
      <c r="T1368" s="359"/>
      <c r="U1368" s="359"/>
      <c r="V1368" s="359"/>
      <c r="W1368" s="359"/>
    </row>
    <row r="1369" spans="1:23" s="193" customFormat="1">
      <c r="A1369" s="418"/>
      <c r="B1369" s="419" t="s">
        <v>269</v>
      </c>
      <c r="C1369" s="418">
        <v>55</v>
      </c>
      <c r="D1369" s="420" t="s">
        <v>325</v>
      </c>
      <c r="E1369" s="427">
        <v>0</v>
      </c>
      <c r="F1369" s="427">
        <v>0</v>
      </c>
      <c r="G1369" s="427">
        <v>0</v>
      </c>
      <c r="H1369" s="540" t="s">
        <v>741</v>
      </c>
      <c r="I1369" s="540" t="s">
        <v>741</v>
      </c>
      <c r="J1369" s="458"/>
      <c r="K1369" s="458"/>
      <c r="L1369" s="338"/>
      <c r="M1369" s="338"/>
      <c r="N1369" s="338"/>
      <c r="O1369" s="360"/>
      <c r="P1369" s="358"/>
      <c r="Q1369" s="358"/>
      <c r="R1369" s="358"/>
      <c r="S1369" s="360"/>
      <c r="T1369" s="359"/>
      <c r="U1369" s="359"/>
      <c r="V1369" s="359"/>
      <c r="W1369" s="359"/>
    </row>
    <row r="1370" spans="1:23" s="193" customFormat="1">
      <c r="A1370" s="336"/>
      <c r="B1370" s="415" t="s">
        <v>256</v>
      </c>
      <c r="C1370" s="336">
        <v>55</v>
      </c>
      <c r="D1370" s="416" t="s">
        <v>326</v>
      </c>
      <c r="E1370" s="417">
        <f>SUM(E1371)</f>
        <v>0</v>
      </c>
      <c r="F1370" s="417">
        <f t="shared" ref="F1370" si="676">SUM(F1371)</f>
        <v>0</v>
      </c>
      <c r="G1370" s="417">
        <f t="shared" ref="G1370" si="677">SUM(G1371)</f>
        <v>0</v>
      </c>
      <c r="H1370" s="541" t="s">
        <v>741</v>
      </c>
      <c r="I1370" s="541" t="s">
        <v>741</v>
      </c>
      <c r="J1370" s="458"/>
      <c r="K1370" s="458"/>
      <c r="L1370" s="338"/>
      <c r="M1370" s="338"/>
      <c r="N1370" s="338"/>
      <c r="O1370" s="360"/>
      <c r="P1370" s="358"/>
      <c r="Q1370" s="358"/>
      <c r="R1370" s="358"/>
      <c r="S1370" s="360"/>
      <c r="T1370" s="359"/>
      <c r="U1370" s="359"/>
      <c r="V1370" s="359"/>
      <c r="W1370" s="359"/>
    </row>
    <row r="1371" spans="1:23" s="193" customFormat="1">
      <c r="A1371" s="418"/>
      <c r="B1371" s="419" t="s">
        <v>181</v>
      </c>
      <c r="C1371" s="418">
        <v>55</v>
      </c>
      <c r="D1371" s="420" t="s">
        <v>326</v>
      </c>
      <c r="E1371" s="427">
        <v>0</v>
      </c>
      <c r="F1371" s="427">
        <v>0</v>
      </c>
      <c r="G1371" s="427">
        <v>0</v>
      </c>
      <c r="H1371" s="540" t="s">
        <v>741</v>
      </c>
      <c r="I1371" s="540" t="s">
        <v>741</v>
      </c>
      <c r="J1371" s="458"/>
      <c r="K1371" s="458"/>
      <c r="L1371" s="338"/>
      <c r="M1371" s="338"/>
      <c r="N1371" s="338"/>
      <c r="O1371" s="360"/>
      <c r="P1371" s="358"/>
      <c r="Q1371" s="358"/>
      <c r="R1371" s="358"/>
      <c r="S1371" s="360"/>
      <c r="T1371" s="359"/>
      <c r="U1371" s="359"/>
      <c r="V1371" s="359"/>
      <c r="W1371" s="359"/>
    </row>
    <row r="1372" spans="1:23" s="193" customFormat="1">
      <c r="A1372" s="336"/>
      <c r="B1372" s="335" t="s">
        <v>327</v>
      </c>
      <c r="C1372" s="336">
        <v>55</v>
      </c>
      <c r="D1372" s="416" t="s">
        <v>101</v>
      </c>
      <c r="E1372" s="423">
        <f>SUM(E1373:E1375)</f>
        <v>0</v>
      </c>
      <c r="F1372" s="423">
        <f t="shared" ref="F1372" si="678">SUM(F1373:F1375)</f>
        <v>0</v>
      </c>
      <c r="G1372" s="423">
        <f t="shared" ref="G1372" si="679">SUM(G1373:G1375)</f>
        <v>0</v>
      </c>
      <c r="H1372" s="541" t="s">
        <v>741</v>
      </c>
      <c r="I1372" s="541" t="s">
        <v>741</v>
      </c>
      <c r="J1372" s="458"/>
      <c r="K1372" s="458"/>
      <c r="L1372" s="338"/>
      <c r="M1372" s="338"/>
      <c r="N1372" s="338"/>
      <c r="O1372" s="360"/>
      <c r="P1372" s="358"/>
      <c r="Q1372" s="358"/>
      <c r="R1372" s="358"/>
      <c r="S1372" s="360"/>
      <c r="T1372" s="359"/>
      <c r="U1372" s="359"/>
      <c r="V1372" s="359"/>
      <c r="W1372" s="359"/>
    </row>
    <row r="1373" spans="1:23" s="193" customFormat="1">
      <c r="A1373" s="418"/>
      <c r="B1373" s="424" t="s">
        <v>270</v>
      </c>
      <c r="C1373" s="418">
        <v>55</v>
      </c>
      <c r="D1373" s="420" t="s">
        <v>328</v>
      </c>
      <c r="E1373" s="449">
        <v>0</v>
      </c>
      <c r="F1373" s="449">
        <v>0</v>
      </c>
      <c r="G1373" s="449">
        <v>0</v>
      </c>
      <c r="H1373" s="540" t="s">
        <v>741</v>
      </c>
      <c r="I1373" s="540" t="s">
        <v>741</v>
      </c>
      <c r="J1373" s="458"/>
      <c r="K1373" s="458"/>
      <c r="L1373" s="338"/>
      <c r="M1373" s="338"/>
      <c r="N1373" s="338"/>
      <c r="O1373" s="360"/>
      <c r="P1373" s="358"/>
      <c r="Q1373" s="358"/>
      <c r="R1373" s="358"/>
      <c r="S1373" s="360"/>
      <c r="T1373" s="359"/>
      <c r="U1373" s="359"/>
      <c r="V1373" s="359"/>
      <c r="W1373" s="359"/>
    </row>
    <row r="1374" spans="1:23" s="193" customFormat="1">
      <c r="A1374" s="418"/>
      <c r="B1374" s="424" t="s">
        <v>329</v>
      </c>
      <c r="C1374" s="418">
        <v>55</v>
      </c>
      <c r="D1374" s="420" t="s">
        <v>170</v>
      </c>
      <c r="E1374" s="449">
        <v>0</v>
      </c>
      <c r="F1374" s="449">
        <v>0</v>
      </c>
      <c r="G1374" s="449">
        <v>0</v>
      </c>
      <c r="H1374" s="540" t="s">
        <v>741</v>
      </c>
      <c r="I1374" s="540" t="s">
        <v>741</v>
      </c>
      <c r="J1374" s="458"/>
      <c r="K1374" s="458"/>
      <c r="L1374" s="338"/>
      <c r="M1374" s="338"/>
      <c r="N1374" s="338"/>
      <c r="O1374" s="360"/>
      <c r="P1374" s="358"/>
      <c r="Q1374" s="358"/>
      <c r="R1374" s="358"/>
      <c r="S1374" s="360"/>
      <c r="T1374" s="359"/>
      <c r="U1374" s="359"/>
      <c r="V1374" s="359"/>
      <c r="W1374" s="359"/>
    </row>
    <row r="1375" spans="1:23" s="193" customFormat="1">
      <c r="A1375" s="418"/>
      <c r="B1375" s="424" t="s">
        <v>330</v>
      </c>
      <c r="C1375" s="418">
        <v>55</v>
      </c>
      <c r="D1375" s="425" t="s">
        <v>171</v>
      </c>
      <c r="E1375" s="449">
        <v>0</v>
      </c>
      <c r="F1375" s="449">
        <v>0</v>
      </c>
      <c r="G1375" s="449">
        <v>0</v>
      </c>
      <c r="H1375" s="540" t="s">
        <v>741</v>
      </c>
      <c r="I1375" s="540" t="s">
        <v>741</v>
      </c>
      <c r="J1375" s="458"/>
      <c r="K1375" s="458"/>
      <c r="L1375" s="338"/>
      <c r="M1375" s="338"/>
      <c r="N1375" s="338"/>
      <c r="O1375" s="360"/>
      <c r="P1375" s="358"/>
      <c r="Q1375" s="358"/>
      <c r="R1375" s="358"/>
      <c r="S1375" s="360"/>
      <c r="T1375" s="359"/>
      <c r="U1375" s="359"/>
      <c r="V1375" s="359"/>
      <c r="W1375" s="359"/>
    </row>
    <row r="1376" spans="1:23" s="193" customFormat="1">
      <c r="A1376" s="336"/>
      <c r="B1376" s="335">
        <v>32</v>
      </c>
      <c r="C1376" s="336">
        <v>55</v>
      </c>
      <c r="D1376" s="337" t="s">
        <v>16</v>
      </c>
      <c r="E1376" s="334">
        <f>E1377+E1382+E1390+E1400+E1402</f>
        <v>0</v>
      </c>
      <c r="F1376" s="334">
        <f t="shared" ref="F1376" si="680">F1377+F1382+F1390+F1400+F1402</f>
        <v>0</v>
      </c>
      <c r="G1376" s="334">
        <f t="shared" ref="G1376" si="681">G1377+G1382+G1390+G1400+G1402</f>
        <v>0</v>
      </c>
      <c r="H1376" s="541" t="s">
        <v>741</v>
      </c>
      <c r="I1376" s="541" t="s">
        <v>741</v>
      </c>
      <c r="J1376" s="458"/>
      <c r="K1376" s="458"/>
      <c r="L1376" s="338"/>
      <c r="M1376" s="338"/>
      <c r="N1376" s="338"/>
      <c r="O1376" s="360"/>
      <c r="P1376" s="358"/>
      <c r="Q1376" s="358"/>
      <c r="R1376" s="358"/>
      <c r="S1376" s="360"/>
      <c r="T1376" s="359"/>
      <c r="U1376" s="359"/>
      <c r="V1376" s="359"/>
      <c r="W1376" s="359"/>
    </row>
    <row r="1377" spans="1:23" s="193" customFormat="1">
      <c r="A1377" s="336"/>
      <c r="B1377" s="415" t="s">
        <v>331</v>
      </c>
      <c r="C1377" s="336">
        <v>55</v>
      </c>
      <c r="D1377" s="416" t="s">
        <v>107</v>
      </c>
      <c r="E1377" s="417">
        <f>SUM(E1378:E1381)</f>
        <v>0</v>
      </c>
      <c r="F1377" s="417">
        <f t="shared" ref="F1377" si="682">SUM(F1378:F1381)</f>
        <v>0</v>
      </c>
      <c r="G1377" s="417">
        <f t="shared" ref="G1377" si="683">SUM(G1378:G1381)</f>
        <v>0</v>
      </c>
      <c r="H1377" s="541" t="s">
        <v>741</v>
      </c>
      <c r="I1377" s="541" t="s">
        <v>741</v>
      </c>
      <c r="J1377" s="458"/>
      <c r="K1377" s="458"/>
      <c r="L1377" s="338"/>
      <c r="M1377" s="338"/>
      <c r="N1377" s="338"/>
      <c r="O1377" s="360"/>
      <c r="P1377" s="358"/>
      <c r="Q1377" s="358"/>
      <c r="R1377" s="358"/>
      <c r="S1377" s="360"/>
      <c r="T1377" s="359"/>
      <c r="U1377" s="359"/>
      <c r="V1377" s="359"/>
      <c r="W1377" s="359"/>
    </row>
    <row r="1378" spans="1:23" s="193" customFormat="1">
      <c r="A1378" s="418"/>
      <c r="B1378" s="419" t="s">
        <v>172</v>
      </c>
      <c r="C1378" s="418">
        <v>55</v>
      </c>
      <c r="D1378" s="420" t="s">
        <v>173</v>
      </c>
      <c r="E1378" s="427">
        <v>0</v>
      </c>
      <c r="F1378" s="427">
        <v>0</v>
      </c>
      <c r="G1378" s="427">
        <v>0</v>
      </c>
      <c r="H1378" s="540" t="s">
        <v>741</v>
      </c>
      <c r="I1378" s="540" t="s">
        <v>741</v>
      </c>
      <c r="J1378" s="458"/>
      <c r="K1378" s="458"/>
      <c r="L1378" s="338"/>
      <c r="M1378" s="338"/>
      <c r="N1378" s="338"/>
      <c r="O1378" s="360"/>
      <c r="P1378" s="358"/>
      <c r="Q1378" s="358"/>
      <c r="R1378" s="358"/>
      <c r="S1378" s="360"/>
      <c r="T1378" s="359"/>
      <c r="U1378" s="359"/>
      <c r="V1378" s="359"/>
      <c r="W1378" s="359"/>
    </row>
    <row r="1379" spans="1:23" s="193" customFormat="1">
      <c r="A1379" s="418"/>
      <c r="B1379" s="419" t="s">
        <v>174</v>
      </c>
      <c r="C1379" s="418">
        <v>55</v>
      </c>
      <c r="D1379" s="425" t="s">
        <v>115</v>
      </c>
      <c r="E1379" s="427">
        <v>0</v>
      </c>
      <c r="F1379" s="427">
        <v>0</v>
      </c>
      <c r="G1379" s="427">
        <v>0</v>
      </c>
      <c r="H1379" s="540" t="s">
        <v>741</v>
      </c>
      <c r="I1379" s="540" t="s">
        <v>741</v>
      </c>
      <c r="J1379" s="458"/>
      <c r="K1379" s="458"/>
      <c r="L1379" s="338"/>
      <c r="M1379" s="338"/>
      <c r="N1379" s="338"/>
      <c r="O1379" s="360"/>
      <c r="P1379" s="358"/>
      <c r="Q1379" s="358"/>
      <c r="R1379" s="358"/>
      <c r="S1379" s="360"/>
      <c r="T1379" s="359"/>
      <c r="U1379" s="359"/>
      <c r="V1379" s="359"/>
      <c r="W1379" s="359"/>
    </row>
    <row r="1380" spans="1:23" s="193" customFormat="1">
      <c r="A1380" s="418"/>
      <c r="B1380" s="419" t="s">
        <v>261</v>
      </c>
      <c r="C1380" s="418">
        <v>55</v>
      </c>
      <c r="D1380" s="425" t="s">
        <v>116</v>
      </c>
      <c r="E1380" s="427">
        <v>0</v>
      </c>
      <c r="F1380" s="427">
        <v>0</v>
      </c>
      <c r="G1380" s="427">
        <v>0</v>
      </c>
      <c r="H1380" s="540" t="s">
        <v>741</v>
      </c>
      <c r="I1380" s="540" t="s">
        <v>741</v>
      </c>
      <c r="J1380" s="458"/>
      <c r="K1380" s="458"/>
      <c r="L1380" s="338"/>
      <c r="M1380" s="338"/>
      <c r="N1380" s="338"/>
      <c r="O1380" s="360"/>
      <c r="P1380" s="358"/>
      <c r="Q1380" s="358"/>
      <c r="R1380" s="358"/>
      <c r="S1380" s="360"/>
      <c r="T1380" s="359"/>
      <c r="U1380" s="359"/>
      <c r="V1380" s="359"/>
      <c r="W1380" s="359"/>
    </row>
    <row r="1381" spans="1:23" s="193" customFormat="1">
      <c r="A1381" s="418"/>
      <c r="B1381" s="419">
        <v>3214</v>
      </c>
      <c r="C1381" s="418">
        <v>55</v>
      </c>
      <c r="D1381" s="425" t="s">
        <v>332</v>
      </c>
      <c r="E1381" s="427">
        <v>0</v>
      </c>
      <c r="F1381" s="427">
        <v>0</v>
      </c>
      <c r="G1381" s="427">
        <v>0</v>
      </c>
      <c r="H1381" s="540" t="s">
        <v>741</v>
      </c>
      <c r="I1381" s="540" t="s">
        <v>741</v>
      </c>
      <c r="J1381" s="458"/>
      <c r="K1381" s="458"/>
      <c r="L1381" s="338"/>
      <c r="M1381" s="338"/>
      <c r="N1381" s="338"/>
      <c r="O1381" s="360"/>
      <c r="P1381" s="358"/>
      <c r="Q1381" s="358"/>
      <c r="R1381" s="358"/>
      <c r="S1381" s="360"/>
      <c r="T1381" s="359"/>
      <c r="U1381" s="359"/>
      <c r="V1381" s="359"/>
      <c r="W1381" s="359"/>
    </row>
    <row r="1382" spans="1:23" s="193" customFormat="1">
      <c r="A1382" s="336"/>
      <c r="B1382" s="415" t="s">
        <v>262</v>
      </c>
      <c r="C1382" s="336">
        <v>55</v>
      </c>
      <c r="D1382" s="426" t="s">
        <v>108</v>
      </c>
      <c r="E1382" s="417">
        <f>SUM(E1383:E1389)</f>
        <v>0</v>
      </c>
      <c r="F1382" s="417">
        <f t="shared" ref="F1382" si="684">SUM(F1383:F1389)</f>
        <v>0</v>
      </c>
      <c r="G1382" s="417">
        <f t="shared" ref="G1382" si="685">SUM(G1383:G1389)</f>
        <v>0</v>
      </c>
      <c r="H1382" s="541" t="s">
        <v>741</v>
      </c>
      <c r="I1382" s="541" t="s">
        <v>741</v>
      </c>
      <c r="J1382" s="458"/>
      <c r="K1382" s="458"/>
      <c r="L1382" s="338"/>
      <c r="M1382" s="338"/>
      <c r="N1382" s="338"/>
      <c r="O1382" s="360"/>
      <c r="P1382" s="358"/>
      <c r="Q1382" s="358"/>
      <c r="R1382" s="358"/>
      <c r="S1382" s="360"/>
      <c r="T1382" s="359"/>
      <c r="U1382" s="359"/>
      <c r="V1382" s="359"/>
      <c r="W1382" s="359"/>
    </row>
    <row r="1383" spans="1:23" s="193" customFormat="1">
      <c r="A1383" s="418"/>
      <c r="B1383" s="419" t="s">
        <v>175</v>
      </c>
      <c r="C1383" s="418">
        <v>55</v>
      </c>
      <c r="D1383" s="425" t="s">
        <v>125</v>
      </c>
      <c r="E1383" s="427">
        <v>0</v>
      </c>
      <c r="F1383" s="427">
        <v>0</v>
      </c>
      <c r="G1383" s="427">
        <v>0</v>
      </c>
      <c r="H1383" s="540" t="s">
        <v>741</v>
      </c>
      <c r="I1383" s="540" t="s">
        <v>741</v>
      </c>
      <c r="J1383" s="458"/>
      <c r="K1383" s="458"/>
      <c r="L1383" s="338"/>
      <c r="M1383" s="338"/>
      <c r="N1383" s="338"/>
      <c r="O1383" s="360"/>
      <c r="P1383" s="358"/>
      <c r="Q1383" s="358"/>
      <c r="R1383" s="358"/>
      <c r="S1383" s="360"/>
      <c r="T1383" s="359"/>
      <c r="U1383" s="359"/>
      <c r="V1383" s="359"/>
      <c r="W1383" s="359"/>
    </row>
    <row r="1384" spans="1:23" s="193" customFormat="1">
      <c r="A1384" s="418"/>
      <c r="B1384" s="419" t="s">
        <v>263</v>
      </c>
      <c r="C1384" s="418">
        <v>55</v>
      </c>
      <c r="D1384" s="425" t="s">
        <v>126</v>
      </c>
      <c r="E1384" s="427">
        <v>0</v>
      </c>
      <c r="F1384" s="427">
        <v>0</v>
      </c>
      <c r="G1384" s="427">
        <v>0</v>
      </c>
      <c r="H1384" s="540" t="s">
        <v>741</v>
      </c>
      <c r="I1384" s="540" t="s">
        <v>741</v>
      </c>
      <c r="J1384" s="458"/>
      <c r="K1384" s="458"/>
      <c r="L1384" s="338"/>
      <c r="M1384" s="338"/>
      <c r="N1384" s="338"/>
      <c r="O1384" s="360"/>
      <c r="P1384" s="358"/>
      <c r="Q1384" s="358"/>
      <c r="R1384" s="358"/>
      <c r="S1384" s="360"/>
      <c r="T1384" s="359"/>
      <c r="U1384" s="359"/>
      <c r="V1384" s="359"/>
      <c r="W1384" s="359"/>
    </row>
    <row r="1385" spans="1:23" s="193" customFormat="1">
      <c r="A1385" s="418"/>
      <c r="B1385" s="419" t="s">
        <v>176</v>
      </c>
      <c r="C1385" s="418">
        <v>55</v>
      </c>
      <c r="D1385" s="425" t="s">
        <v>177</v>
      </c>
      <c r="E1385" s="427">
        <v>0</v>
      </c>
      <c r="F1385" s="427">
        <v>0</v>
      </c>
      <c r="G1385" s="427">
        <v>0</v>
      </c>
      <c r="H1385" s="540" t="s">
        <v>741</v>
      </c>
      <c r="I1385" s="540" t="s">
        <v>741</v>
      </c>
      <c r="J1385" s="458"/>
      <c r="K1385" s="458"/>
      <c r="L1385" s="338"/>
      <c r="M1385" s="338"/>
      <c r="N1385" s="338"/>
      <c r="O1385" s="360"/>
      <c r="P1385" s="358"/>
      <c r="Q1385" s="358"/>
      <c r="R1385" s="358"/>
      <c r="S1385" s="360"/>
      <c r="T1385" s="359"/>
      <c r="U1385" s="359"/>
      <c r="V1385" s="359"/>
      <c r="W1385" s="359"/>
    </row>
    <row r="1386" spans="1:23" s="193" customFormat="1">
      <c r="A1386" s="418"/>
      <c r="B1386" s="419" t="s">
        <v>178</v>
      </c>
      <c r="C1386" s="418">
        <v>55</v>
      </c>
      <c r="D1386" s="425" t="s">
        <v>179</v>
      </c>
      <c r="E1386" s="427">
        <v>0</v>
      </c>
      <c r="F1386" s="427">
        <v>0</v>
      </c>
      <c r="G1386" s="427">
        <v>0</v>
      </c>
      <c r="H1386" s="540" t="s">
        <v>741</v>
      </c>
      <c r="I1386" s="540" t="s">
        <v>741</v>
      </c>
      <c r="J1386" s="458"/>
      <c r="K1386" s="458"/>
      <c r="L1386" s="338"/>
      <c r="M1386" s="338"/>
      <c r="N1386" s="338"/>
      <c r="O1386" s="360"/>
      <c r="P1386" s="358"/>
      <c r="Q1386" s="358"/>
      <c r="R1386" s="358"/>
      <c r="S1386" s="360"/>
      <c r="T1386" s="359"/>
      <c r="U1386" s="359"/>
      <c r="V1386" s="359"/>
      <c r="W1386" s="359"/>
    </row>
    <row r="1387" spans="1:23" s="193" customFormat="1">
      <c r="A1387" s="418"/>
      <c r="B1387" s="419" t="s">
        <v>271</v>
      </c>
      <c r="C1387" s="418">
        <v>55</v>
      </c>
      <c r="D1387" s="425" t="s">
        <v>117</v>
      </c>
      <c r="E1387" s="427">
        <v>0</v>
      </c>
      <c r="F1387" s="427">
        <v>0</v>
      </c>
      <c r="G1387" s="427">
        <v>0</v>
      </c>
      <c r="H1387" s="540" t="s">
        <v>741</v>
      </c>
      <c r="I1387" s="540" t="s">
        <v>741</v>
      </c>
      <c r="J1387" s="458"/>
      <c r="K1387" s="458"/>
      <c r="L1387" s="338"/>
      <c r="M1387" s="338"/>
      <c r="N1387" s="338"/>
      <c r="O1387" s="360"/>
      <c r="P1387" s="358"/>
      <c r="Q1387" s="358"/>
      <c r="R1387" s="358"/>
      <c r="S1387" s="360"/>
      <c r="T1387" s="359"/>
      <c r="U1387" s="359"/>
      <c r="V1387" s="359"/>
      <c r="W1387" s="359"/>
    </row>
    <row r="1388" spans="1:23" s="193" customFormat="1">
      <c r="A1388" s="418"/>
      <c r="B1388" s="419" t="s">
        <v>272</v>
      </c>
      <c r="C1388" s="418">
        <v>55</v>
      </c>
      <c r="D1388" s="425" t="s">
        <v>333</v>
      </c>
      <c r="E1388" s="427">
        <v>0</v>
      </c>
      <c r="F1388" s="427">
        <v>0</v>
      </c>
      <c r="G1388" s="427">
        <v>0</v>
      </c>
      <c r="H1388" s="540" t="s">
        <v>741</v>
      </c>
      <c r="I1388" s="540" t="s">
        <v>741</v>
      </c>
      <c r="J1388" s="458"/>
      <c r="K1388" s="458"/>
      <c r="L1388" s="338"/>
      <c r="M1388" s="338"/>
      <c r="N1388" s="338"/>
      <c r="O1388" s="360"/>
      <c r="P1388" s="358"/>
      <c r="Q1388" s="358"/>
      <c r="R1388" s="358"/>
      <c r="S1388" s="360"/>
      <c r="T1388" s="359"/>
      <c r="U1388" s="359"/>
      <c r="V1388" s="359"/>
      <c r="W1388" s="359"/>
    </row>
    <row r="1389" spans="1:23" s="193" customFormat="1">
      <c r="A1389" s="418"/>
      <c r="B1389" s="419" t="s">
        <v>273</v>
      </c>
      <c r="C1389" s="418">
        <v>55</v>
      </c>
      <c r="D1389" s="425" t="s">
        <v>334</v>
      </c>
      <c r="E1389" s="427">
        <v>0</v>
      </c>
      <c r="F1389" s="427">
        <v>0</v>
      </c>
      <c r="G1389" s="427">
        <v>0</v>
      </c>
      <c r="H1389" s="540" t="s">
        <v>741</v>
      </c>
      <c r="I1389" s="540" t="s">
        <v>741</v>
      </c>
      <c r="J1389" s="458"/>
      <c r="K1389" s="458"/>
      <c r="L1389" s="338"/>
      <c r="M1389" s="338"/>
      <c r="N1389" s="338"/>
      <c r="O1389" s="360"/>
      <c r="P1389" s="358"/>
      <c r="Q1389" s="358"/>
      <c r="R1389" s="358"/>
      <c r="S1389" s="360"/>
      <c r="T1389" s="359"/>
      <c r="U1389" s="359"/>
      <c r="V1389" s="359"/>
      <c r="W1389" s="359"/>
    </row>
    <row r="1390" spans="1:23" s="193" customFormat="1">
      <c r="A1390" s="336"/>
      <c r="B1390" s="415" t="s">
        <v>257</v>
      </c>
      <c r="C1390" s="336">
        <v>55</v>
      </c>
      <c r="D1390" s="426" t="s">
        <v>94</v>
      </c>
      <c r="E1390" s="417">
        <f>SUM(E1391:E1399)</f>
        <v>0</v>
      </c>
      <c r="F1390" s="417">
        <f t="shared" ref="F1390" si="686">SUM(F1391:F1399)</f>
        <v>0</v>
      </c>
      <c r="G1390" s="417">
        <f t="shared" ref="G1390" si="687">SUM(G1391:G1399)</f>
        <v>0</v>
      </c>
      <c r="H1390" s="541" t="s">
        <v>741</v>
      </c>
      <c r="I1390" s="541" t="s">
        <v>741</v>
      </c>
      <c r="J1390" s="458"/>
      <c r="K1390" s="458"/>
      <c r="L1390" s="338"/>
      <c r="M1390" s="338"/>
      <c r="N1390" s="338"/>
      <c r="O1390" s="360"/>
      <c r="P1390" s="358"/>
      <c r="Q1390" s="358"/>
      <c r="R1390" s="358"/>
      <c r="S1390" s="360"/>
      <c r="T1390" s="359"/>
      <c r="U1390" s="359"/>
      <c r="V1390" s="359"/>
      <c r="W1390" s="359"/>
    </row>
    <row r="1391" spans="1:23" s="193" customFormat="1">
      <c r="A1391" s="418"/>
      <c r="B1391" s="419" t="s">
        <v>182</v>
      </c>
      <c r="C1391" s="418">
        <v>55</v>
      </c>
      <c r="D1391" s="425" t="s">
        <v>183</v>
      </c>
      <c r="E1391" s="427">
        <v>0</v>
      </c>
      <c r="F1391" s="427">
        <v>0</v>
      </c>
      <c r="G1391" s="427">
        <v>0</v>
      </c>
      <c r="H1391" s="540" t="s">
        <v>741</v>
      </c>
      <c r="I1391" s="540" t="s">
        <v>741</v>
      </c>
      <c r="J1391" s="458"/>
      <c r="K1391" s="458"/>
      <c r="L1391" s="338"/>
      <c r="M1391" s="338"/>
      <c r="N1391" s="338"/>
      <c r="O1391" s="360"/>
      <c r="P1391" s="358"/>
      <c r="Q1391" s="358"/>
      <c r="R1391" s="358"/>
      <c r="S1391" s="360"/>
      <c r="T1391" s="359"/>
      <c r="U1391" s="359"/>
      <c r="V1391" s="359"/>
      <c r="W1391" s="359"/>
    </row>
    <row r="1392" spans="1:23" s="193" customFormat="1">
      <c r="A1392" s="418"/>
      <c r="B1392" s="419" t="s">
        <v>184</v>
      </c>
      <c r="C1392" s="418">
        <v>55</v>
      </c>
      <c r="D1392" s="425" t="s">
        <v>185</v>
      </c>
      <c r="E1392" s="427">
        <v>0</v>
      </c>
      <c r="F1392" s="427">
        <v>0</v>
      </c>
      <c r="G1392" s="427">
        <v>0</v>
      </c>
      <c r="H1392" s="540" t="s">
        <v>741</v>
      </c>
      <c r="I1392" s="540" t="s">
        <v>741</v>
      </c>
      <c r="J1392" s="458"/>
      <c r="K1392" s="458"/>
      <c r="L1392" s="338"/>
      <c r="M1392" s="338"/>
      <c r="N1392" s="338"/>
      <c r="O1392" s="360"/>
      <c r="P1392" s="358"/>
      <c r="Q1392" s="358"/>
      <c r="R1392" s="358"/>
      <c r="S1392" s="360"/>
      <c r="T1392" s="359"/>
      <c r="U1392" s="359"/>
      <c r="V1392" s="359"/>
      <c r="W1392" s="359"/>
    </row>
    <row r="1393" spans="1:23" s="193" customFormat="1">
      <c r="A1393" s="418"/>
      <c r="B1393" s="419" t="s">
        <v>264</v>
      </c>
      <c r="C1393" s="418">
        <v>55</v>
      </c>
      <c r="D1393" s="425" t="s">
        <v>335</v>
      </c>
      <c r="E1393" s="427">
        <v>0</v>
      </c>
      <c r="F1393" s="427">
        <v>0</v>
      </c>
      <c r="G1393" s="427">
        <v>0</v>
      </c>
      <c r="H1393" s="540" t="s">
        <v>741</v>
      </c>
      <c r="I1393" s="540" t="s">
        <v>741</v>
      </c>
      <c r="J1393" s="458"/>
      <c r="K1393" s="458"/>
      <c r="L1393" s="338"/>
      <c r="M1393" s="338"/>
      <c r="N1393" s="338"/>
      <c r="O1393" s="360"/>
      <c r="P1393" s="358"/>
      <c r="Q1393" s="358"/>
      <c r="R1393" s="358"/>
      <c r="S1393" s="360"/>
      <c r="T1393" s="359"/>
      <c r="U1393" s="359"/>
      <c r="V1393" s="359"/>
      <c r="W1393" s="359"/>
    </row>
    <row r="1394" spans="1:23" s="193" customFormat="1">
      <c r="A1394" s="418"/>
      <c r="B1394" s="419" t="s">
        <v>186</v>
      </c>
      <c r="C1394" s="418">
        <v>55</v>
      </c>
      <c r="D1394" s="425" t="s">
        <v>187</v>
      </c>
      <c r="E1394" s="427">
        <v>0</v>
      </c>
      <c r="F1394" s="427">
        <v>0</v>
      </c>
      <c r="G1394" s="427">
        <v>0</v>
      </c>
      <c r="H1394" s="540" t="s">
        <v>741</v>
      </c>
      <c r="I1394" s="540" t="s">
        <v>741</v>
      </c>
      <c r="J1394" s="458"/>
      <c r="K1394" s="458"/>
      <c r="L1394" s="338"/>
      <c r="M1394" s="338"/>
      <c r="N1394" s="338"/>
      <c r="O1394" s="360"/>
      <c r="P1394" s="358"/>
      <c r="Q1394" s="358"/>
      <c r="R1394" s="358"/>
      <c r="S1394" s="360"/>
      <c r="T1394" s="359"/>
      <c r="U1394" s="359"/>
      <c r="V1394" s="359"/>
      <c r="W1394" s="359"/>
    </row>
    <row r="1395" spans="1:23" s="193" customFormat="1">
      <c r="A1395" s="418"/>
      <c r="B1395" s="419" t="s">
        <v>265</v>
      </c>
      <c r="C1395" s="418">
        <v>55</v>
      </c>
      <c r="D1395" s="425" t="s">
        <v>131</v>
      </c>
      <c r="E1395" s="427">
        <v>0</v>
      </c>
      <c r="F1395" s="427">
        <v>0</v>
      </c>
      <c r="G1395" s="427">
        <v>0</v>
      </c>
      <c r="H1395" s="540" t="s">
        <v>741</v>
      </c>
      <c r="I1395" s="540" t="s">
        <v>741</v>
      </c>
      <c r="J1395" s="458"/>
      <c r="K1395" s="458"/>
      <c r="L1395" s="338"/>
      <c r="M1395" s="338"/>
      <c r="N1395" s="338"/>
      <c r="O1395" s="360"/>
      <c r="P1395" s="358"/>
      <c r="Q1395" s="358"/>
      <c r="R1395" s="358"/>
      <c r="S1395" s="360"/>
      <c r="T1395" s="359"/>
      <c r="U1395" s="359"/>
      <c r="V1395" s="359"/>
      <c r="W1395" s="359"/>
    </row>
    <row r="1396" spans="1:23" s="193" customFormat="1">
      <c r="A1396" s="418"/>
      <c r="B1396" s="419" t="s">
        <v>258</v>
      </c>
      <c r="C1396" s="418">
        <v>55</v>
      </c>
      <c r="D1396" s="425" t="s">
        <v>127</v>
      </c>
      <c r="E1396" s="427">
        <v>0</v>
      </c>
      <c r="F1396" s="427">
        <v>0</v>
      </c>
      <c r="G1396" s="427">
        <v>0</v>
      </c>
      <c r="H1396" s="540" t="s">
        <v>741</v>
      </c>
      <c r="I1396" s="540" t="s">
        <v>741</v>
      </c>
      <c r="J1396" s="458"/>
      <c r="K1396" s="458"/>
      <c r="L1396" s="338"/>
      <c r="M1396" s="338"/>
      <c r="N1396" s="338"/>
      <c r="O1396" s="360"/>
      <c r="P1396" s="358"/>
      <c r="Q1396" s="358"/>
      <c r="R1396" s="358"/>
      <c r="S1396" s="360"/>
      <c r="T1396" s="359"/>
      <c r="U1396" s="359"/>
      <c r="V1396" s="359"/>
      <c r="W1396" s="359"/>
    </row>
    <row r="1397" spans="1:23" s="193" customFormat="1">
      <c r="A1397" s="418"/>
      <c r="B1397" s="419" t="s">
        <v>260</v>
      </c>
      <c r="C1397" s="418">
        <v>55</v>
      </c>
      <c r="D1397" s="425" t="s">
        <v>128</v>
      </c>
      <c r="E1397" s="427">
        <v>0</v>
      </c>
      <c r="F1397" s="427">
        <v>0</v>
      </c>
      <c r="G1397" s="427">
        <v>0</v>
      </c>
      <c r="H1397" s="540" t="s">
        <v>741</v>
      </c>
      <c r="I1397" s="540" t="s">
        <v>741</v>
      </c>
      <c r="J1397" s="458"/>
      <c r="K1397" s="458"/>
      <c r="L1397" s="338"/>
      <c r="M1397" s="338"/>
      <c r="N1397" s="338"/>
      <c r="O1397" s="360"/>
      <c r="P1397" s="358"/>
      <c r="Q1397" s="358"/>
      <c r="R1397" s="358"/>
      <c r="S1397" s="360"/>
      <c r="T1397" s="359"/>
      <c r="U1397" s="359"/>
      <c r="V1397" s="359"/>
      <c r="W1397" s="359"/>
    </row>
    <row r="1398" spans="1:23" s="193" customFormat="1">
      <c r="A1398" s="418"/>
      <c r="B1398" s="419" t="s">
        <v>188</v>
      </c>
      <c r="C1398" s="418">
        <v>55</v>
      </c>
      <c r="D1398" s="425" t="s">
        <v>189</v>
      </c>
      <c r="E1398" s="427">
        <v>0</v>
      </c>
      <c r="F1398" s="427">
        <v>0</v>
      </c>
      <c r="G1398" s="427">
        <v>0</v>
      </c>
      <c r="H1398" s="540" t="s">
        <v>741</v>
      </c>
      <c r="I1398" s="540" t="s">
        <v>741</v>
      </c>
      <c r="J1398" s="458"/>
      <c r="K1398" s="458"/>
      <c r="L1398" s="338"/>
      <c r="M1398" s="338"/>
      <c r="N1398" s="338"/>
      <c r="O1398" s="360"/>
      <c r="P1398" s="358"/>
      <c r="Q1398" s="358"/>
      <c r="R1398" s="358"/>
      <c r="S1398" s="360"/>
      <c r="T1398" s="359"/>
      <c r="U1398" s="359"/>
      <c r="V1398" s="359"/>
      <c r="W1398" s="359"/>
    </row>
    <row r="1399" spans="1:23" s="193" customFormat="1">
      <c r="A1399" s="418"/>
      <c r="B1399" s="419" t="s">
        <v>190</v>
      </c>
      <c r="C1399" s="418">
        <v>55</v>
      </c>
      <c r="D1399" s="425" t="s">
        <v>129</v>
      </c>
      <c r="E1399" s="427">
        <v>0</v>
      </c>
      <c r="F1399" s="427">
        <v>0</v>
      </c>
      <c r="G1399" s="427">
        <v>0</v>
      </c>
      <c r="H1399" s="540" t="s">
        <v>741</v>
      </c>
      <c r="I1399" s="540" t="s">
        <v>741</v>
      </c>
      <c r="J1399" s="458"/>
      <c r="K1399" s="458"/>
      <c r="L1399" s="338"/>
      <c r="M1399" s="338"/>
      <c r="N1399" s="338"/>
      <c r="O1399" s="360"/>
      <c r="P1399" s="358"/>
      <c r="Q1399" s="358"/>
      <c r="R1399" s="358"/>
      <c r="S1399" s="360"/>
      <c r="T1399" s="359"/>
      <c r="U1399" s="359"/>
      <c r="V1399" s="359"/>
      <c r="W1399" s="359"/>
    </row>
    <row r="1400" spans="1:23" s="193" customFormat="1">
      <c r="A1400" s="336"/>
      <c r="B1400" s="415">
        <v>324</v>
      </c>
      <c r="C1400" s="336">
        <v>55</v>
      </c>
      <c r="D1400" s="426" t="s">
        <v>336</v>
      </c>
      <c r="E1400" s="417">
        <f>SUM(E1401)</f>
        <v>0</v>
      </c>
      <c r="F1400" s="417">
        <f t="shared" ref="F1400" si="688">SUM(F1401)</f>
        <v>0</v>
      </c>
      <c r="G1400" s="417">
        <f t="shared" ref="G1400" si="689">SUM(G1401)</f>
        <v>0</v>
      </c>
      <c r="H1400" s="541" t="s">
        <v>741</v>
      </c>
      <c r="I1400" s="541" t="s">
        <v>741</v>
      </c>
      <c r="J1400" s="458"/>
      <c r="K1400" s="458"/>
      <c r="L1400" s="338"/>
      <c r="M1400" s="338"/>
      <c r="N1400" s="338"/>
      <c r="O1400" s="360"/>
      <c r="P1400" s="358"/>
      <c r="Q1400" s="358"/>
      <c r="R1400" s="358"/>
      <c r="S1400" s="360"/>
      <c r="T1400" s="359"/>
      <c r="U1400" s="359"/>
      <c r="V1400" s="359"/>
      <c r="W1400" s="359"/>
    </row>
    <row r="1401" spans="1:23" s="193" customFormat="1">
      <c r="A1401" s="418"/>
      <c r="B1401" s="419" t="s">
        <v>266</v>
      </c>
      <c r="C1401" s="418">
        <v>55</v>
      </c>
      <c r="D1401" s="425" t="s">
        <v>336</v>
      </c>
      <c r="E1401" s="427">
        <v>0</v>
      </c>
      <c r="F1401" s="427">
        <v>0</v>
      </c>
      <c r="G1401" s="427">
        <v>0</v>
      </c>
      <c r="H1401" s="540" t="s">
        <v>741</v>
      </c>
      <c r="I1401" s="540" t="s">
        <v>741</v>
      </c>
      <c r="J1401" s="458"/>
      <c r="K1401" s="458"/>
      <c r="L1401" s="338"/>
      <c r="M1401" s="338"/>
      <c r="N1401" s="338"/>
      <c r="O1401" s="360"/>
      <c r="P1401" s="358"/>
      <c r="Q1401" s="358"/>
      <c r="R1401" s="358"/>
      <c r="S1401" s="360"/>
      <c r="T1401" s="359"/>
      <c r="U1401" s="359"/>
      <c r="V1401" s="359"/>
      <c r="W1401" s="359"/>
    </row>
    <row r="1402" spans="1:23" s="193" customFormat="1">
      <c r="A1402" s="336"/>
      <c r="B1402" s="415" t="s">
        <v>259</v>
      </c>
      <c r="C1402" s="336">
        <v>55</v>
      </c>
      <c r="D1402" s="426" t="s">
        <v>109</v>
      </c>
      <c r="E1402" s="417">
        <f>SUM(E1403:E1409)</f>
        <v>0</v>
      </c>
      <c r="F1402" s="417">
        <f t="shared" ref="F1402" si="690">SUM(F1403:F1409)</f>
        <v>0</v>
      </c>
      <c r="G1402" s="417">
        <f t="shared" ref="G1402" si="691">SUM(G1403:G1409)</f>
        <v>0</v>
      </c>
      <c r="H1402" s="541" t="s">
        <v>741</v>
      </c>
      <c r="I1402" s="541" t="s">
        <v>741</v>
      </c>
      <c r="J1402" s="458"/>
      <c r="K1402" s="458"/>
      <c r="L1402" s="338"/>
      <c r="M1402" s="338"/>
      <c r="N1402" s="338"/>
      <c r="O1402" s="360"/>
      <c r="P1402" s="358"/>
      <c r="Q1402" s="358"/>
      <c r="R1402" s="358"/>
      <c r="S1402" s="360"/>
      <c r="T1402" s="359"/>
      <c r="U1402" s="359"/>
      <c r="V1402" s="359"/>
      <c r="W1402" s="359"/>
    </row>
    <row r="1403" spans="1:23" s="193" customFormat="1" ht="30">
      <c r="A1403" s="418"/>
      <c r="B1403" s="419" t="s">
        <v>191</v>
      </c>
      <c r="C1403" s="418">
        <v>55</v>
      </c>
      <c r="D1403" s="425" t="s">
        <v>192</v>
      </c>
      <c r="E1403" s="427">
        <v>0</v>
      </c>
      <c r="F1403" s="427">
        <v>0</v>
      </c>
      <c r="G1403" s="427">
        <v>0</v>
      </c>
      <c r="H1403" s="540" t="s">
        <v>741</v>
      </c>
      <c r="I1403" s="540" t="s">
        <v>741</v>
      </c>
      <c r="J1403" s="458"/>
      <c r="K1403" s="458"/>
      <c r="L1403" s="338"/>
      <c r="M1403" s="338"/>
      <c r="N1403" s="338"/>
      <c r="O1403" s="360"/>
      <c r="P1403" s="358"/>
      <c r="Q1403" s="358"/>
      <c r="R1403" s="358"/>
      <c r="S1403" s="360"/>
      <c r="T1403" s="359"/>
      <c r="U1403" s="359"/>
      <c r="V1403" s="359"/>
      <c r="W1403" s="359"/>
    </row>
    <row r="1404" spans="1:23" s="193" customFormat="1">
      <c r="A1404" s="418"/>
      <c r="B1404" s="419" t="s">
        <v>274</v>
      </c>
      <c r="C1404" s="418">
        <v>55</v>
      </c>
      <c r="D1404" s="425" t="s">
        <v>337</v>
      </c>
      <c r="E1404" s="427">
        <v>0</v>
      </c>
      <c r="F1404" s="427">
        <v>0</v>
      </c>
      <c r="G1404" s="427">
        <v>0</v>
      </c>
      <c r="H1404" s="540" t="s">
        <v>741</v>
      </c>
      <c r="I1404" s="540" t="s">
        <v>741</v>
      </c>
      <c r="J1404" s="458"/>
      <c r="K1404" s="458"/>
      <c r="L1404" s="338"/>
      <c r="M1404" s="338"/>
      <c r="N1404" s="338"/>
      <c r="O1404" s="360"/>
      <c r="P1404" s="358"/>
      <c r="Q1404" s="358"/>
      <c r="R1404" s="358"/>
      <c r="S1404" s="360"/>
      <c r="T1404" s="359"/>
      <c r="U1404" s="359"/>
      <c r="V1404" s="359"/>
      <c r="W1404" s="359"/>
    </row>
    <row r="1405" spans="1:23" s="193" customFormat="1">
      <c r="A1405" s="418"/>
      <c r="B1405" s="419" t="s">
        <v>193</v>
      </c>
      <c r="C1405" s="418">
        <v>55</v>
      </c>
      <c r="D1405" s="425" t="s">
        <v>194</v>
      </c>
      <c r="E1405" s="427">
        <v>0</v>
      </c>
      <c r="F1405" s="427">
        <v>0</v>
      </c>
      <c r="G1405" s="427">
        <v>0</v>
      </c>
      <c r="H1405" s="540" t="s">
        <v>741</v>
      </c>
      <c r="I1405" s="540" t="s">
        <v>741</v>
      </c>
      <c r="J1405" s="458"/>
      <c r="K1405" s="458"/>
      <c r="L1405" s="338"/>
      <c r="M1405" s="338"/>
      <c r="N1405" s="338"/>
      <c r="O1405" s="360"/>
      <c r="P1405" s="358"/>
      <c r="Q1405" s="358"/>
      <c r="R1405" s="358"/>
      <c r="S1405" s="360"/>
      <c r="T1405" s="359"/>
      <c r="U1405" s="359"/>
      <c r="V1405" s="359"/>
      <c r="W1405" s="359"/>
    </row>
    <row r="1406" spans="1:23" s="193" customFormat="1">
      <c r="A1406" s="418"/>
      <c r="B1406" s="419" t="s">
        <v>275</v>
      </c>
      <c r="C1406" s="418">
        <v>55</v>
      </c>
      <c r="D1406" s="425" t="s">
        <v>338</v>
      </c>
      <c r="E1406" s="427">
        <v>0</v>
      </c>
      <c r="F1406" s="427">
        <v>0</v>
      </c>
      <c r="G1406" s="427">
        <v>0</v>
      </c>
      <c r="H1406" s="540" t="s">
        <v>741</v>
      </c>
      <c r="I1406" s="540" t="s">
        <v>741</v>
      </c>
      <c r="J1406" s="458"/>
      <c r="K1406" s="458"/>
      <c r="L1406" s="338"/>
      <c r="M1406" s="338"/>
      <c r="N1406" s="338"/>
      <c r="O1406" s="360"/>
      <c r="P1406" s="358"/>
      <c r="Q1406" s="358"/>
      <c r="R1406" s="358"/>
      <c r="S1406" s="360"/>
      <c r="T1406" s="359"/>
      <c r="U1406" s="359"/>
      <c r="V1406" s="359"/>
      <c r="W1406" s="359"/>
    </row>
    <row r="1407" spans="1:23" s="193" customFormat="1">
      <c r="A1407" s="418"/>
      <c r="B1407" s="419">
        <v>3295</v>
      </c>
      <c r="C1407" s="418">
        <v>55</v>
      </c>
      <c r="D1407" s="425" t="s">
        <v>195</v>
      </c>
      <c r="E1407" s="427">
        <v>0</v>
      </c>
      <c r="F1407" s="427">
        <v>0</v>
      </c>
      <c r="G1407" s="427">
        <v>0</v>
      </c>
      <c r="H1407" s="540" t="s">
        <v>741</v>
      </c>
      <c r="I1407" s="540" t="s">
        <v>741</v>
      </c>
      <c r="J1407" s="458"/>
      <c r="K1407" s="458"/>
      <c r="L1407" s="338"/>
      <c r="M1407" s="338"/>
      <c r="N1407" s="338"/>
      <c r="O1407" s="360"/>
      <c r="P1407" s="358"/>
      <c r="Q1407" s="358"/>
      <c r="R1407" s="358"/>
      <c r="S1407" s="360"/>
      <c r="T1407" s="359"/>
      <c r="U1407" s="359"/>
      <c r="V1407" s="359"/>
      <c r="W1407" s="359"/>
    </row>
    <row r="1408" spans="1:23" s="193" customFormat="1">
      <c r="A1408" s="418"/>
      <c r="B1408" s="419">
        <v>3296</v>
      </c>
      <c r="C1408" s="418">
        <v>55</v>
      </c>
      <c r="D1408" s="425" t="s">
        <v>339</v>
      </c>
      <c r="E1408" s="427">
        <v>0</v>
      </c>
      <c r="F1408" s="427">
        <v>0</v>
      </c>
      <c r="G1408" s="427">
        <v>0</v>
      </c>
      <c r="H1408" s="540" t="s">
        <v>741</v>
      </c>
      <c r="I1408" s="540" t="s">
        <v>741</v>
      </c>
      <c r="J1408" s="458"/>
      <c r="K1408" s="458"/>
      <c r="L1408" s="338"/>
      <c r="M1408" s="338"/>
      <c r="N1408" s="338"/>
      <c r="O1408" s="360"/>
      <c r="P1408" s="358"/>
      <c r="Q1408" s="358"/>
      <c r="R1408" s="358"/>
      <c r="S1408" s="360"/>
      <c r="T1408" s="359"/>
      <c r="U1408" s="359"/>
      <c r="V1408" s="359"/>
      <c r="W1408" s="359"/>
    </row>
    <row r="1409" spans="1:23" s="193" customFormat="1">
      <c r="A1409" s="418"/>
      <c r="B1409" s="419" t="s">
        <v>196</v>
      </c>
      <c r="C1409" s="418">
        <v>55</v>
      </c>
      <c r="D1409" s="425" t="s">
        <v>109</v>
      </c>
      <c r="E1409" s="427">
        <v>0</v>
      </c>
      <c r="F1409" s="427">
        <v>0</v>
      </c>
      <c r="G1409" s="427">
        <v>0</v>
      </c>
      <c r="H1409" s="540" t="s">
        <v>741</v>
      </c>
      <c r="I1409" s="540" t="s">
        <v>741</v>
      </c>
      <c r="J1409" s="458"/>
      <c r="K1409" s="458"/>
      <c r="L1409" s="338"/>
      <c r="M1409" s="338"/>
      <c r="N1409" s="338"/>
      <c r="O1409" s="360"/>
      <c r="P1409" s="358"/>
      <c r="Q1409" s="358"/>
      <c r="R1409" s="358"/>
      <c r="S1409" s="360"/>
      <c r="T1409" s="359"/>
      <c r="U1409" s="359"/>
      <c r="V1409" s="359"/>
      <c r="W1409" s="359"/>
    </row>
    <row r="1410" spans="1:23" s="193" customFormat="1">
      <c r="A1410" s="336"/>
      <c r="B1410" s="415">
        <v>34</v>
      </c>
      <c r="C1410" s="336">
        <v>55</v>
      </c>
      <c r="D1410" s="426" t="s">
        <v>18</v>
      </c>
      <c r="E1410" s="417">
        <f>E1411+E1416+E1424</f>
        <v>0</v>
      </c>
      <c r="F1410" s="417">
        <f t="shared" ref="F1410" si="692">F1411+F1416+F1424</f>
        <v>0</v>
      </c>
      <c r="G1410" s="417">
        <f t="shared" ref="G1410" si="693">G1411+G1416+G1424</f>
        <v>0</v>
      </c>
      <c r="H1410" s="541" t="s">
        <v>741</v>
      </c>
      <c r="I1410" s="541" t="s">
        <v>741</v>
      </c>
      <c r="J1410" s="458"/>
      <c r="K1410" s="458"/>
      <c r="L1410" s="338"/>
      <c r="M1410" s="338"/>
      <c r="N1410" s="338"/>
      <c r="O1410" s="360"/>
      <c r="P1410" s="358"/>
      <c r="Q1410" s="358"/>
      <c r="R1410" s="358"/>
      <c r="S1410" s="360"/>
      <c r="T1410" s="359"/>
      <c r="U1410" s="359"/>
      <c r="V1410" s="359"/>
      <c r="W1410" s="359"/>
    </row>
    <row r="1411" spans="1:23" s="193" customFormat="1">
      <c r="A1411" s="336"/>
      <c r="B1411" s="415" t="s">
        <v>276</v>
      </c>
      <c r="C1411" s="336">
        <v>55</v>
      </c>
      <c r="D1411" s="426" t="s">
        <v>340</v>
      </c>
      <c r="E1411" s="417">
        <f>SUM(E1412:E1415)</f>
        <v>0</v>
      </c>
      <c r="F1411" s="417">
        <f t="shared" ref="F1411" si="694">SUM(F1412:F1415)</f>
        <v>0</v>
      </c>
      <c r="G1411" s="417">
        <f t="shared" ref="G1411" si="695">SUM(G1412:G1415)</f>
        <v>0</v>
      </c>
      <c r="H1411" s="541" t="s">
        <v>741</v>
      </c>
      <c r="I1411" s="541" t="s">
        <v>741</v>
      </c>
      <c r="J1411" s="458"/>
      <c r="K1411" s="458"/>
      <c r="L1411" s="338"/>
      <c r="M1411" s="338"/>
      <c r="N1411" s="338"/>
      <c r="O1411" s="360"/>
      <c r="P1411" s="358"/>
      <c r="Q1411" s="358"/>
      <c r="R1411" s="358"/>
      <c r="S1411" s="360"/>
      <c r="T1411" s="359"/>
      <c r="U1411" s="359"/>
      <c r="V1411" s="359"/>
      <c r="W1411" s="359"/>
    </row>
    <row r="1412" spans="1:23" s="193" customFormat="1">
      <c r="A1412" s="418"/>
      <c r="B1412" s="419" t="s">
        <v>277</v>
      </c>
      <c r="C1412" s="418">
        <v>55</v>
      </c>
      <c r="D1412" s="425" t="s">
        <v>341</v>
      </c>
      <c r="E1412" s="427">
        <v>0</v>
      </c>
      <c r="F1412" s="427">
        <v>0</v>
      </c>
      <c r="G1412" s="427">
        <v>0</v>
      </c>
      <c r="H1412" s="540" t="s">
        <v>741</v>
      </c>
      <c r="I1412" s="540" t="s">
        <v>741</v>
      </c>
      <c r="J1412" s="458"/>
      <c r="K1412" s="458"/>
      <c r="L1412" s="338"/>
      <c r="M1412" s="338"/>
      <c r="N1412" s="338"/>
      <c r="O1412" s="360"/>
      <c r="P1412" s="358"/>
      <c r="Q1412" s="358"/>
      <c r="R1412" s="358"/>
      <c r="S1412" s="360"/>
      <c r="T1412" s="359"/>
      <c r="U1412" s="359"/>
      <c r="V1412" s="359"/>
      <c r="W1412" s="359"/>
    </row>
    <row r="1413" spans="1:23" s="193" customFormat="1">
      <c r="A1413" s="418"/>
      <c r="B1413" s="419" t="s">
        <v>278</v>
      </c>
      <c r="C1413" s="418">
        <v>55</v>
      </c>
      <c r="D1413" s="425" t="s">
        <v>342</v>
      </c>
      <c r="E1413" s="427">
        <v>0</v>
      </c>
      <c r="F1413" s="427">
        <v>0</v>
      </c>
      <c r="G1413" s="427">
        <v>0</v>
      </c>
      <c r="H1413" s="540" t="s">
        <v>741</v>
      </c>
      <c r="I1413" s="540" t="s">
        <v>741</v>
      </c>
      <c r="J1413" s="458"/>
      <c r="K1413" s="458"/>
      <c r="L1413" s="338"/>
      <c r="M1413" s="338"/>
      <c r="N1413" s="338"/>
      <c r="O1413" s="360"/>
      <c r="P1413" s="358"/>
      <c r="Q1413" s="358"/>
      <c r="R1413" s="358"/>
      <c r="S1413" s="360"/>
      <c r="T1413" s="359"/>
      <c r="U1413" s="359"/>
      <c r="V1413" s="359"/>
      <c r="W1413" s="359"/>
    </row>
    <row r="1414" spans="1:23" s="193" customFormat="1">
      <c r="A1414" s="418"/>
      <c r="B1414" s="419" t="s">
        <v>279</v>
      </c>
      <c r="C1414" s="418">
        <v>55</v>
      </c>
      <c r="D1414" s="425" t="s">
        <v>343</v>
      </c>
      <c r="E1414" s="427">
        <v>0</v>
      </c>
      <c r="F1414" s="427">
        <v>0</v>
      </c>
      <c r="G1414" s="427">
        <v>0</v>
      </c>
      <c r="H1414" s="540" t="s">
        <v>741</v>
      </c>
      <c r="I1414" s="540" t="s">
        <v>741</v>
      </c>
      <c r="J1414" s="458"/>
      <c r="K1414" s="458"/>
      <c r="L1414" s="338"/>
      <c r="M1414" s="338"/>
      <c r="N1414" s="338"/>
      <c r="O1414" s="360"/>
      <c r="P1414" s="358"/>
      <c r="Q1414" s="358"/>
      <c r="R1414" s="358"/>
      <c r="S1414" s="360"/>
      <c r="T1414" s="359"/>
      <c r="U1414" s="359"/>
      <c r="V1414" s="359"/>
      <c r="W1414" s="359"/>
    </row>
    <row r="1415" spans="1:23" s="193" customFormat="1">
      <c r="A1415" s="418"/>
      <c r="B1415" s="419" t="s">
        <v>280</v>
      </c>
      <c r="C1415" s="418">
        <v>55</v>
      </c>
      <c r="D1415" s="425" t="s">
        <v>344</v>
      </c>
      <c r="E1415" s="427">
        <v>0</v>
      </c>
      <c r="F1415" s="427">
        <v>0</v>
      </c>
      <c r="G1415" s="427">
        <v>0</v>
      </c>
      <c r="H1415" s="540" t="s">
        <v>741</v>
      </c>
      <c r="I1415" s="540" t="s">
        <v>741</v>
      </c>
      <c r="J1415" s="458"/>
      <c r="K1415" s="458"/>
      <c r="L1415" s="338"/>
      <c r="M1415" s="338"/>
      <c r="N1415" s="338"/>
      <c r="O1415" s="360"/>
      <c r="P1415" s="358"/>
      <c r="Q1415" s="358"/>
      <c r="R1415" s="358"/>
      <c r="S1415" s="360"/>
      <c r="T1415" s="359"/>
      <c r="U1415" s="359"/>
      <c r="V1415" s="359"/>
      <c r="W1415" s="359"/>
    </row>
    <row r="1416" spans="1:23" s="193" customFormat="1">
      <c r="A1416" s="336"/>
      <c r="B1416" s="415" t="s">
        <v>281</v>
      </c>
      <c r="C1416" s="336">
        <v>55</v>
      </c>
      <c r="D1416" s="426" t="s">
        <v>110</v>
      </c>
      <c r="E1416" s="417">
        <f>SUM(E1417:E1423)</f>
        <v>0</v>
      </c>
      <c r="F1416" s="417">
        <f t="shared" ref="F1416" si="696">SUM(F1417:F1423)</f>
        <v>0</v>
      </c>
      <c r="G1416" s="417">
        <f t="shared" ref="G1416" si="697">SUM(G1417:G1423)</f>
        <v>0</v>
      </c>
      <c r="H1416" s="541" t="s">
        <v>741</v>
      </c>
      <c r="I1416" s="541" t="s">
        <v>741</v>
      </c>
      <c r="J1416" s="458"/>
      <c r="K1416" s="458"/>
      <c r="L1416" s="338"/>
      <c r="M1416" s="338"/>
      <c r="N1416" s="338"/>
      <c r="O1416" s="360"/>
      <c r="P1416" s="358"/>
      <c r="Q1416" s="358"/>
      <c r="R1416" s="358"/>
      <c r="S1416" s="360"/>
      <c r="T1416" s="359"/>
      <c r="U1416" s="359"/>
      <c r="V1416" s="359"/>
      <c r="W1416" s="359"/>
    </row>
    <row r="1417" spans="1:23" s="193" customFormat="1" ht="30">
      <c r="A1417" s="418"/>
      <c r="B1417" s="419" t="s">
        <v>282</v>
      </c>
      <c r="C1417" s="418">
        <v>55</v>
      </c>
      <c r="D1417" s="425" t="s">
        <v>345</v>
      </c>
      <c r="E1417" s="427">
        <v>0</v>
      </c>
      <c r="F1417" s="427">
        <v>0</v>
      </c>
      <c r="G1417" s="427">
        <v>0</v>
      </c>
      <c r="H1417" s="540" t="s">
        <v>741</v>
      </c>
      <c r="I1417" s="540" t="s">
        <v>741</v>
      </c>
      <c r="J1417" s="458"/>
      <c r="K1417" s="458"/>
      <c r="L1417" s="338"/>
      <c r="M1417" s="338"/>
      <c r="N1417" s="338"/>
      <c r="O1417" s="360"/>
      <c r="P1417" s="358"/>
      <c r="Q1417" s="358"/>
      <c r="R1417" s="358"/>
      <c r="S1417" s="360"/>
      <c r="T1417" s="359"/>
      <c r="U1417" s="359"/>
      <c r="V1417" s="359"/>
      <c r="W1417" s="359"/>
    </row>
    <row r="1418" spans="1:23" s="193" customFormat="1" ht="30">
      <c r="A1418" s="418"/>
      <c r="B1418" s="419" t="s">
        <v>283</v>
      </c>
      <c r="C1418" s="418">
        <v>55</v>
      </c>
      <c r="D1418" s="425" t="s">
        <v>346</v>
      </c>
      <c r="E1418" s="427">
        <v>0</v>
      </c>
      <c r="F1418" s="427">
        <v>0</v>
      </c>
      <c r="G1418" s="427">
        <v>0</v>
      </c>
      <c r="H1418" s="540" t="s">
        <v>741</v>
      </c>
      <c r="I1418" s="540" t="s">
        <v>741</v>
      </c>
      <c r="J1418" s="458"/>
      <c r="K1418" s="458"/>
      <c r="L1418" s="338"/>
      <c r="M1418" s="338"/>
      <c r="N1418" s="338"/>
      <c r="O1418" s="360"/>
      <c r="P1418" s="358"/>
      <c r="Q1418" s="358"/>
      <c r="R1418" s="358"/>
      <c r="S1418" s="360"/>
      <c r="T1418" s="359"/>
      <c r="U1418" s="359"/>
      <c r="V1418" s="359"/>
      <c r="W1418" s="359"/>
    </row>
    <row r="1419" spans="1:23" s="193" customFormat="1" ht="30">
      <c r="A1419" s="418"/>
      <c r="B1419" s="419" t="s">
        <v>284</v>
      </c>
      <c r="C1419" s="418">
        <v>55</v>
      </c>
      <c r="D1419" s="425" t="s">
        <v>347</v>
      </c>
      <c r="E1419" s="427">
        <v>0</v>
      </c>
      <c r="F1419" s="427">
        <v>0</v>
      </c>
      <c r="G1419" s="427">
        <v>0</v>
      </c>
      <c r="H1419" s="540" t="s">
        <v>741</v>
      </c>
      <c r="I1419" s="540" t="s">
        <v>741</v>
      </c>
      <c r="J1419" s="458"/>
      <c r="K1419" s="458"/>
      <c r="L1419" s="338"/>
      <c r="M1419" s="338"/>
      <c r="N1419" s="338"/>
      <c r="O1419" s="360"/>
      <c r="P1419" s="358"/>
      <c r="Q1419" s="358"/>
      <c r="R1419" s="358"/>
      <c r="S1419" s="360"/>
      <c r="T1419" s="359"/>
      <c r="U1419" s="359"/>
      <c r="V1419" s="359"/>
      <c r="W1419" s="359"/>
    </row>
    <row r="1420" spans="1:23" s="193" customFormat="1">
      <c r="A1420" s="418"/>
      <c r="B1420" s="419" t="s">
        <v>285</v>
      </c>
      <c r="C1420" s="418">
        <v>55</v>
      </c>
      <c r="D1420" s="425" t="s">
        <v>348</v>
      </c>
      <c r="E1420" s="427">
        <v>0</v>
      </c>
      <c r="F1420" s="427">
        <v>0</v>
      </c>
      <c r="G1420" s="427">
        <v>0</v>
      </c>
      <c r="H1420" s="540" t="s">
        <v>741</v>
      </c>
      <c r="I1420" s="540" t="s">
        <v>741</v>
      </c>
      <c r="J1420" s="458"/>
      <c r="K1420" s="458"/>
      <c r="L1420" s="338"/>
      <c r="M1420" s="338"/>
      <c r="N1420" s="338"/>
      <c r="O1420" s="360"/>
      <c r="P1420" s="358"/>
      <c r="Q1420" s="358"/>
      <c r="R1420" s="358"/>
      <c r="S1420" s="360"/>
      <c r="T1420" s="359"/>
      <c r="U1420" s="359"/>
      <c r="V1420" s="359"/>
      <c r="W1420" s="359"/>
    </row>
    <row r="1421" spans="1:23" s="193" customFormat="1" ht="30">
      <c r="A1421" s="418"/>
      <c r="B1421" s="419">
        <v>3426</v>
      </c>
      <c r="C1421" s="418">
        <v>55</v>
      </c>
      <c r="D1421" s="425" t="s">
        <v>349</v>
      </c>
      <c r="E1421" s="427">
        <v>0</v>
      </c>
      <c r="F1421" s="427">
        <v>0</v>
      </c>
      <c r="G1421" s="427">
        <v>0</v>
      </c>
      <c r="H1421" s="540" t="s">
        <v>741</v>
      </c>
      <c r="I1421" s="540" t="s">
        <v>741</v>
      </c>
      <c r="J1421" s="458"/>
      <c r="K1421" s="458"/>
      <c r="L1421" s="338"/>
      <c r="M1421" s="338"/>
      <c r="N1421" s="338"/>
      <c r="O1421" s="360"/>
      <c r="P1421" s="358"/>
      <c r="Q1421" s="358"/>
      <c r="R1421" s="358"/>
      <c r="S1421" s="360"/>
      <c r="T1421" s="359"/>
      <c r="U1421" s="359"/>
      <c r="V1421" s="359"/>
      <c r="W1421" s="359"/>
    </row>
    <row r="1422" spans="1:23" s="193" customFormat="1" ht="30">
      <c r="A1422" s="418"/>
      <c r="B1422" s="419">
        <v>3427</v>
      </c>
      <c r="C1422" s="418">
        <v>55</v>
      </c>
      <c r="D1422" s="425" t="s">
        <v>350</v>
      </c>
      <c r="E1422" s="427">
        <v>0</v>
      </c>
      <c r="F1422" s="427">
        <v>0</v>
      </c>
      <c r="G1422" s="427">
        <v>0</v>
      </c>
      <c r="H1422" s="540" t="s">
        <v>741</v>
      </c>
      <c r="I1422" s="540" t="s">
        <v>741</v>
      </c>
      <c r="J1422" s="458"/>
      <c r="K1422" s="458"/>
      <c r="L1422" s="338"/>
      <c r="M1422" s="338"/>
      <c r="N1422" s="338"/>
      <c r="O1422" s="360"/>
      <c r="P1422" s="358"/>
      <c r="Q1422" s="358"/>
      <c r="R1422" s="358"/>
      <c r="S1422" s="360"/>
      <c r="T1422" s="359"/>
      <c r="U1422" s="359"/>
      <c r="V1422" s="359"/>
      <c r="W1422" s="359"/>
    </row>
    <row r="1423" spans="1:23" s="193" customFormat="1">
      <c r="A1423" s="418"/>
      <c r="B1423" s="419">
        <v>3428</v>
      </c>
      <c r="C1423" s="418">
        <v>55</v>
      </c>
      <c r="D1423" s="425" t="s">
        <v>351</v>
      </c>
      <c r="E1423" s="427">
        <v>0</v>
      </c>
      <c r="F1423" s="427">
        <v>0</v>
      </c>
      <c r="G1423" s="427">
        <v>0</v>
      </c>
      <c r="H1423" s="540" t="s">
        <v>741</v>
      </c>
      <c r="I1423" s="540" t="s">
        <v>741</v>
      </c>
      <c r="J1423" s="458"/>
      <c r="K1423" s="458"/>
      <c r="L1423" s="338"/>
      <c r="M1423" s="338"/>
      <c r="N1423" s="338"/>
      <c r="O1423" s="360"/>
      <c r="P1423" s="358"/>
      <c r="Q1423" s="358"/>
      <c r="R1423" s="358"/>
      <c r="S1423" s="360"/>
      <c r="T1423" s="359"/>
      <c r="U1423" s="359"/>
      <c r="V1423" s="359"/>
      <c r="W1423" s="359"/>
    </row>
    <row r="1424" spans="1:23" s="193" customFormat="1">
      <c r="A1424" s="336"/>
      <c r="B1424" s="415" t="s">
        <v>286</v>
      </c>
      <c r="C1424" s="336">
        <v>55</v>
      </c>
      <c r="D1424" s="426" t="s">
        <v>111</v>
      </c>
      <c r="E1424" s="417">
        <f>SUM(E1425:E1428)</f>
        <v>0</v>
      </c>
      <c r="F1424" s="417">
        <f t="shared" ref="F1424" si="698">SUM(F1425:F1428)</f>
        <v>0</v>
      </c>
      <c r="G1424" s="417">
        <f t="shared" ref="G1424" si="699">SUM(G1425:G1428)</f>
        <v>0</v>
      </c>
      <c r="H1424" s="541" t="s">
        <v>741</v>
      </c>
      <c r="I1424" s="541" t="s">
        <v>741</v>
      </c>
      <c r="J1424" s="458"/>
      <c r="K1424" s="458"/>
      <c r="L1424" s="338"/>
      <c r="M1424" s="338"/>
      <c r="N1424" s="338"/>
      <c r="O1424" s="360"/>
      <c r="P1424" s="358"/>
      <c r="Q1424" s="358"/>
      <c r="R1424" s="358"/>
      <c r="S1424" s="360"/>
      <c r="T1424" s="359"/>
      <c r="U1424" s="359"/>
      <c r="V1424" s="359"/>
      <c r="W1424" s="359"/>
    </row>
    <row r="1425" spans="1:23" s="193" customFormat="1">
      <c r="A1425" s="418"/>
      <c r="B1425" s="419" t="s">
        <v>197</v>
      </c>
      <c r="C1425" s="418">
        <v>55</v>
      </c>
      <c r="D1425" s="425" t="s">
        <v>198</v>
      </c>
      <c r="E1425" s="427">
        <v>0</v>
      </c>
      <c r="F1425" s="427">
        <v>0</v>
      </c>
      <c r="G1425" s="427">
        <v>0</v>
      </c>
      <c r="H1425" s="540" t="s">
        <v>741</v>
      </c>
      <c r="I1425" s="540" t="s">
        <v>741</v>
      </c>
      <c r="J1425" s="458"/>
      <c r="K1425" s="458"/>
      <c r="L1425" s="338"/>
      <c r="M1425" s="338"/>
      <c r="N1425" s="338"/>
      <c r="O1425" s="360"/>
      <c r="P1425" s="358"/>
      <c r="Q1425" s="358"/>
      <c r="R1425" s="358"/>
      <c r="S1425" s="360"/>
      <c r="T1425" s="359"/>
      <c r="U1425" s="359"/>
      <c r="V1425" s="359"/>
      <c r="W1425" s="359"/>
    </row>
    <row r="1426" spans="1:23" s="193" customFormat="1" ht="30">
      <c r="A1426" s="418"/>
      <c r="B1426" s="419" t="s">
        <v>287</v>
      </c>
      <c r="C1426" s="418">
        <v>55</v>
      </c>
      <c r="D1426" s="425" t="s">
        <v>352</v>
      </c>
      <c r="E1426" s="427">
        <v>0</v>
      </c>
      <c r="F1426" s="427">
        <v>0</v>
      </c>
      <c r="G1426" s="427">
        <v>0</v>
      </c>
      <c r="H1426" s="540" t="s">
        <v>741</v>
      </c>
      <c r="I1426" s="540" t="s">
        <v>741</v>
      </c>
      <c r="J1426" s="458"/>
      <c r="K1426" s="458"/>
      <c r="L1426" s="338"/>
      <c r="M1426" s="338"/>
      <c r="N1426" s="338"/>
      <c r="O1426" s="360"/>
      <c r="P1426" s="358"/>
      <c r="Q1426" s="358"/>
      <c r="R1426" s="358"/>
      <c r="S1426" s="360"/>
      <c r="T1426" s="359"/>
      <c r="U1426" s="359"/>
      <c r="V1426" s="359"/>
      <c r="W1426" s="359"/>
    </row>
    <row r="1427" spans="1:23" s="193" customFormat="1">
      <c r="A1427" s="418"/>
      <c r="B1427" s="419" t="s">
        <v>288</v>
      </c>
      <c r="C1427" s="418">
        <v>55</v>
      </c>
      <c r="D1427" s="425" t="s">
        <v>353</v>
      </c>
      <c r="E1427" s="427">
        <v>0</v>
      </c>
      <c r="F1427" s="427">
        <v>0</v>
      </c>
      <c r="G1427" s="427">
        <v>0</v>
      </c>
      <c r="H1427" s="540" t="s">
        <v>741</v>
      </c>
      <c r="I1427" s="540" t="s">
        <v>741</v>
      </c>
      <c r="J1427" s="458"/>
      <c r="K1427" s="458"/>
      <c r="L1427" s="338"/>
      <c r="M1427" s="338"/>
      <c r="N1427" s="338"/>
      <c r="O1427" s="360"/>
      <c r="P1427" s="358"/>
      <c r="Q1427" s="358"/>
      <c r="R1427" s="358"/>
      <c r="S1427" s="360"/>
      <c r="T1427" s="359"/>
      <c r="U1427" s="359"/>
      <c r="V1427" s="359"/>
      <c r="W1427" s="359"/>
    </row>
    <row r="1428" spans="1:23" s="193" customFormat="1">
      <c r="A1428" s="418"/>
      <c r="B1428" s="419" t="s">
        <v>289</v>
      </c>
      <c r="C1428" s="418">
        <v>55</v>
      </c>
      <c r="D1428" s="425" t="s">
        <v>354</v>
      </c>
      <c r="E1428" s="427">
        <v>0</v>
      </c>
      <c r="F1428" s="427">
        <v>0</v>
      </c>
      <c r="G1428" s="427">
        <v>0</v>
      </c>
      <c r="H1428" s="540" t="s">
        <v>741</v>
      </c>
      <c r="I1428" s="540" t="s">
        <v>741</v>
      </c>
      <c r="J1428" s="458"/>
      <c r="K1428" s="458"/>
      <c r="L1428" s="338"/>
      <c r="M1428" s="338"/>
      <c r="N1428" s="338"/>
      <c r="O1428" s="360"/>
      <c r="P1428" s="358"/>
      <c r="Q1428" s="358"/>
      <c r="R1428" s="358"/>
      <c r="S1428" s="360"/>
      <c r="T1428" s="359"/>
      <c r="U1428" s="359"/>
      <c r="V1428" s="359"/>
      <c r="W1428" s="359"/>
    </row>
    <row r="1429" spans="1:23" s="193" customFormat="1">
      <c r="A1429" s="336"/>
      <c r="B1429" s="415">
        <v>35</v>
      </c>
      <c r="C1429" s="336">
        <v>55</v>
      </c>
      <c r="D1429" s="426" t="s">
        <v>355</v>
      </c>
      <c r="E1429" s="417">
        <f>E1430+E1433+E1437</f>
        <v>0</v>
      </c>
      <c r="F1429" s="417">
        <f t="shared" ref="F1429" si="700">F1430+F1433+F1437</f>
        <v>0</v>
      </c>
      <c r="G1429" s="417">
        <f t="shared" ref="G1429" si="701">G1430+G1433+G1437</f>
        <v>0</v>
      </c>
      <c r="H1429" s="541" t="s">
        <v>741</v>
      </c>
      <c r="I1429" s="541" t="s">
        <v>741</v>
      </c>
      <c r="J1429" s="458"/>
      <c r="K1429" s="458"/>
      <c r="L1429" s="338"/>
      <c r="M1429" s="338"/>
      <c r="N1429" s="338"/>
      <c r="O1429" s="360"/>
      <c r="P1429" s="358"/>
      <c r="Q1429" s="358"/>
      <c r="R1429" s="358"/>
      <c r="S1429" s="360"/>
      <c r="T1429" s="359"/>
      <c r="U1429" s="359"/>
      <c r="V1429" s="359"/>
      <c r="W1429" s="359"/>
    </row>
    <row r="1430" spans="1:23" s="193" customFormat="1">
      <c r="A1430" s="336"/>
      <c r="B1430" s="415" t="s">
        <v>290</v>
      </c>
      <c r="C1430" s="336">
        <v>55</v>
      </c>
      <c r="D1430" s="426" t="s">
        <v>356</v>
      </c>
      <c r="E1430" s="417">
        <f>SUM(E1431:E1432)</f>
        <v>0</v>
      </c>
      <c r="F1430" s="417">
        <f t="shared" ref="F1430" si="702">SUM(F1431:F1432)</f>
        <v>0</v>
      </c>
      <c r="G1430" s="417">
        <f t="shared" ref="G1430" si="703">SUM(G1431:G1432)</f>
        <v>0</v>
      </c>
      <c r="H1430" s="541" t="s">
        <v>741</v>
      </c>
      <c r="I1430" s="541" t="s">
        <v>741</v>
      </c>
      <c r="J1430" s="458"/>
      <c r="K1430" s="458"/>
      <c r="L1430" s="338"/>
      <c r="M1430" s="338"/>
      <c r="N1430" s="338"/>
      <c r="O1430" s="360"/>
      <c r="P1430" s="358"/>
      <c r="Q1430" s="358"/>
      <c r="R1430" s="358"/>
      <c r="S1430" s="360"/>
      <c r="T1430" s="359"/>
      <c r="U1430" s="359"/>
      <c r="V1430" s="359"/>
      <c r="W1430" s="359"/>
    </row>
    <row r="1431" spans="1:23" s="193" customFormat="1" ht="30">
      <c r="A1431" s="418"/>
      <c r="B1431" s="419" t="s">
        <v>292</v>
      </c>
      <c r="C1431" s="418">
        <v>55</v>
      </c>
      <c r="D1431" s="425" t="s">
        <v>357</v>
      </c>
      <c r="E1431" s="427">
        <v>0</v>
      </c>
      <c r="F1431" s="427">
        <v>0</v>
      </c>
      <c r="G1431" s="427">
        <v>0</v>
      </c>
      <c r="H1431" s="540" t="s">
        <v>741</v>
      </c>
      <c r="I1431" s="540" t="s">
        <v>741</v>
      </c>
      <c r="J1431" s="458"/>
      <c r="K1431" s="458"/>
      <c r="L1431" s="338"/>
      <c r="M1431" s="338"/>
      <c r="N1431" s="338"/>
      <c r="O1431" s="360"/>
      <c r="P1431" s="358"/>
      <c r="Q1431" s="358"/>
      <c r="R1431" s="358"/>
      <c r="S1431" s="360"/>
      <c r="T1431" s="359"/>
      <c r="U1431" s="359"/>
      <c r="V1431" s="359"/>
      <c r="W1431" s="359"/>
    </row>
    <row r="1432" spans="1:23" s="193" customFormat="1">
      <c r="A1432" s="418"/>
      <c r="B1432" s="419" t="s">
        <v>293</v>
      </c>
      <c r="C1432" s="418">
        <v>55</v>
      </c>
      <c r="D1432" s="425" t="s">
        <v>356</v>
      </c>
      <c r="E1432" s="427">
        <v>0</v>
      </c>
      <c r="F1432" s="427">
        <v>0</v>
      </c>
      <c r="G1432" s="427">
        <v>0</v>
      </c>
      <c r="H1432" s="540" t="s">
        <v>741</v>
      </c>
      <c r="I1432" s="540" t="s">
        <v>741</v>
      </c>
      <c r="J1432" s="458"/>
      <c r="K1432" s="458"/>
      <c r="L1432" s="338"/>
      <c r="M1432" s="338"/>
      <c r="N1432" s="338"/>
      <c r="O1432" s="360"/>
      <c r="P1432" s="358"/>
      <c r="Q1432" s="358"/>
      <c r="R1432" s="358"/>
      <c r="S1432" s="360"/>
      <c r="T1432" s="359"/>
      <c r="U1432" s="359"/>
      <c r="V1432" s="359"/>
      <c r="W1432" s="359"/>
    </row>
    <row r="1433" spans="1:23" s="193" customFormat="1" ht="30">
      <c r="A1433" s="336"/>
      <c r="B1433" s="415" t="s">
        <v>291</v>
      </c>
      <c r="C1433" s="336">
        <v>55</v>
      </c>
      <c r="D1433" s="426" t="s">
        <v>358</v>
      </c>
      <c r="E1433" s="417">
        <f>SUM(E1434:E1436)</f>
        <v>0</v>
      </c>
      <c r="F1433" s="417">
        <f t="shared" ref="F1433" si="704">SUM(F1434:F1436)</f>
        <v>0</v>
      </c>
      <c r="G1433" s="417">
        <f t="shared" ref="G1433" si="705">SUM(G1434:G1436)</f>
        <v>0</v>
      </c>
      <c r="H1433" s="541" t="s">
        <v>741</v>
      </c>
      <c r="I1433" s="541" t="s">
        <v>741</v>
      </c>
      <c r="J1433" s="458"/>
      <c r="K1433" s="458"/>
      <c r="L1433" s="338"/>
      <c r="M1433" s="338"/>
      <c r="N1433" s="338"/>
      <c r="O1433" s="360"/>
      <c r="P1433" s="358"/>
      <c r="Q1433" s="358"/>
      <c r="R1433" s="358"/>
      <c r="S1433" s="360"/>
      <c r="T1433" s="359"/>
      <c r="U1433" s="359"/>
      <c r="V1433" s="359"/>
      <c r="W1433" s="359"/>
    </row>
    <row r="1434" spans="1:23" s="193" customFormat="1" ht="30">
      <c r="A1434" s="418"/>
      <c r="B1434" s="419" t="s">
        <v>294</v>
      </c>
      <c r="C1434" s="418">
        <v>55</v>
      </c>
      <c r="D1434" s="425" t="s">
        <v>359</v>
      </c>
      <c r="E1434" s="427">
        <v>0</v>
      </c>
      <c r="F1434" s="427">
        <v>0</v>
      </c>
      <c r="G1434" s="427">
        <v>0</v>
      </c>
      <c r="H1434" s="540" t="s">
        <v>741</v>
      </c>
      <c r="I1434" s="540" t="s">
        <v>741</v>
      </c>
      <c r="J1434" s="458"/>
      <c r="K1434" s="458"/>
      <c r="L1434" s="338"/>
      <c r="M1434" s="338"/>
      <c r="N1434" s="338"/>
      <c r="O1434" s="360"/>
      <c r="P1434" s="358"/>
      <c r="Q1434" s="358"/>
      <c r="R1434" s="358"/>
      <c r="S1434" s="360"/>
      <c r="T1434" s="359"/>
      <c r="U1434" s="359"/>
      <c r="V1434" s="359"/>
      <c r="W1434" s="359"/>
    </row>
    <row r="1435" spans="1:23" s="193" customFormat="1" ht="30">
      <c r="A1435" s="418"/>
      <c r="B1435" s="419" t="s">
        <v>295</v>
      </c>
      <c r="C1435" s="418">
        <v>55</v>
      </c>
      <c r="D1435" s="425" t="s">
        <v>360</v>
      </c>
      <c r="E1435" s="427">
        <v>0</v>
      </c>
      <c r="F1435" s="427">
        <v>0</v>
      </c>
      <c r="G1435" s="427">
        <v>0</v>
      </c>
      <c r="H1435" s="540" t="s">
        <v>741</v>
      </c>
      <c r="I1435" s="540" t="s">
        <v>741</v>
      </c>
      <c r="J1435" s="458"/>
      <c r="K1435" s="458"/>
      <c r="L1435" s="338"/>
      <c r="M1435" s="338"/>
      <c r="N1435" s="338"/>
      <c r="O1435" s="360"/>
      <c r="P1435" s="358"/>
      <c r="Q1435" s="358"/>
      <c r="R1435" s="358"/>
      <c r="S1435" s="360"/>
      <c r="T1435" s="359"/>
      <c r="U1435" s="359"/>
      <c r="V1435" s="359"/>
      <c r="W1435" s="359"/>
    </row>
    <row r="1436" spans="1:23" s="193" customFormat="1">
      <c r="A1436" s="418"/>
      <c r="B1436" s="419" t="s">
        <v>296</v>
      </c>
      <c r="C1436" s="418">
        <v>55</v>
      </c>
      <c r="D1436" s="425" t="s">
        <v>361</v>
      </c>
      <c r="E1436" s="427">
        <v>0</v>
      </c>
      <c r="F1436" s="427">
        <v>0</v>
      </c>
      <c r="G1436" s="427">
        <v>0</v>
      </c>
      <c r="H1436" s="540" t="s">
        <v>741</v>
      </c>
      <c r="I1436" s="540" t="s">
        <v>741</v>
      </c>
      <c r="J1436" s="458"/>
      <c r="K1436" s="458"/>
      <c r="L1436" s="338"/>
      <c r="M1436" s="338"/>
      <c r="N1436" s="338"/>
      <c r="O1436" s="360"/>
      <c r="P1436" s="358"/>
      <c r="Q1436" s="358"/>
      <c r="R1436" s="358"/>
      <c r="S1436" s="360"/>
      <c r="T1436" s="359"/>
      <c r="U1436" s="359"/>
      <c r="V1436" s="359"/>
      <c r="W1436" s="359"/>
    </row>
    <row r="1437" spans="1:23" s="193" customFormat="1" ht="30">
      <c r="A1437" s="336"/>
      <c r="B1437" s="415">
        <v>353</v>
      </c>
      <c r="C1437" s="336">
        <v>55</v>
      </c>
      <c r="D1437" s="426" t="s">
        <v>362</v>
      </c>
      <c r="E1437" s="417">
        <f>SUM(E1438)</f>
        <v>0</v>
      </c>
      <c r="F1437" s="417">
        <f t="shared" ref="F1437" si="706">SUM(F1438)</f>
        <v>0</v>
      </c>
      <c r="G1437" s="417">
        <f t="shared" ref="G1437" si="707">SUM(G1438)</f>
        <v>0</v>
      </c>
      <c r="H1437" s="541" t="s">
        <v>741</v>
      </c>
      <c r="I1437" s="541" t="s">
        <v>741</v>
      </c>
      <c r="J1437" s="458"/>
      <c r="K1437" s="458"/>
      <c r="L1437" s="338"/>
      <c r="M1437" s="338"/>
      <c r="N1437" s="338"/>
      <c r="O1437" s="360"/>
      <c r="P1437" s="358"/>
      <c r="Q1437" s="358"/>
      <c r="R1437" s="358"/>
      <c r="S1437" s="360"/>
      <c r="T1437" s="359"/>
      <c r="U1437" s="359"/>
      <c r="V1437" s="359"/>
      <c r="W1437" s="359"/>
    </row>
    <row r="1438" spans="1:23" s="193" customFormat="1" ht="30">
      <c r="A1438" s="418"/>
      <c r="B1438" s="419">
        <v>3531</v>
      </c>
      <c r="C1438" s="418">
        <v>55</v>
      </c>
      <c r="D1438" s="425" t="s">
        <v>362</v>
      </c>
      <c r="E1438" s="427">
        <v>0</v>
      </c>
      <c r="F1438" s="427">
        <v>0</v>
      </c>
      <c r="G1438" s="427">
        <v>0</v>
      </c>
      <c r="H1438" s="540" t="s">
        <v>741</v>
      </c>
      <c r="I1438" s="540" t="s">
        <v>741</v>
      </c>
      <c r="J1438" s="458"/>
      <c r="K1438" s="458"/>
      <c r="L1438" s="338"/>
      <c r="M1438" s="338"/>
      <c r="N1438" s="338"/>
      <c r="O1438" s="360"/>
      <c r="P1438" s="358"/>
      <c r="Q1438" s="358"/>
      <c r="R1438" s="358"/>
      <c r="S1438" s="360"/>
      <c r="T1438" s="359"/>
      <c r="U1438" s="359"/>
      <c r="V1438" s="359"/>
      <c r="W1438" s="359"/>
    </row>
    <row r="1439" spans="1:23" s="193" customFormat="1">
      <c r="A1439" s="336"/>
      <c r="B1439" s="415">
        <v>36</v>
      </c>
      <c r="C1439" s="336">
        <v>55</v>
      </c>
      <c r="D1439" s="426" t="s">
        <v>363</v>
      </c>
      <c r="E1439" s="417">
        <f>E1440+E1443+E1446+E1451+E1455+E1459+E1462</f>
        <v>0</v>
      </c>
      <c r="F1439" s="417">
        <f t="shared" ref="F1439" si="708">F1440+F1443+F1446+F1451+F1455+F1459+F1462</f>
        <v>0</v>
      </c>
      <c r="G1439" s="417">
        <f t="shared" ref="G1439" si="709">G1440+G1443+G1446+G1451+G1455+G1459+G1462</f>
        <v>0</v>
      </c>
      <c r="H1439" s="541" t="s">
        <v>741</v>
      </c>
      <c r="I1439" s="541" t="s">
        <v>741</v>
      </c>
      <c r="J1439" s="458"/>
      <c r="K1439" s="458"/>
      <c r="L1439" s="338"/>
      <c r="M1439" s="338"/>
      <c r="N1439" s="338"/>
      <c r="O1439" s="360"/>
      <c r="P1439" s="358"/>
      <c r="Q1439" s="358"/>
      <c r="R1439" s="358"/>
      <c r="S1439" s="360"/>
      <c r="T1439" s="359"/>
      <c r="U1439" s="359"/>
      <c r="V1439" s="359"/>
      <c r="W1439" s="359"/>
    </row>
    <row r="1440" spans="1:23" s="193" customFormat="1">
      <c r="A1440" s="336"/>
      <c r="B1440" s="415" t="s">
        <v>297</v>
      </c>
      <c r="C1440" s="336">
        <v>55</v>
      </c>
      <c r="D1440" s="426" t="s">
        <v>364</v>
      </c>
      <c r="E1440" s="417">
        <f>SUM(E1441:E1442)</f>
        <v>0</v>
      </c>
      <c r="F1440" s="417">
        <f t="shared" ref="F1440" si="710">SUM(F1441:F1442)</f>
        <v>0</v>
      </c>
      <c r="G1440" s="417">
        <f t="shared" ref="G1440" si="711">SUM(G1441:G1442)</f>
        <v>0</v>
      </c>
      <c r="H1440" s="541" t="s">
        <v>741</v>
      </c>
      <c r="I1440" s="541" t="s">
        <v>741</v>
      </c>
      <c r="J1440" s="458"/>
      <c r="K1440" s="458"/>
      <c r="L1440" s="338"/>
      <c r="M1440" s="338"/>
      <c r="N1440" s="338"/>
      <c r="O1440" s="360"/>
      <c r="P1440" s="358"/>
      <c r="Q1440" s="358"/>
      <c r="R1440" s="358"/>
      <c r="S1440" s="360"/>
      <c r="T1440" s="359"/>
      <c r="U1440" s="359"/>
      <c r="V1440" s="359"/>
      <c r="W1440" s="359"/>
    </row>
    <row r="1441" spans="1:23" s="193" customFormat="1">
      <c r="A1441" s="418"/>
      <c r="B1441" s="419" t="s">
        <v>298</v>
      </c>
      <c r="C1441" s="418">
        <v>55</v>
      </c>
      <c r="D1441" s="425" t="s">
        <v>365</v>
      </c>
      <c r="E1441" s="427">
        <v>0</v>
      </c>
      <c r="F1441" s="427">
        <v>0</v>
      </c>
      <c r="G1441" s="427">
        <v>0</v>
      </c>
      <c r="H1441" s="540" t="s">
        <v>741</v>
      </c>
      <c r="I1441" s="540" t="s">
        <v>741</v>
      </c>
      <c r="J1441" s="458"/>
      <c r="K1441" s="458"/>
      <c r="L1441" s="338"/>
      <c r="M1441" s="338"/>
      <c r="N1441" s="338"/>
      <c r="O1441" s="360"/>
      <c r="P1441" s="358"/>
      <c r="Q1441" s="358"/>
      <c r="R1441" s="358"/>
      <c r="S1441" s="360"/>
      <c r="T1441" s="359"/>
      <c r="U1441" s="359"/>
      <c r="V1441" s="359"/>
      <c r="W1441" s="359"/>
    </row>
    <row r="1442" spans="1:23" s="193" customFormat="1">
      <c r="A1442" s="418"/>
      <c r="B1442" s="419" t="s">
        <v>299</v>
      </c>
      <c r="C1442" s="418">
        <v>55</v>
      </c>
      <c r="D1442" s="425" t="s">
        <v>366</v>
      </c>
      <c r="E1442" s="427">
        <v>0</v>
      </c>
      <c r="F1442" s="427">
        <v>0</v>
      </c>
      <c r="G1442" s="427">
        <v>0</v>
      </c>
      <c r="H1442" s="540" t="s">
        <v>741</v>
      </c>
      <c r="I1442" s="540" t="s">
        <v>741</v>
      </c>
      <c r="J1442" s="458"/>
      <c r="K1442" s="458"/>
      <c r="L1442" s="338"/>
      <c r="M1442" s="338"/>
      <c r="N1442" s="338"/>
      <c r="O1442" s="360"/>
      <c r="P1442" s="358"/>
      <c r="Q1442" s="358"/>
      <c r="R1442" s="358"/>
      <c r="S1442" s="360"/>
      <c r="T1442" s="359"/>
      <c r="U1442" s="359"/>
      <c r="V1442" s="359"/>
      <c r="W1442" s="359"/>
    </row>
    <row r="1443" spans="1:23" s="193" customFormat="1" ht="30">
      <c r="A1443" s="336"/>
      <c r="B1443" s="415">
        <v>362</v>
      </c>
      <c r="C1443" s="336">
        <v>55</v>
      </c>
      <c r="D1443" s="426" t="s">
        <v>367</v>
      </c>
      <c r="E1443" s="417">
        <f>SUM(E1444:E1445)</f>
        <v>0</v>
      </c>
      <c r="F1443" s="417">
        <f t="shared" ref="F1443" si="712">SUM(F1444:F1445)</f>
        <v>0</v>
      </c>
      <c r="G1443" s="417">
        <f t="shared" ref="G1443" si="713">SUM(G1444:G1445)</f>
        <v>0</v>
      </c>
      <c r="H1443" s="541" t="s">
        <v>741</v>
      </c>
      <c r="I1443" s="541" t="s">
        <v>741</v>
      </c>
      <c r="J1443" s="458"/>
      <c r="K1443" s="458"/>
      <c r="L1443" s="338"/>
      <c r="M1443" s="338"/>
      <c r="N1443" s="338"/>
      <c r="O1443" s="360"/>
      <c r="P1443" s="358"/>
      <c r="Q1443" s="358"/>
      <c r="R1443" s="358"/>
      <c r="S1443" s="360"/>
      <c r="T1443" s="359"/>
      <c r="U1443" s="359"/>
      <c r="V1443" s="359"/>
      <c r="W1443" s="359"/>
    </row>
    <row r="1444" spans="1:23" s="193" customFormat="1" ht="30">
      <c r="A1444" s="418"/>
      <c r="B1444" s="419">
        <v>3621</v>
      </c>
      <c r="C1444" s="418">
        <v>55</v>
      </c>
      <c r="D1444" s="425" t="s">
        <v>368</v>
      </c>
      <c r="E1444" s="427">
        <v>0</v>
      </c>
      <c r="F1444" s="427">
        <v>0</v>
      </c>
      <c r="G1444" s="427">
        <v>0</v>
      </c>
      <c r="H1444" s="540" t="s">
        <v>741</v>
      </c>
      <c r="I1444" s="540" t="s">
        <v>741</v>
      </c>
      <c r="J1444" s="458"/>
      <c r="K1444" s="458"/>
      <c r="L1444" s="338"/>
      <c r="M1444" s="338"/>
      <c r="N1444" s="338"/>
      <c r="O1444" s="360"/>
      <c r="P1444" s="358"/>
      <c r="Q1444" s="358"/>
      <c r="R1444" s="358"/>
      <c r="S1444" s="360"/>
      <c r="T1444" s="359"/>
      <c r="U1444" s="359"/>
      <c r="V1444" s="359"/>
      <c r="W1444" s="359"/>
    </row>
    <row r="1445" spans="1:23" s="193" customFormat="1" ht="30">
      <c r="A1445" s="418"/>
      <c r="B1445" s="419">
        <v>3622</v>
      </c>
      <c r="C1445" s="418">
        <v>55</v>
      </c>
      <c r="D1445" s="425" t="s">
        <v>369</v>
      </c>
      <c r="E1445" s="427">
        <v>0</v>
      </c>
      <c r="F1445" s="427">
        <v>0</v>
      </c>
      <c r="G1445" s="427">
        <v>0</v>
      </c>
      <c r="H1445" s="540" t="s">
        <v>741</v>
      </c>
      <c r="I1445" s="540" t="s">
        <v>741</v>
      </c>
      <c r="J1445" s="458"/>
      <c r="K1445" s="458"/>
      <c r="L1445" s="338"/>
      <c r="M1445" s="338"/>
      <c r="N1445" s="338"/>
      <c r="O1445" s="360"/>
      <c r="P1445" s="358"/>
      <c r="Q1445" s="358"/>
      <c r="R1445" s="358"/>
      <c r="S1445" s="360"/>
      <c r="T1445" s="359"/>
      <c r="U1445" s="359"/>
      <c r="V1445" s="359"/>
      <c r="W1445" s="359"/>
    </row>
    <row r="1446" spans="1:23" s="193" customFormat="1">
      <c r="A1446" s="336"/>
      <c r="B1446" s="415" t="s">
        <v>300</v>
      </c>
      <c r="C1446" s="336">
        <v>55</v>
      </c>
      <c r="D1446" s="426" t="s">
        <v>370</v>
      </c>
      <c r="E1446" s="417">
        <f>SUM(E1447:E1450)</f>
        <v>0</v>
      </c>
      <c r="F1446" s="417">
        <f t="shared" ref="F1446" si="714">SUM(F1447:F1450)</f>
        <v>0</v>
      </c>
      <c r="G1446" s="417">
        <f t="shared" ref="G1446" si="715">SUM(G1447:G1450)</f>
        <v>0</v>
      </c>
      <c r="H1446" s="541" t="s">
        <v>741</v>
      </c>
      <c r="I1446" s="541" t="s">
        <v>741</v>
      </c>
      <c r="J1446" s="458"/>
      <c r="K1446" s="458"/>
      <c r="L1446" s="338"/>
      <c r="M1446" s="338"/>
      <c r="N1446" s="338"/>
      <c r="O1446" s="360"/>
      <c r="P1446" s="358"/>
      <c r="Q1446" s="358"/>
      <c r="R1446" s="358"/>
      <c r="S1446" s="360"/>
      <c r="T1446" s="359"/>
      <c r="U1446" s="359"/>
      <c r="V1446" s="359"/>
      <c r="W1446" s="359"/>
    </row>
    <row r="1447" spans="1:23" s="193" customFormat="1">
      <c r="A1447" s="418"/>
      <c r="B1447" s="419" t="s">
        <v>301</v>
      </c>
      <c r="C1447" s="418">
        <v>55</v>
      </c>
      <c r="D1447" s="425" t="s">
        <v>371</v>
      </c>
      <c r="E1447" s="427">
        <v>0</v>
      </c>
      <c r="F1447" s="427">
        <v>0</v>
      </c>
      <c r="G1447" s="427">
        <v>0</v>
      </c>
      <c r="H1447" s="540" t="s">
        <v>741</v>
      </c>
      <c r="I1447" s="540" t="s">
        <v>741</v>
      </c>
      <c r="J1447" s="458"/>
      <c r="K1447" s="458"/>
      <c r="L1447" s="338"/>
      <c r="M1447" s="338"/>
      <c r="N1447" s="338"/>
      <c r="O1447" s="360"/>
      <c r="P1447" s="358"/>
      <c r="Q1447" s="358"/>
      <c r="R1447" s="358"/>
      <c r="S1447" s="360"/>
      <c r="T1447" s="359"/>
      <c r="U1447" s="359"/>
      <c r="V1447" s="359"/>
      <c r="W1447" s="359"/>
    </row>
    <row r="1448" spans="1:23" s="193" customFormat="1">
      <c r="A1448" s="418"/>
      <c r="B1448" s="419" t="s">
        <v>302</v>
      </c>
      <c r="C1448" s="418">
        <v>55</v>
      </c>
      <c r="D1448" s="425" t="s">
        <v>372</v>
      </c>
      <c r="E1448" s="427">
        <v>0</v>
      </c>
      <c r="F1448" s="427">
        <v>0</v>
      </c>
      <c r="G1448" s="427">
        <v>0</v>
      </c>
      <c r="H1448" s="540" t="s">
        <v>741</v>
      </c>
      <c r="I1448" s="540" t="s">
        <v>741</v>
      </c>
      <c r="J1448" s="458"/>
      <c r="K1448" s="458"/>
      <c r="L1448" s="338"/>
      <c r="M1448" s="338"/>
      <c r="N1448" s="338"/>
      <c r="O1448" s="360"/>
      <c r="P1448" s="358"/>
      <c r="Q1448" s="358"/>
      <c r="R1448" s="358"/>
      <c r="S1448" s="360"/>
      <c r="T1448" s="359"/>
      <c r="U1448" s="359"/>
      <c r="V1448" s="359"/>
      <c r="W1448" s="359"/>
    </row>
    <row r="1449" spans="1:23" s="193" customFormat="1" ht="30">
      <c r="A1449" s="418"/>
      <c r="B1449" s="419">
        <v>3635</v>
      </c>
      <c r="C1449" s="418">
        <v>55</v>
      </c>
      <c r="D1449" s="425" t="s">
        <v>373</v>
      </c>
      <c r="E1449" s="427">
        <v>0</v>
      </c>
      <c r="F1449" s="427">
        <v>0</v>
      </c>
      <c r="G1449" s="427">
        <v>0</v>
      </c>
      <c r="H1449" s="540" t="s">
        <v>741</v>
      </c>
      <c r="I1449" s="540" t="s">
        <v>741</v>
      </c>
      <c r="J1449" s="458"/>
      <c r="K1449" s="458"/>
      <c r="L1449" s="338"/>
      <c r="M1449" s="338"/>
      <c r="N1449" s="338"/>
      <c r="O1449" s="360"/>
      <c r="P1449" s="358"/>
      <c r="Q1449" s="358"/>
      <c r="R1449" s="358"/>
      <c r="S1449" s="360"/>
      <c r="T1449" s="359"/>
      <c r="U1449" s="359"/>
      <c r="V1449" s="359"/>
      <c r="W1449" s="359"/>
    </row>
    <row r="1450" spans="1:23" s="193" customFormat="1" ht="30">
      <c r="A1450" s="418"/>
      <c r="B1450" s="419" t="s">
        <v>303</v>
      </c>
      <c r="C1450" s="418">
        <v>55</v>
      </c>
      <c r="D1450" s="425" t="s">
        <v>374</v>
      </c>
      <c r="E1450" s="427">
        <v>0</v>
      </c>
      <c r="F1450" s="427">
        <v>0</v>
      </c>
      <c r="G1450" s="427">
        <v>0</v>
      </c>
      <c r="H1450" s="540" t="s">
        <v>741</v>
      </c>
      <c r="I1450" s="540" t="s">
        <v>741</v>
      </c>
      <c r="J1450" s="458"/>
      <c r="K1450" s="458"/>
      <c r="L1450" s="338"/>
      <c r="M1450" s="338"/>
      <c r="N1450" s="338"/>
      <c r="O1450" s="360"/>
      <c r="P1450" s="358"/>
      <c r="Q1450" s="358"/>
      <c r="R1450" s="358"/>
      <c r="S1450" s="360"/>
      <c r="T1450" s="359"/>
      <c r="U1450" s="359"/>
      <c r="V1450" s="359"/>
      <c r="W1450" s="359"/>
    </row>
    <row r="1451" spans="1:23" s="193" customFormat="1">
      <c r="A1451" s="336"/>
      <c r="B1451" s="415">
        <v>366</v>
      </c>
      <c r="C1451" s="336">
        <v>55</v>
      </c>
      <c r="D1451" s="426" t="s">
        <v>375</v>
      </c>
      <c r="E1451" s="417">
        <f>SUM(E1452:E1454)</f>
        <v>0</v>
      </c>
      <c r="F1451" s="417">
        <f t="shared" ref="F1451" si="716">SUM(F1452:F1454)</f>
        <v>0</v>
      </c>
      <c r="G1451" s="417">
        <f t="shared" ref="G1451" si="717">SUM(G1452:G1454)</f>
        <v>0</v>
      </c>
      <c r="H1451" s="541" t="s">
        <v>741</v>
      </c>
      <c r="I1451" s="541" t="s">
        <v>741</v>
      </c>
      <c r="J1451" s="458"/>
      <c r="K1451" s="458"/>
      <c r="L1451" s="338"/>
      <c r="M1451" s="338"/>
      <c r="N1451" s="338"/>
      <c r="O1451" s="360"/>
      <c r="P1451" s="358"/>
      <c r="Q1451" s="358"/>
      <c r="R1451" s="358"/>
      <c r="S1451" s="360"/>
      <c r="T1451" s="359"/>
      <c r="U1451" s="359"/>
      <c r="V1451" s="359"/>
      <c r="W1451" s="359"/>
    </row>
    <row r="1452" spans="1:23" s="193" customFormat="1">
      <c r="A1452" s="418"/>
      <c r="B1452" s="419">
        <v>3661</v>
      </c>
      <c r="C1452" s="418">
        <v>55</v>
      </c>
      <c r="D1452" s="425" t="s">
        <v>376</v>
      </c>
      <c r="E1452" s="427">
        <v>0</v>
      </c>
      <c r="F1452" s="427">
        <v>0</v>
      </c>
      <c r="G1452" s="427">
        <v>0</v>
      </c>
      <c r="H1452" s="540" t="s">
        <v>741</v>
      </c>
      <c r="I1452" s="540" t="s">
        <v>741</v>
      </c>
      <c r="J1452" s="458"/>
      <c r="K1452" s="458"/>
      <c r="L1452" s="338"/>
      <c r="M1452" s="338"/>
      <c r="N1452" s="338"/>
      <c r="O1452" s="360"/>
      <c r="P1452" s="358"/>
      <c r="Q1452" s="358"/>
      <c r="R1452" s="358"/>
      <c r="S1452" s="360"/>
      <c r="T1452" s="359"/>
      <c r="U1452" s="359"/>
      <c r="V1452" s="359"/>
      <c r="W1452" s="359"/>
    </row>
    <row r="1453" spans="1:23" s="193" customFormat="1" ht="30">
      <c r="A1453" s="418"/>
      <c r="B1453" s="419">
        <v>3662</v>
      </c>
      <c r="C1453" s="418">
        <v>55</v>
      </c>
      <c r="D1453" s="425" t="s">
        <v>377</v>
      </c>
      <c r="E1453" s="427">
        <v>0</v>
      </c>
      <c r="F1453" s="427">
        <v>0</v>
      </c>
      <c r="G1453" s="427">
        <v>0</v>
      </c>
      <c r="H1453" s="540" t="s">
        <v>741</v>
      </c>
      <c r="I1453" s="540" t="s">
        <v>741</v>
      </c>
      <c r="J1453" s="458"/>
      <c r="K1453" s="458"/>
      <c r="L1453" s="338"/>
      <c r="M1453" s="338"/>
      <c r="N1453" s="338"/>
      <c r="O1453" s="360"/>
      <c r="P1453" s="358"/>
      <c r="Q1453" s="358"/>
      <c r="R1453" s="358"/>
      <c r="S1453" s="360"/>
      <c r="T1453" s="359"/>
      <c r="U1453" s="359"/>
      <c r="V1453" s="359"/>
      <c r="W1453" s="359"/>
    </row>
    <row r="1454" spans="1:23" s="193" customFormat="1" ht="30">
      <c r="A1454" s="418"/>
      <c r="B1454" s="419">
        <v>3663</v>
      </c>
      <c r="C1454" s="418">
        <v>55</v>
      </c>
      <c r="D1454" s="425" t="s">
        <v>378</v>
      </c>
      <c r="E1454" s="427">
        <v>0</v>
      </c>
      <c r="F1454" s="427">
        <v>0</v>
      </c>
      <c r="G1454" s="427">
        <v>0</v>
      </c>
      <c r="H1454" s="540" t="s">
        <v>741</v>
      </c>
      <c r="I1454" s="540" t="s">
        <v>741</v>
      </c>
      <c r="J1454" s="458"/>
      <c r="K1454" s="458"/>
      <c r="L1454" s="338"/>
      <c r="M1454" s="338"/>
      <c r="N1454" s="338"/>
      <c r="O1454" s="360"/>
      <c r="P1454" s="358"/>
      <c r="Q1454" s="358"/>
      <c r="R1454" s="358"/>
      <c r="S1454" s="360"/>
      <c r="T1454" s="359"/>
      <c r="U1454" s="359"/>
      <c r="V1454" s="359"/>
      <c r="W1454" s="359"/>
    </row>
    <row r="1455" spans="1:23" s="193" customFormat="1" ht="30">
      <c r="A1455" s="336"/>
      <c r="B1455" s="415">
        <v>367</v>
      </c>
      <c r="C1455" s="336">
        <v>55</v>
      </c>
      <c r="D1455" s="426" t="s">
        <v>379</v>
      </c>
      <c r="E1455" s="417">
        <f>SUM(E1456:E1458)</f>
        <v>0</v>
      </c>
      <c r="F1455" s="417">
        <f t="shared" ref="F1455" si="718">SUM(F1456:F1458)</f>
        <v>0</v>
      </c>
      <c r="G1455" s="417">
        <f t="shared" ref="G1455" si="719">SUM(G1456:G1458)</f>
        <v>0</v>
      </c>
      <c r="H1455" s="541" t="s">
        <v>741</v>
      </c>
      <c r="I1455" s="541" t="s">
        <v>741</v>
      </c>
      <c r="J1455" s="458"/>
      <c r="K1455" s="458"/>
      <c r="L1455" s="338"/>
      <c r="M1455" s="338"/>
      <c r="N1455" s="338"/>
      <c r="O1455" s="360"/>
      <c r="P1455" s="358"/>
      <c r="Q1455" s="358"/>
      <c r="R1455" s="358"/>
      <c r="S1455" s="360"/>
      <c r="T1455" s="359"/>
      <c r="U1455" s="359"/>
      <c r="V1455" s="359"/>
      <c r="W1455" s="359"/>
    </row>
    <row r="1456" spans="1:23" s="193" customFormat="1" ht="30">
      <c r="A1456" s="418"/>
      <c r="B1456" s="419">
        <v>3672</v>
      </c>
      <c r="C1456" s="418">
        <v>55</v>
      </c>
      <c r="D1456" s="425" t="s">
        <v>380</v>
      </c>
      <c r="E1456" s="427">
        <v>0</v>
      </c>
      <c r="F1456" s="427">
        <v>0</v>
      </c>
      <c r="G1456" s="427">
        <v>0</v>
      </c>
      <c r="H1456" s="540" t="s">
        <v>741</v>
      </c>
      <c r="I1456" s="540" t="s">
        <v>741</v>
      </c>
      <c r="J1456" s="458"/>
      <c r="K1456" s="458"/>
      <c r="L1456" s="338"/>
      <c r="M1456" s="338"/>
      <c r="N1456" s="338"/>
      <c r="O1456" s="360"/>
      <c r="P1456" s="358"/>
      <c r="Q1456" s="358"/>
      <c r="R1456" s="358"/>
      <c r="S1456" s="360"/>
      <c r="T1456" s="359"/>
      <c r="U1456" s="359"/>
      <c r="V1456" s="359"/>
      <c r="W1456" s="359"/>
    </row>
    <row r="1457" spans="1:23" s="193" customFormat="1" ht="30">
      <c r="A1457" s="418"/>
      <c r="B1457" s="419">
        <v>3673</v>
      </c>
      <c r="C1457" s="418">
        <v>55</v>
      </c>
      <c r="D1457" s="425" t="s">
        <v>381</v>
      </c>
      <c r="E1457" s="427">
        <v>0</v>
      </c>
      <c r="F1457" s="427">
        <v>0</v>
      </c>
      <c r="G1457" s="427">
        <v>0</v>
      </c>
      <c r="H1457" s="540" t="s">
        <v>741</v>
      </c>
      <c r="I1457" s="540" t="s">
        <v>741</v>
      </c>
      <c r="J1457" s="458"/>
      <c r="K1457" s="458"/>
      <c r="L1457" s="338"/>
      <c r="M1457" s="338"/>
      <c r="N1457" s="338"/>
      <c r="O1457" s="360"/>
      <c r="P1457" s="358"/>
      <c r="Q1457" s="358"/>
      <c r="R1457" s="358"/>
      <c r="S1457" s="360"/>
      <c r="T1457" s="359"/>
      <c r="U1457" s="359"/>
      <c r="V1457" s="359"/>
      <c r="W1457" s="359"/>
    </row>
    <row r="1458" spans="1:23" s="193" customFormat="1" ht="30">
      <c r="A1458" s="418"/>
      <c r="B1458" s="419">
        <v>3674</v>
      </c>
      <c r="C1458" s="418">
        <v>55</v>
      </c>
      <c r="D1458" s="425" t="s">
        <v>382</v>
      </c>
      <c r="E1458" s="427">
        <v>0</v>
      </c>
      <c r="F1458" s="427">
        <v>0</v>
      </c>
      <c r="G1458" s="427">
        <v>0</v>
      </c>
      <c r="H1458" s="540" t="s">
        <v>741</v>
      </c>
      <c r="I1458" s="540" t="s">
        <v>741</v>
      </c>
      <c r="J1458" s="458"/>
      <c r="K1458" s="458"/>
      <c r="L1458" s="338"/>
      <c r="M1458" s="338"/>
      <c r="N1458" s="338"/>
      <c r="O1458" s="360"/>
      <c r="P1458" s="358"/>
      <c r="Q1458" s="358"/>
      <c r="R1458" s="358"/>
      <c r="S1458" s="360"/>
      <c r="T1458" s="359"/>
      <c r="U1458" s="359"/>
      <c r="V1458" s="359"/>
      <c r="W1458" s="359"/>
    </row>
    <row r="1459" spans="1:23" s="193" customFormat="1">
      <c r="A1459" s="336"/>
      <c r="B1459" s="415">
        <v>368</v>
      </c>
      <c r="C1459" s="336">
        <v>55</v>
      </c>
      <c r="D1459" s="426" t="s">
        <v>78</v>
      </c>
      <c r="E1459" s="417">
        <f>SUM(E1460:E1461)</f>
        <v>0</v>
      </c>
      <c r="F1459" s="417">
        <f t="shared" ref="F1459" si="720">SUM(F1460:F1461)</f>
        <v>0</v>
      </c>
      <c r="G1459" s="417">
        <f t="shared" ref="G1459" si="721">SUM(G1460:G1461)</f>
        <v>0</v>
      </c>
      <c r="H1459" s="541" t="s">
        <v>741</v>
      </c>
      <c r="I1459" s="541" t="s">
        <v>741</v>
      </c>
      <c r="J1459" s="458"/>
      <c r="K1459" s="458"/>
      <c r="L1459" s="338"/>
      <c r="M1459" s="338"/>
      <c r="N1459" s="338"/>
      <c r="O1459" s="360"/>
      <c r="P1459" s="358"/>
      <c r="Q1459" s="358"/>
      <c r="R1459" s="358"/>
      <c r="S1459" s="360"/>
      <c r="T1459" s="359"/>
      <c r="U1459" s="359"/>
      <c r="V1459" s="359"/>
      <c r="W1459" s="359"/>
    </row>
    <row r="1460" spans="1:23" s="193" customFormat="1">
      <c r="A1460" s="418"/>
      <c r="B1460" s="419">
        <v>3681</v>
      </c>
      <c r="C1460" s="418">
        <v>55</v>
      </c>
      <c r="D1460" s="425" t="s">
        <v>383</v>
      </c>
      <c r="E1460" s="427">
        <v>0</v>
      </c>
      <c r="F1460" s="427">
        <v>0</v>
      </c>
      <c r="G1460" s="427">
        <v>0</v>
      </c>
      <c r="H1460" s="540" t="s">
        <v>741</v>
      </c>
      <c r="I1460" s="540" t="s">
        <v>741</v>
      </c>
      <c r="J1460" s="458"/>
      <c r="K1460" s="458"/>
      <c r="L1460" s="338"/>
      <c r="M1460" s="338"/>
      <c r="N1460" s="338"/>
      <c r="O1460" s="360"/>
      <c r="P1460" s="358"/>
      <c r="Q1460" s="358"/>
      <c r="R1460" s="358"/>
      <c r="S1460" s="360"/>
      <c r="T1460" s="359"/>
      <c r="U1460" s="359"/>
      <c r="V1460" s="359"/>
      <c r="W1460" s="359"/>
    </row>
    <row r="1461" spans="1:23" s="193" customFormat="1">
      <c r="A1461" s="418"/>
      <c r="B1461" s="419">
        <v>3682</v>
      </c>
      <c r="C1461" s="418">
        <v>55</v>
      </c>
      <c r="D1461" s="425" t="s">
        <v>384</v>
      </c>
      <c r="E1461" s="427">
        <v>0</v>
      </c>
      <c r="F1461" s="427">
        <v>0</v>
      </c>
      <c r="G1461" s="427">
        <v>0</v>
      </c>
      <c r="H1461" s="540" t="s">
        <v>741</v>
      </c>
      <c r="I1461" s="540" t="s">
        <v>741</v>
      </c>
      <c r="J1461" s="458"/>
      <c r="K1461" s="458"/>
      <c r="L1461" s="338"/>
      <c r="M1461" s="338"/>
      <c r="N1461" s="338"/>
      <c r="O1461" s="360"/>
      <c r="P1461" s="358"/>
      <c r="Q1461" s="358"/>
      <c r="R1461" s="358"/>
      <c r="S1461" s="360"/>
      <c r="T1461" s="359"/>
      <c r="U1461" s="359"/>
      <c r="V1461" s="359"/>
      <c r="W1461" s="359"/>
    </row>
    <row r="1462" spans="1:23" s="193" customFormat="1">
      <c r="A1462" s="336"/>
      <c r="B1462" s="415">
        <v>369</v>
      </c>
      <c r="C1462" s="336">
        <v>55</v>
      </c>
      <c r="D1462" s="426" t="s">
        <v>385</v>
      </c>
      <c r="E1462" s="417">
        <f>SUM(E1463:E1466)</f>
        <v>0</v>
      </c>
      <c r="F1462" s="417">
        <f t="shared" ref="F1462" si="722">SUM(F1463:F1466)</f>
        <v>0</v>
      </c>
      <c r="G1462" s="417">
        <f t="shared" ref="G1462" si="723">SUM(G1463:G1466)</f>
        <v>0</v>
      </c>
      <c r="H1462" s="541" t="s">
        <v>741</v>
      </c>
      <c r="I1462" s="541" t="s">
        <v>741</v>
      </c>
      <c r="J1462" s="458"/>
      <c r="K1462" s="458"/>
      <c r="L1462" s="338"/>
      <c r="M1462" s="338"/>
      <c r="N1462" s="338"/>
      <c r="O1462" s="360"/>
      <c r="P1462" s="358"/>
      <c r="Q1462" s="358"/>
      <c r="R1462" s="358"/>
      <c r="S1462" s="360"/>
      <c r="T1462" s="359"/>
      <c r="U1462" s="359"/>
      <c r="V1462" s="359"/>
      <c r="W1462" s="359"/>
    </row>
    <row r="1463" spans="1:23" s="193" customFormat="1" ht="30">
      <c r="A1463" s="418"/>
      <c r="B1463" s="419">
        <v>3691</v>
      </c>
      <c r="C1463" s="418">
        <v>55</v>
      </c>
      <c r="D1463" s="425" t="s">
        <v>386</v>
      </c>
      <c r="E1463" s="427">
        <v>0</v>
      </c>
      <c r="F1463" s="427">
        <v>0</v>
      </c>
      <c r="G1463" s="427">
        <v>0</v>
      </c>
      <c r="H1463" s="540" t="s">
        <v>741</v>
      </c>
      <c r="I1463" s="540" t="s">
        <v>741</v>
      </c>
      <c r="J1463" s="458"/>
      <c r="K1463" s="458"/>
      <c r="L1463" s="338"/>
      <c r="M1463" s="338"/>
      <c r="N1463" s="338"/>
      <c r="O1463" s="360"/>
      <c r="P1463" s="358"/>
      <c r="Q1463" s="358"/>
      <c r="R1463" s="358"/>
      <c r="S1463" s="360"/>
      <c r="T1463" s="359"/>
      <c r="U1463" s="359"/>
      <c r="V1463" s="359"/>
      <c r="W1463" s="359"/>
    </row>
    <row r="1464" spans="1:23" s="193" customFormat="1" ht="30">
      <c r="A1464" s="418"/>
      <c r="B1464" s="419">
        <v>3692</v>
      </c>
      <c r="C1464" s="418">
        <v>55</v>
      </c>
      <c r="D1464" s="425" t="s">
        <v>387</v>
      </c>
      <c r="E1464" s="427">
        <v>0</v>
      </c>
      <c r="F1464" s="427">
        <v>0</v>
      </c>
      <c r="G1464" s="427">
        <v>0</v>
      </c>
      <c r="H1464" s="540" t="s">
        <v>741</v>
      </c>
      <c r="I1464" s="540" t="s">
        <v>741</v>
      </c>
      <c r="J1464" s="458"/>
      <c r="K1464" s="458"/>
      <c r="L1464" s="338"/>
      <c r="M1464" s="338"/>
      <c r="N1464" s="338"/>
      <c r="O1464" s="360"/>
      <c r="P1464" s="358"/>
      <c r="Q1464" s="358"/>
      <c r="R1464" s="358"/>
      <c r="S1464" s="360"/>
      <c r="T1464" s="359"/>
      <c r="U1464" s="359"/>
      <c r="V1464" s="359"/>
      <c r="W1464" s="359"/>
    </row>
    <row r="1465" spans="1:23" s="193" customFormat="1" ht="30">
      <c r="A1465" s="418"/>
      <c r="B1465" s="419">
        <v>3693</v>
      </c>
      <c r="C1465" s="418">
        <v>55</v>
      </c>
      <c r="D1465" s="425" t="s">
        <v>388</v>
      </c>
      <c r="E1465" s="427">
        <v>0</v>
      </c>
      <c r="F1465" s="427">
        <v>0</v>
      </c>
      <c r="G1465" s="427">
        <v>0</v>
      </c>
      <c r="H1465" s="540" t="s">
        <v>741</v>
      </c>
      <c r="I1465" s="540" t="s">
        <v>741</v>
      </c>
      <c r="J1465" s="458"/>
      <c r="K1465" s="458"/>
      <c r="L1465" s="338"/>
      <c r="M1465" s="338"/>
      <c r="N1465" s="338"/>
      <c r="O1465" s="360"/>
      <c r="P1465" s="358"/>
      <c r="Q1465" s="358"/>
      <c r="R1465" s="358"/>
      <c r="S1465" s="360"/>
      <c r="T1465" s="359"/>
      <c r="U1465" s="359"/>
      <c r="V1465" s="359"/>
      <c r="W1465" s="359"/>
    </row>
    <row r="1466" spans="1:23" s="193" customFormat="1" ht="30">
      <c r="A1466" s="418"/>
      <c r="B1466" s="419">
        <v>3694</v>
      </c>
      <c r="C1466" s="418">
        <v>55</v>
      </c>
      <c r="D1466" s="425" t="s">
        <v>389</v>
      </c>
      <c r="E1466" s="427">
        <v>0</v>
      </c>
      <c r="F1466" s="427">
        <v>0</v>
      </c>
      <c r="G1466" s="427">
        <v>0</v>
      </c>
      <c r="H1466" s="540" t="s">
        <v>741</v>
      </c>
      <c r="I1466" s="540" t="s">
        <v>741</v>
      </c>
      <c r="J1466" s="458"/>
      <c r="K1466" s="458"/>
      <c r="L1466" s="338"/>
      <c r="M1466" s="338"/>
      <c r="N1466" s="338"/>
      <c r="O1466" s="360"/>
      <c r="P1466" s="358"/>
      <c r="Q1466" s="358"/>
      <c r="R1466" s="358"/>
      <c r="S1466" s="360"/>
      <c r="T1466" s="359"/>
      <c r="U1466" s="359"/>
      <c r="V1466" s="359"/>
      <c r="W1466" s="359"/>
    </row>
    <row r="1467" spans="1:23" s="193" customFormat="1" ht="30">
      <c r="A1467" s="336"/>
      <c r="B1467" s="415">
        <v>37</v>
      </c>
      <c r="C1467" s="336">
        <v>55</v>
      </c>
      <c r="D1467" s="426" t="s">
        <v>112</v>
      </c>
      <c r="E1467" s="417">
        <f>E1468+E1474</f>
        <v>0</v>
      </c>
      <c r="F1467" s="417">
        <f t="shared" ref="F1467" si="724">F1468+F1474</f>
        <v>0</v>
      </c>
      <c r="G1467" s="417">
        <f t="shared" ref="G1467" si="725">G1468+G1474</f>
        <v>0</v>
      </c>
      <c r="H1467" s="541" t="s">
        <v>741</v>
      </c>
      <c r="I1467" s="541" t="s">
        <v>741</v>
      </c>
      <c r="J1467" s="458"/>
      <c r="K1467" s="458"/>
      <c r="L1467" s="338"/>
      <c r="M1467" s="338"/>
      <c r="N1467" s="338"/>
      <c r="O1467" s="360"/>
      <c r="P1467" s="358"/>
      <c r="Q1467" s="358"/>
      <c r="R1467" s="358"/>
      <c r="S1467" s="360"/>
      <c r="T1467" s="359"/>
      <c r="U1467" s="359"/>
      <c r="V1467" s="359"/>
      <c r="W1467" s="359"/>
    </row>
    <row r="1468" spans="1:23" s="193" customFormat="1">
      <c r="A1468" s="336"/>
      <c r="B1468" s="415" t="s">
        <v>304</v>
      </c>
      <c r="C1468" s="336">
        <v>55</v>
      </c>
      <c r="D1468" s="426" t="s">
        <v>390</v>
      </c>
      <c r="E1468" s="417">
        <f>SUM(E1469:E1473)</f>
        <v>0</v>
      </c>
      <c r="F1468" s="417">
        <f t="shared" ref="F1468" si="726">SUM(F1469:F1473)</f>
        <v>0</v>
      </c>
      <c r="G1468" s="417">
        <f t="shared" ref="G1468" si="727">SUM(G1469:G1473)</f>
        <v>0</v>
      </c>
      <c r="H1468" s="541" t="s">
        <v>741</v>
      </c>
      <c r="I1468" s="541" t="s">
        <v>741</v>
      </c>
      <c r="J1468" s="458"/>
      <c r="K1468" s="458"/>
      <c r="L1468" s="338"/>
      <c r="M1468" s="338"/>
      <c r="N1468" s="338"/>
      <c r="O1468" s="360"/>
      <c r="P1468" s="358"/>
      <c r="Q1468" s="358"/>
      <c r="R1468" s="358"/>
      <c r="S1468" s="360"/>
      <c r="T1468" s="359"/>
      <c r="U1468" s="359"/>
      <c r="V1468" s="359"/>
      <c r="W1468" s="359"/>
    </row>
    <row r="1469" spans="1:23" s="193" customFormat="1" ht="30">
      <c r="A1469" s="418"/>
      <c r="B1469" s="419" t="s">
        <v>305</v>
      </c>
      <c r="C1469" s="418">
        <v>55</v>
      </c>
      <c r="D1469" s="425" t="s">
        <v>391</v>
      </c>
      <c r="E1469" s="427">
        <v>0</v>
      </c>
      <c r="F1469" s="427">
        <v>0</v>
      </c>
      <c r="G1469" s="427">
        <v>0</v>
      </c>
      <c r="H1469" s="540" t="s">
        <v>741</v>
      </c>
      <c r="I1469" s="540" t="s">
        <v>741</v>
      </c>
      <c r="J1469" s="458"/>
      <c r="K1469" s="458"/>
      <c r="L1469" s="338"/>
      <c r="M1469" s="338"/>
      <c r="N1469" s="338"/>
      <c r="O1469" s="360"/>
      <c r="P1469" s="358"/>
      <c r="Q1469" s="358"/>
      <c r="R1469" s="358"/>
      <c r="S1469" s="360"/>
      <c r="T1469" s="359"/>
      <c r="U1469" s="359"/>
      <c r="V1469" s="359"/>
      <c r="W1469" s="359"/>
    </row>
    <row r="1470" spans="1:23" s="193" customFormat="1" ht="30">
      <c r="A1470" s="418"/>
      <c r="B1470" s="419" t="s">
        <v>306</v>
      </c>
      <c r="C1470" s="418">
        <v>55</v>
      </c>
      <c r="D1470" s="425" t="s">
        <v>392</v>
      </c>
      <c r="E1470" s="427">
        <v>0</v>
      </c>
      <c r="F1470" s="427">
        <v>0</v>
      </c>
      <c r="G1470" s="427">
        <v>0</v>
      </c>
      <c r="H1470" s="540" t="s">
        <v>741</v>
      </c>
      <c r="I1470" s="540" t="s">
        <v>741</v>
      </c>
      <c r="J1470" s="458"/>
      <c r="K1470" s="458"/>
      <c r="L1470" s="338"/>
      <c r="M1470" s="338"/>
      <c r="N1470" s="338"/>
      <c r="O1470" s="360"/>
      <c r="P1470" s="358"/>
      <c r="Q1470" s="358"/>
      <c r="R1470" s="358"/>
      <c r="S1470" s="360"/>
      <c r="T1470" s="359"/>
      <c r="U1470" s="359"/>
      <c r="V1470" s="359"/>
      <c r="W1470" s="359"/>
    </row>
    <row r="1471" spans="1:23" s="193" customFormat="1" ht="30">
      <c r="A1471" s="418"/>
      <c r="B1471" s="419">
        <v>3713</v>
      </c>
      <c r="C1471" s="418">
        <v>55</v>
      </c>
      <c r="D1471" s="425" t="s">
        <v>393</v>
      </c>
      <c r="E1471" s="427">
        <v>0</v>
      </c>
      <c r="F1471" s="427">
        <v>0</v>
      </c>
      <c r="G1471" s="427">
        <v>0</v>
      </c>
      <c r="H1471" s="540" t="s">
        <v>741</v>
      </c>
      <c r="I1471" s="540" t="s">
        <v>741</v>
      </c>
      <c r="J1471" s="458"/>
      <c r="K1471" s="458"/>
      <c r="L1471" s="338"/>
      <c r="M1471" s="338"/>
      <c r="N1471" s="338"/>
      <c r="O1471" s="360"/>
      <c r="P1471" s="358"/>
      <c r="Q1471" s="358"/>
      <c r="R1471" s="358"/>
      <c r="S1471" s="360"/>
      <c r="T1471" s="359"/>
      <c r="U1471" s="359"/>
      <c r="V1471" s="359"/>
      <c r="W1471" s="359"/>
    </row>
    <row r="1472" spans="1:23" s="193" customFormat="1" ht="30">
      <c r="A1472" s="418"/>
      <c r="B1472" s="419">
        <v>3714</v>
      </c>
      <c r="C1472" s="418">
        <v>55</v>
      </c>
      <c r="D1472" s="425" t="s">
        <v>394</v>
      </c>
      <c r="E1472" s="427">
        <v>0</v>
      </c>
      <c r="F1472" s="427">
        <v>0</v>
      </c>
      <c r="G1472" s="427">
        <v>0</v>
      </c>
      <c r="H1472" s="540" t="s">
        <v>741</v>
      </c>
      <c r="I1472" s="540" t="s">
        <v>741</v>
      </c>
      <c r="J1472" s="458"/>
      <c r="K1472" s="458"/>
      <c r="L1472" s="338"/>
      <c r="M1472" s="338"/>
      <c r="N1472" s="338"/>
      <c r="O1472" s="360"/>
      <c r="P1472" s="358"/>
      <c r="Q1472" s="358"/>
      <c r="R1472" s="358"/>
      <c r="S1472" s="360"/>
      <c r="T1472" s="359"/>
      <c r="U1472" s="359"/>
      <c r="V1472" s="359"/>
      <c r="W1472" s="359"/>
    </row>
    <row r="1473" spans="1:23" s="193" customFormat="1" ht="30">
      <c r="A1473" s="418"/>
      <c r="B1473" s="419">
        <v>3715</v>
      </c>
      <c r="C1473" s="418">
        <v>55</v>
      </c>
      <c r="D1473" s="425" t="s">
        <v>395</v>
      </c>
      <c r="E1473" s="427">
        <v>0</v>
      </c>
      <c r="F1473" s="427">
        <v>0</v>
      </c>
      <c r="G1473" s="427">
        <v>0</v>
      </c>
      <c r="H1473" s="540" t="s">
        <v>741</v>
      </c>
      <c r="I1473" s="540" t="s">
        <v>741</v>
      </c>
      <c r="J1473" s="458"/>
      <c r="K1473" s="458"/>
      <c r="L1473" s="338"/>
      <c r="M1473" s="338"/>
      <c r="N1473" s="338"/>
      <c r="O1473" s="360"/>
      <c r="P1473" s="358"/>
      <c r="Q1473" s="358"/>
      <c r="R1473" s="358"/>
      <c r="S1473" s="360"/>
      <c r="T1473" s="359"/>
      <c r="U1473" s="359"/>
      <c r="V1473" s="359"/>
      <c r="W1473" s="359"/>
    </row>
    <row r="1474" spans="1:23" s="193" customFormat="1">
      <c r="A1474" s="336"/>
      <c r="B1474" s="415" t="s">
        <v>307</v>
      </c>
      <c r="C1474" s="336">
        <v>55</v>
      </c>
      <c r="D1474" s="426" t="s">
        <v>113</v>
      </c>
      <c r="E1474" s="417">
        <f>SUM(E1475:E1477)</f>
        <v>0</v>
      </c>
      <c r="F1474" s="417">
        <f t="shared" ref="F1474" si="728">SUM(F1475:F1477)</f>
        <v>0</v>
      </c>
      <c r="G1474" s="417">
        <f t="shared" ref="G1474" si="729">SUM(G1475:G1477)</f>
        <v>0</v>
      </c>
      <c r="H1474" s="541" t="s">
        <v>741</v>
      </c>
      <c r="I1474" s="541" t="s">
        <v>741</v>
      </c>
      <c r="J1474" s="458"/>
      <c r="K1474" s="458"/>
      <c r="L1474" s="338"/>
      <c r="M1474" s="338"/>
      <c r="N1474" s="338"/>
      <c r="O1474" s="360"/>
      <c r="P1474" s="358"/>
      <c r="Q1474" s="358"/>
      <c r="R1474" s="358"/>
      <c r="S1474" s="360"/>
      <c r="T1474" s="359"/>
      <c r="U1474" s="359"/>
      <c r="V1474" s="359"/>
      <c r="W1474" s="359"/>
    </row>
    <row r="1475" spans="1:23" s="193" customFormat="1">
      <c r="A1475" s="418"/>
      <c r="B1475" s="419" t="s">
        <v>308</v>
      </c>
      <c r="C1475" s="418">
        <v>55</v>
      </c>
      <c r="D1475" s="425" t="s">
        <v>396</v>
      </c>
      <c r="E1475" s="427">
        <v>0</v>
      </c>
      <c r="F1475" s="427">
        <v>0</v>
      </c>
      <c r="G1475" s="427">
        <v>0</v>
      </c>
      <c r="H1475" s="540" t="s">
        <v>741</v>
      </c>
      <c r="I1475" s="540" t="s">
        <v>741</v>
      </c>
      <c r="J1475" s="458"/>
      <c r="K1475" s="458"/>
      <c r="L1475" s="338"/>
      <c r="M1475" s="338"/>
      <c r="N1475" s="338"/>
      <c r="O1475" s="360"/>
      <c r="P1475" s="358"/>
      <c r="Q1475" s="358"/>
      <c r="R1475" s="358"/>
      <c r="S1475" s="360"/>
      <c r="T1475" s="359"/>
      <c r="U1475" s="359"/>
      <c r="V1475" s="359"/>
      <c r="W1475" s="359"/>
    </row>
    <row r="1476" spans="1:23" s="193" customFormat="1">
      <c r="A1476" s="418"/>
      <c r="B1476" s="419" t="s">
        <v>309</v>
      </c>
      <c r="C1476" s="418">
        <v>55</v>
      </c>
      <c r="D1476" s="425" t="s">
        <v>397</v>
      </c>
      <c r="E1476" s="427">
        <v>0</v>
      </c>
      <c r="F1476" s="427">
        <v>0</v>
      </c>
      <c r="G1476" s="427">
        <v>0</v>
      </c>
      <c r="H1476" s="540" t="s">
        <v>741</v>
      </c>
      <c r="I1476" s="540" t="s">
        <v>741</v>
      </c>
      <c r="J1476" s="458"/>
      <c r="K1476" s="458"/>
      <c r="L1476" s="338"/>
      <c r="M1476" s="338"/>
      <c r="N1476" s="338"/>
      <c r="O1476" s="360"/>
      <c r="P1476" s="358"/>
      <c r="Q1476" s="358"/>
      <c r="R1476" s="358"/>
      <c r="S1476" s="360"/>
      <c r="T1476" s="359"/>
      <c r="U1476" s="359"/>
      <c r="V1476" s="359"/>
      <c r="W1476" s="359"/>
    </row>
    <row r="1477" spans="1:23" s="193" customFormat="1">
      <c r="A1477" s="418"/>
      <c r="B1477" s="419">
        <v>3723</v>
      </c>
      <c r="C1477" s="418">
        <v>55</v>
      </c>
      <c r="D1477" s="425" t="s">
        <v>398</v>
      </c>
      <c r="E1477" s="427">
        <v>0</v>
      </c>
      <c r="F1477" s="427">
        <v>0</v>
      </c>
      <c r="G1477" s="427">
        <v>0</v>
      </c>
      <c r="H1477" s="540" t="s">
        <v>741</v>
      </c>
      <c r="I1477" s="540" t="s">
        <v>741</v>
      </c>
      <c r="J1477" s="458"/>
      <c r="K1477" s="458"/>
      <c r="L1477" s="338"/>
      <c r="M1477" s="338"/>
      <c r="N1477" s="338"/>
      <c r="O1477" s="360"/>
      <c r="P1477" s="358"/>
      <c r="Q1477" s="358"/>
      <c r="R1477" s="358"/>
      <c r="S1477" s="360"/>
      <c r="T1477" s="359"/>
      <c r="U1477" s="359"/>
      <c r="V1477" s="359"/>
      <c r="W1477" s="359"/>
    </row>
    <row r="1478" spans="1:23" s="193" customFormat="1">
      <c r="A1478" s="336"/>
      <c r="B1478" s="415">
        <v>38</v>
      </c>
      <c r="C1478" s="336">
        <v>55</v>
      </c>
      <c r="D1478" s="426" t="s">
        <v>102</v>
      </c>
      <c r="E1478" s="417">
        <f>E1479+E1483+E1488+E1494</f>
        <v>0</v>
      </c>
      <c r="F1478" s="417">
        <f t="shared" ref="F1478" si="730">F1479+F1483+F1488+F1494</f>
        <v>0</v>
      </c>
      <c r="G1478" s="417">
        <f t="shared" ref="G1478" si="731">G1479+G1483+G1488+G1494</f>
        <v>0</v>
      </c>
      <c r="H1478" s="541" t="s">
        <v>741</v>
      </c>
      <c r="I1478" s="541" t="s">
        <v>741</v>
      </c>
      <c r="J1478" s="458"/>
      <c r="K1478" s="458"/>
      <c r="L1478" s="338"/>
      <c r="M1478" s="338"/>
      <c r="N1478" s="338"/>
      <c r="O1478" s="360"/>
      <c r="P1478" s="358"/>
      <c r="Q1478" s="358"/>
      <c r="R1478" s="358"/>
      <c r="S1478" s="360"/>
      <c r="T1478" s="359"/>
      <c r="U1478" s="359"/>
      <c r="V1478" s="359"/>
      <c r="W1478" s="359"/>
    </row>
    <row r="1479" spans="1:23" s="193" customFormat="1">
      <c r="A1479" s="336"/>
      <c r="B1479" s="415" t="s">
        <v>310</v>
      </c>
      <c r="C1479" s="336">
        <v>55</v>
      </c>
      <c r="D1479" s="426" t="s">
        <v>103</v>
      </c>
      <c r="E1479" s="417">
        <f>SUM(E1480:E1482)</f>
        <v>0</v>
      </c>
      <c r="F1479" s="417">
        <f t="shared" ref="F1479" si="732">SUM(F1480:F1482)</f>
        <v>0</v>
      </c>
      <c r="G1479" s="417">
        <f t="shared" ref="G1479" si="733">SUM(G1480:G1482)</f>
        <v>0</v>
      </c>
      <c r="H1479" s="541" t="s">
        <v>741</v>
      </c>
      <c r="I1479" s="541" t="s">
        <v>741</v>
      </c>
      <c r="J1479" s="458"/>
      <c r="K1479" s="458"/>
      <c r="L1479" s="338"/>
      <c r="M1479" s="338"/>
      <c r="N1479" s="338"/>
      <c r="O1479" s="360"/>
      <c r="P1479" s="358"/>
      <c r="Q1479" s="358"/>
      <c r="R1479" s="358"/>
      <c r="S1479" s="360"/>
      <c r="T1479" s="359"/>
      <c r="U1479" s="359"/>
      <c r="V1479" s="359"/>
      <c r="W1479" s="359"/>
    </row>
    <row r="1480" spans="1:23" s="193" customFormat="1">
      <c r="A1480" s="418"/>
      <c r="B1480" s="419" t="s">
        <v>311</v>
      </c>
      <c r="C1480" s="418">
        <v>55</v>
      </c>
      <c r="D1480" s="425" t="s">
        <v>399</v>
      </c>
      <c r="E1480" s="427">
        <v>0</v>
      </c>
      <c r="F1480" s="427">
        <v>0</v>
      </c>
      <c r="G1480" s="427">
        <v>0</v>
      </c>
      <c r="H1480" s="540" t="s">
        <v>741</v>
      </c>
      <c r="I1480" s="540" t="s">
        <v>741</v>
      </c>
      <c r="J1480" s="458"/>
      <c r="K1480" s="458"/>
      <c r="L1480" s="338"/>
      <c r="M1480" s="338"/>
      <c r="N1480" s="338"/>
      <c r="O1480" s="360"/>
      <c r="P1480" s="358"/>
      <c r="Q1480" s="358"/>
      <c r="R1480" s="358"/>
      <c r="S1480" s="360"/>
      <c r="T1480" s="359"/>
      <c r="U1480" s="359"/>
      <c r="V1480" s="359"/>
      <c r="W1480" s="359"/>
    </row>
    <row r="1481" spans="1:23" s="193" customFormat="1">
      <c r="A1481" s="418"/>
      <c r="B1481" s="419" t="s">
        <v>312</v>
      </c>
      <c r="C1481" s="418">
        <v>55</v>
      </c>
      <c r="D1481" s="425" t="s">
        <v>400</v>
      </c>
      <c r="E1481" s="427">
        <v>0</v>
      </c>
      <c r="F1481" s="427">
        <v>0</v>
      </c>
      <c r="G1481" s="427">
        <v>0</v>
      </c>
      <c r="H1481" s="540" t="s">
        <v>741</v>
      </c>
      <c r="I1481" s="540" t="s">
        <v>741</v>
      </c>
      <c r="J1481" s="458"/>
      <c r="K1481" s="458"/>
      <c r="L1481" s="338"/>
      <c r="M1481" s="338"/>
      <c r="N1481" s="338"/>
      <c r="O1481" s="360"/>
      <c r="P1481" s="358"/>
      <c r="Q1481" s="358"/>
      <c r="R1481" s="358"/>
      <c r="S1481" s="360"/>
      <c r="T1481" s="359"/>
      <c r="U1481" s="359"/>
      <c r="V1481" s="359"/>
      <c r="W1481" s="359"/>
    </row>
    <row r="1482" spans="1:23" s="193" customFormat="1">
      <c r="A1482" s="418"/>
      <c r="B1482" s="419">
        <v>3813</v>
      </c>
      <c r="C1482" s="418">
        <v>55</v>
      </c>
      <c r="D1482" s="425" t="s">
        <v>401</v>
      </c>
      <c r="E1482" s="427">
        <v>0</v>
      </c>
      <c r="F1482" s="427">
        <v>0</v>
      </c>
      <c r="G1482" s="427">
        <v>0</v>
      </c>
      <c r="H1482" s="540" t="s">
        <v>741</v>
      </c>
      <c r="I1482" s="540" t="s">
        <v>741</v>
      </c>
      <c r="J1482" s="458"/>
      <c r="K1482" s="458"/>
      <c r="L1482" s="338"/>
      <c r="M1482" s="338"/>
      <c r="N1482" s="338"/>
      <c r="O1482" s="360"/>
      <c r="P1482" s="358"/>
      <c r="Q1482" s="358"/>
      <c r="R1482" s="358"/>
      <c r="S1482" s="360"/>
      <c r="T1482" s="359"/>
      <c r="U1482" s="359"/>
      <c r="V1482" s="359"/>
      <c r="W1482" s="359"/>
    </row>
    <row r="1483" spans="1:23" s="193" customFormat="1">
      <c r="A1483" s="336"/>
      <c r="B1483" s="415" t="s">
        <v>313</v>
      </c>
      <c r="C1483" s="336">
        <v>55</v>
      </c>
      <c r="D1483" s="426" t="s">
        <v>213</v>
      </c>
      <c r="E1483" s="417">
        <f>SUM(E1484:E1487)</f>
        <v>0</v>
      </c>
      <c r="F1483" s="417">
        <f t="shared" ref="F1483" si="734">SUM(F1484:F1487)</f>
        <v>0</v>
      </c>
      <c r="G1483" s="417">
        <f t="shared" ref="G1483" si="735">SUM(G1484:G1487)</f>
        <v>0</v>
      </c>
      <c r="H1483" s="541" t="s">
        <v>741</v>
      </c>
      <c r="I1483" s="541" t="s">
        <v>741</v>
      </c>
      <c r="J1483" s="458"/>
      <c r="K1483" s="458"/>
      <c r="L1483" s="338"/>
      <c r="M1483" s="338"/>
      <c r="N1483" s="338"/>
      <c r="O1483" s="360"/>
      <c r="P1483" s="358"/>
      <c r="Q1483" s="358"/>
      <c r="R1483" s="358"/>
      <c r="S1483" s="360"/>
      <c r="T1483" s="359"/>
      <c r="U1483" s="359"/>
      <c r="V1483" s="359"/>
      <c r="W1483" s="359"/>
    </row>
    <row r="1484" spans="1:23" s="193" customFormat="1">
      <c r="A1484" s="418"/>
      <c r="B1484" s="419">
        <v>3821</v>
      </c>
      <c r="C1484" s="418">
        <v>55</v>
      </c>
      <c r="D1484" s="425" t="s">
        <v>402</v>
      </c>
      <c r="E1484" s="427">
        <v>0</v>
      </c>
      <c r="F1484" s="427">
        <v>0</v>
      </c>
      <c r="G1484" s="427">
        <v>0</v>
      </c>
      <c r="H1484" s="540" t="s">
        <v>741</v>
      </c>
      <c r="I1484" s="540" t="s">
        <v>741</v>
      </c>
      <c r="J1484" s="458"/>
      <c r="K1484" s="458"/>
      <c r="L1484" s="338"/>
      <c r="M1484" s="338"/>
      <c r="N1484" s="338"/>
      <c r="O1484" s="360"/>
      <c r="P1484" s="358"/>
      <c r="Q1484" s="358"/>
      <c r="R1484" s="358"/>
      <c r="S1484" s="360"/>
      <c r="T1484" s="359"/>
      <c r="U1484" s="359"/>
      <c r="V1484" s="359"/>
      <c r="W1484" s="359"/>
    </row>
    <row r="1485" spans="1:23" s="193" customFormat="1">
      <c r="A1485" s="418"/>
      <c r="B1485" s="419">
        <v>3822</v>
      </c>
      <c r="C1485" s="418">
        <v>55</v>
      </c>
      <c r="D1485" s="425" t="s">
        <v>403</v>
      </c>
      <c r="E1485" s="427">
        <v>0</v>
      </c>
      <c r="F1485" s="427">
        <v>0</v>
      </c>
      <c r="G1485" s="427">
        <v>0</v>
      </c>
      <c r="H1485" s="540" t="s">
        <v>741</v>
      </c>
      <c r="I1485" s="540" t="s">
        <v>741</v>
      </c>
      <c r="J1485" s="458"/>
      <c r="K1485" s="458"/>
      <c r="L1485" s="338"/>
      <c r="M1485" s="338"/>
      <c r="N1485" s="338"/>
      <c r="O1485" s="360"/>
      <c r="P1485" s="358"/>
      <c r="Q1485" s="358"/>
      <c r="R1485" s="358"/>
      <c r="S1485" s="360"/>
      <c r="T1485" s="359"/>
      <c r="U1485" s="359"/>
      <c r="V1485" s="359"/>
      <c r="W1485" s="359"/>
    </row>
    <row r="1486" spans="1:23" s="193" customFormat="1">
      <c r="A1486" s="418"/>
      <c r="B1486" s="419">
        <v>3823</v>
      </c>
      <c r="C1486" s="418">
        <v>55</v>
      </c>
      <c r="D1486" s="425" t="s">
        <v>404</v>
      </c>
      <c r="E1486" s="427">
        <v>0</v>
      </c>
      <c r="F1486" s="427">
        <v>0</v>
      </c>
      <c r="G1486" s="427">
        <v>0</v>
      </c>
      <c r="H1486" s="540" t="s">
        <v>741</v>
      </c>
      <c r="I1486" s="540" t="s">
        <v>741</v>
      </c>
      <c r="J1486" s="458"/>
      <c r="K1486" s="458"/>
      <c r="L1486" s="338"/>
      <c r="M1486" s="338"/>
      <c r="N1486" s="338"/>
      <c r="O1486" s="360"/>
      <c r="P1486" s="358"/>
      <c r="Q1486" s="358"/>
      <c r="R1486" s="358"/>
      <c r="S1486" s="360"/>
      <c r="T1486" s="359"/>
      <c r="U1486" s="359"/>
      <c r="V1486" s="359"/>
      <c r="W1486" s="359"/>
    </row>
    <row r="1487" spans="1:23" s="193" customFormat="1" ht="30">
      <c r="A1487" s="418"/>
      <c r="B1487" s="419" t="s">
        <v>314</v>
      </c>
      <c r="C1487" s="418">
        <v>55</v>
      </c>
      <c r="D1487" s="425" t="s">
        <v>405</v>
      </c>
      <c r="E1487" s="427">
        <v>0</v>
      </c>
      <c r="F1487" s="427">
        <v>0</v>
      </c>
      <c r="G1487" s="427">
        <v>0</v>
      </c>
      <c r="H1487" s="540" t="s">
        <v>741</v>
      </c>
      <c r="I1487" s="540" t="s">
        <v>741</v>
      </c>
      <c r="J1487" s="458"/>
      <c r="K1487" s="458"/>
      <c r="L1487" s="338"/>
      <c r="M1487" s="338"/>
      <c r="N1487" s="338"/>
      <c r="O1487" s="360"/>
      <c r="P1487" s="358"/>
      <c r="Q1487" s="358"/>
      <c r="R1487" s="358"/>
      <c r="S1487" s="360"/>
      <c r="T1487" s="359"/>
      <c r="U1487" s="359"/>
      <c r="V1487" s="359"/>
      <c r="W1487" s="359"/>
    </row>
    <row r="1488" spans="1:23" s="193" customFormat="1">
      <c r="A1488" s="336"/>
      <c r="B1488" s="415" t="s">
        <v>315</v>
      </c>
      <c r="C1488" s="336">
        <v>55</v>
      </c>
      <c r="D1488" s="426" t="s">
        <v>406</v>
      </c>
      <c r="E1488" s="417">
        <f>SUM(E1489:E1493)</f>
        <v>0</v>
      </c>
      <c r="F1488" s="417">
        <f t="shared" ref="F1488" si="736">SUM(F1489:F1493)</f>
        <v>0</v>
      </c>
      <c r="G1488" s="417">
        <f t="shared" ref="G1488" si="737">SUM(G1489:G1493)</f>
        <v>0</v>
      </c>
      <c r="H1488" s="541" t="s">
        <v>741</v>
      </c>
      <c r="I1488" s="541" t="s">
        <v>741</v>
      </c>
      <c r="J1488" s="458"/>
      <c r="K1488" s="458"/>
      <c r="L1488" s="338"/>
      <c r="M1488" s="338"/>
      <c r="N1488" s="338"/>
      <c r="O1488" s="360"/>
      <c r="P1488" s="358"/>
      <c r="Q1488" s="358"/>
      <c r="R1488" s="358"/>
      <c r="S1488" s="360"/>
      <c r="T1488" s="359"/>
      <c r="U1488" s="359"/>
      <c r="V1488" s="359"/>
      <c r="W1488" s="359"/>
    </row>
    <row r="1489" spans="1:23" s="193" customFormat="1">
      <c r="A1489" s="418"/>
      <c r="B1489" s="419" t="s">
        <v>316</v>
      </c>
      <c r="C1489" s="418">
        <v>55</v>
      </c>
      <c r="D1489" s="425" t="s">
        <v>407</v>
      </c>
      <c r="E1489" s="427">
        <v>0</v>
      </c>
      <c r="F1489" s="427">
        <v>0</v>
      </c>
      <c r="G1489" s="427">
        <v>0</v>
      </c>
      <c r="H1489" s="540" t="s">
        <v>741</v>
      </c>
      <c r="I1489" s="540" t="s">
        <v>741</v>
      </c>
      <c r="J1489" s="458"/>
      <c r="K1489" s="458"/>
      <c r="L1489" s="338"/>
      <c r="M1489" s="338"/>
      <c r="N1489" s="338"/>
      <c r="O1489" s="360"/>
      <c r="P1489" s="358"/>
      <c r="Q1489" s="358"/>
      <c r="R1489" s="358"/>
      <c r="S1489" s="360"/>
      <c r="T1489" s="359"/>
      <c r="U1489" s="359"/>
      <c r="V1489" s="359"/>
      <c r="W1489" s="359"/>
    </row>
    <row r="1490" spans="1:23" s="193" customFormat="1">
      <c r="A1490" s="418"/>
      <c r="B1490" s="419" t="s">
        <v>317</v>
      </c>
      <c r="C1490" s="418">
        <v>55</v>
      </c>
      <c r="D1490" s="425" t="s">
        <v>408</v>
      </c>
      <c r="E1490" s="427">
        <v>0</v>
      </c>
      <c r="F1490" s="427">
        <v>0</v>
      </c>
      <c r="G1490" s="427">
        <v>0</v>
      </c>
      <c r="H1490" s="540" t="s">
        <v>741</v>
      </c>
      <c r="I1490" s="540" t="s">
        <v>741</v>
      </c>
      <c r="J1490" s="458"/>
      <c r="K1490" s="458"/>
      <c r="L1490" s="338"/>
      <c r="M1490" s="338"/>
      <c r="N1490" s="338"/>
      <c r="O1490" s="360"/>
      <c r="P1490" s="358"/>
      <c r="Q1490" s="358"/>
      <c r="R1490" s="358"/>
      <c r="S1490" s="360"/>
      <c r="T1490" s="359"/>
      <c r="U1490" s="359"/>
      <c r="V1490" s="359"/>
      <c r="W1490" s="359"/>
    </row>
    <row r="1491" spans="1:23" s="193" customFormat="1">
      <c r="A1491" s="418"/>
      <c r="B1491" s="419" t="s">
        <v>318</v>
      </c>
      <c r="C1491" s="418">
        <v>55</v>
      </c>
      <c r="D1491" s="425" t="s">
        <v>409</v>
      </c>
      <c r="E1491" s="427">
        <v>0</v>
      </c>
      <c r="F1491" s="427">
        <v>0</v>
      </c>
      <c r="G1491" s="427">
        <v>0</v>
      </c>
      <c r="H1491" s="540" t="s">
        <v>741</v>
      </c>
      <c r="I1491" s="540" t="s">
        <v>741</v>
      </c>
      <c r="J1491" s="458"/>
      <c r="K1491" s="458"/>
      <c r="L1491" s="338"/>
      <c r="M1491" s="338"/>
      <c r="N1491" s="338"/>
      <c r="O1491" s="360"/>
      <c r="P1491" s="358"/>
      <c r="Q1491" s="358"/>
      <c r="R1491" s="358"/>
      <c r="S1491" s="360"/>
      <c r="T1491" s="359"/>
      <c r="U1491" s="359"/>
      <c r="V1491" s="359"/>
      <c r="W1491" s="359"/>
    </row>
    <row r="1492" spans="1:23" s="193" customFormat="1">
      <c r="A1492" s="418"/>
      <c r="B1492" s="419" t="s">
        <v>319</v>
      </c>
      <c r="C1492" s="418">
        <v>55</v>
      </c>
      <c r="D1492" s="425" t="s">
        <v>410</v>
      </c>
      <c r="E1492" s="427">
        <v>0</v>
      </c>
      <c r="F1492" s="427">
        <v>0</v>
      </c>
      <c r="G1492" s="427">
        <v>0</v>
      </c>
      <c r="H1492" s="540" t="s">
        <v>741</v>
      </c>
      <c r="I1492" s="540" t="s">
        <v>741</v>
      </c>
      <c r="J1492" s="458"/>
      <c r="K1492" s="458"/>
      <c r="L1492" s="338"/>
      <c r="M1492" s="338"/>
      <c r="N1492" s="338"/>
      <c r="O1492" s="360"/>
      <c r="P1492" s="358"/>
      <c r="Q1492" s="358"/>
      <c r="R1492" s="358"/>
      <c r="S1492" s="360"/>
      <c r="T1492" s="359"/>
      <c r="U1492" s="359"/>
      <c r="V1492" s="359"/>
      <c r="W1492" s="359"/>
    </row>
    <row r="1493" spans="1:23" s="193" customFormat="1">
      <c r="A1493" s="418"/>
      <c r="B1493" s="419">
        <v>3835</v>
      </c>
      <c r="C1493" s="418">
        <v>55</v>
      </c>
      <c r="D1493" s="425" t="s">
        <v>411</v>
      </c>
      <c r="E1493" s="427">
        <v>0</v>
      </c>
      <c r="F1493" s="427">
        <v>0</v>
      </c>
      <c r="G1493" s="427">
        <v>0</v>
      </c>
      <c r="H1493" s="540" t="s">
        <v>741</v>
      </c>
      <c r="I1493" s="540" t="s">
        <v>741</v>
      </c>
      <c r="J1493" s="458"/>
      <c r="K1493" s="458"/>
      <c r="L1493" s="338"/>
      <c r="M1493" s="338"/>
      <c r="N1493" s="338"/>
      <c r="O1493" s="360"/>
      <c r="P1493" s="358"/>
      <c r="Q1493" s="358"/>
      <c r="R1493" s="358"/>
      <c r="S1493" s="360"/>
      <c r="T1493" s="359"/>
      <c r="U1493" s="359"/>
      <c r="V1493" s="359"/>
      <c r="W1493" s="359"/>
    </row>
    <row r="1494" spans="1:23" s="193" customFormat="1">
      <c r="A1494" s="336"/>
      <c r="B1494" s="415">
        <v>386</v>
      </c>
      <c r="C1494" s="336">
        <v>55</v>
      </c>
      <c r="D1494" s="426" t="s">
        <v>412</v>
      </c>
      <c r="E1494" s="417">
        <f>SUM(E1495:E1499)</f>
        <v>0</v>
      </c>
      <c r="F1494" s="417">
        <f t="shared" ref="F1494" si="738">SUM(F1495:F1499)</f>
        <v>0</v>
      </c>
      <c r="G1494" s="417">
        <f t="shared" ref="G1494" si="739">SUM(G1495:G1499)</f>
        <v>0</v>
      </c>
      <c r="H1494" s="541" t="s">
        <v>741</v>
      </c>
      <c r="I1494" s="541" t="s">
        <v>741</v>
      </c>
      <c r="J1494" s="458"/>
      <c r="K1494" s="458"/>
      <c r="L1494" s="338"/>
      <c r="M1494" s="338"/>
      <c r="N1494" s="338"/>
      <c r="O1494" s="360"/>
      <c r="P1494" s="358"/>
      <c r="Q1494" s="358"/>
      <c r="R1494" s="358"/>
      <c r="S1494" s="360"/>
      <c r="T1494" s="359"/>
      <c r="U1494" s="359"/>
      <c r="V1494" s="359"/>
      <c r="W1494" s="359"/>
    </row>
    <row r="1495" spans="1:23" s="193" customFormat="1" ht="30">
      <c r="A1495" s="418"/>
      <c r="B1495" s="419">
        <v>3861</v>
      </c>
      <c r="C1495" s="418">
        <v>55</v>
      </c>
      <c r="D1495" s="425" t="s">
        <v>413</v>
      </c>
      <c r="E1495" s="427">
        <v>0</v>
      </c>
      <c r="F1495" s="427">
        <v>0</v>
      </c>
      <c r="G1495" s="427">
        <v>0</v>
      </c>
      <c r="H1495" s="540" t="s">
        <v>741</v>
      </c>
      <c r="I1495" s="540" t="s">
        <v>741</v>
      </c>
      <c r="J1495" s="458"/>
      <c r="K1495" s="458"/>
      <c r="L1495" s="338"/>
      <c r="M1495" s="338"/>
      <c r="N1495" s="338"/>
      <c r="O1495" s="360"/>
      <c r="P1495" s="358"/>
      <c r="Q1495" s="358"/>
      <c r="R1495" s="358"/>
      <c r="S1495" s="360"/>
      <c r="T1495" s="359"/>
      <c r="U1495" s="359"/>
      <c r="V1495" s="359"/>
      <c r="W1495" s="359"/>
    </row>
    <row r="1496" spans="1:23" s="193" customFormat="1" ht="45">
      <c r="A1496" s="418"/>
      <c r="B1496" s="419">
        <v>3862</v>
      </c>
      <c r="C1496" s="418">
        <v>55</v>
      </c>
      <c r="D1496" s="425" t="s">
        <v>414</v>
      </c>
      <c r="E1496" s="427">
        <v>0</v>
      </c>
      <c r="F1496" s="427">
        <v>0</v>
      </c>
      <c r="G1496" s="427">
        <v>0</v>
      </c>
      <c r="H1496" s="540" t="s">
        <v>741</v>
      </c>
      <c r="I1496" s="540" t="s">
        <v>741</v>
      </c>
      <c r="J1496" s="458"/>
      <c r="K1496" s="458"/>
      <c r="L1496" s="338"/>
      <c r="M1496" s="338"/>
      <c r="N1496" s="338"/>
      <c r="O1496" s="360"/>
      <c r="P1496" s="358"/>
      <c r="Q1496" s="358"/>
      <c r="R1496" s="358"/>
      <c r="S1496" s="360"/>
      <c r="T1496" s="359"/>
      <c r="U1496" s="359"/>
      <c r="V1496" s="359"/>
      <c r="W1496" s="359"/>
    </row>
    <row r="1497" spans="1:23" s="193" customFormat="1">
      <c r="A1497" s="418"/>
      <c r="B1497" s="419">
        <v>3863</v>
      </c>
      <c r="C1497" s="418">
        <v>55</v>
      </c>
      <c r="D1497" s="425" t="s">
        <v>415</v>
      </c>
      <c r="E1497" s="427">
        <v>0</v>
      </c>
      <c r="F1497" s="427">
        <v>0</v>
      </c>
      <c r="G1497" s="427">
        <v>0</v>
      </c>
      <c r="H1497" s="540" t="s">
        <v>741</v>
      </c>
      <c r="I1497" s="540" t="s">
        <v>741</v>
      </c>
      <c r="J1497" s="458"/>
      <c r="K1497" s="458"/>
      <c r="L1497" s="338"/>
      <c r="M1497" s="338"/>
      <c r="N1497" s="338"/>
      <c r="O1497" s="360"/>
      <c r="P1497" s="358"/>
      <c r="Q1497" s="358"/>
      <c r="R1497" s="358"/>
      <c r="S1497" s="360"/>
      <c r="T1497" s="359"/>
      <c r="U1497" s="359"/>
      <c r="V1497" s="359"/>
      <c r="W1497" s="359"/>
    </row>
    <row r="1498" spans="1:23" s="193" customFormat="1">
      <c r="A1498" s="418"/>
      <c r="B1498" s="419">
        <v>3864</v>
      </c>
      <c r="C1498" s="418">
        <v>55</v>
      </c>
      <c r="D1498" s="425" t="s">
        <v>416</v>
      </c>
      <c r="E1498" s="427">
        <v>0</v>
      </c>
      <c r="F1498" s="427">
        <v>0</v>
      </c>
      <c r="G1498" s="427">
        <v>0</v>
      </c>
      <c r="H1498" s="540" t="s">
        <v>741</v>
      </c>
      <c r="I1498" s="540" t="s">
        <v>741</v>
      </c>
      <c r="J1498" s="458"/>
      <c r="K1498" s="458"/>
      <c r="L1498" s="338"/>
      <c r="M1498" s="338"/>
      <c r="N1498" s="338"/>
      <c r="O1498" s="360"/>
      <c r="P1498" s="358"/>
      <c r="Q1498" s="358"/>
      <c r="R1498" s="358"/>
      <c r="S1498" s="360"/>
      <c r="T1498" s="359"/>
      <c r="U1498" s="359"/>
      <c r="V1498" s="359"/>
      <c r="W1498" s="359"/>
    </row>
    <row r="1499" spans="1:23" s="193" customFormat="1" ht="30">
      <c r="A1499" s="418"/>
      <c r="B1499" s="419">
        <v>3865</v>
      </c>
      <c r="C1499" s="418">
        <v>55</v>
      </c>
      <c r="D1499" s="425" t="s">
        <v>417</v>
      </c>
      <c r="E1499" s="427">
        <v>0</v>
      </c>
      <c r="F1499" s="427">
        <v>0</v>
      </c>
      <c r="G1499" s="427">
        <v>0</v>
      </c>
      <c r="H1499" s="540" t="s">
        <v>741</v>
      </c>
      <c r="I1499" s="540" t="s">
        <v>741</v>
      </c>
      <c r="J1499" s="458"/>
      <c r="K1499" s="458"/>
      <c r="L1499" s="338"/>
      <c r="M1499" s="338"/>
      <c r="N1499" s="338"/>
      <c r="O1499" s="360"/>
      <c r="P1499" s="358"/>
      <c r="Q1499" s="358"/>
      <c r="R1499" s="358"/>
      <c r="S1499" s="360"/>
      <c r="T1499" s="359"/>
      <c r="U1499" s="359"/>
      <c r="V1499" s="359"/>
      <c r="W1499" s="359"/>
    </row>
    <row r="1500" spans="1:23" s="193" customFormat="1">
      <c r="A1500" s="428" t="s">
        <v>418</v>
      </c>
      <c r="B1500" s="429"/>
      <c r="C1500" s="412">
        <v>55</v>
      </c>
      <c r="D1500" s="430" t="s">
        <v>19</v>
      </c>
      <c r="E1500" s="414">
        <f>E1501+E1513+E1546+E1550+E1553</f>
        <v>0</v>
      </c>
      <c r="F1500" s="414">
        <f t="shared" ref="F1500" si="740">F1501+F1513+F1546+F1550+F1553</f>
        <v>0</v>
      </c>
      <c r="G1500" s="414">
        <f t="shared" ref="G1500" si="741">G1501+G1513+G1546+G1550+G1553</f>
        <v>0</v>
      </c>
      <c r="H1500" s="547" t="s">
        <v>741</v>
      </c>
      <c r="I1500" s="547" t="s">
        <v>741</v>
      </c>
      <c r="J1500" s="458"/>
      <c r="K1500" s="458"/>
      <c r="L1500" s="338"/>
      <c r="M1500" s="338"/>
      <c r="N1500" s="338"/>
      <c r="O1500" s="360"/>
      <c r="P1500" s="358"/>
      <c r="Q1500" s="358"/>
      <c r="R1500" s="358"/>
      <c r="S1500" s="360"/>
      <c r="T1500" s="359"/>
      <c r="U1500" s="359"/>
      <c r="V1500" s="359"/>
      <c r="W1500" s="359"/>
    </row>
    <row r="1501" spans="1:23" s="193" customFormat="1">
      <c r="A1501" s="431"/>
      <c r="B1501" s="415">
        <v>41</v>
      </c>
      <c r="C1501" s="336">
        <v>55</v>
      </c>
      <c r="D1501" s="432" t="s">
        <v>419</v>
      </c>
      <c r="E1501" s="433">
        <f>E1502+E1506</f>
        <v>0</v>
      </c>
      <c r="F1501" s="433">
        <f t="shared" ref="F1501" si="742">F1502+F1506</f>
        <v>0</v>
      </c>
      <c r="G1501" s="433">
        <f t="shared" ref="G1501" si="743">G1502+G1506</f>
        <v>0</v>
      </c>
      <c r="H1501" s="541" t="s">
        <v>741</v>
      </c>
      <c r="I1501" s="541" t="s">
        <v>741</v>
      </c>
      <c r="J1501" s="458"/>
      <c r="K1501" s="458"/>
      <c r="L1501" s="338"/>
      <c r="M1501" s="338"/>
      <c r="N1501" s="338"/>
      <c r="O1501" s="360"/>
      <c r="P1501" s="358"/>
      <c r="Q1501" s="358"/>
      <c r="R1501" s="358"/>
      <c r="S1501" s="360"/>
      <c r="T1501" s="359"/>
      <c r="U1501" s="359"/>
      <c r="V1501" s="359"/>
      <c r="W1501" s="359"/>
    </row>
    <row r="1502" spans="1:23" s="193" customFormat="1">
      <c r="A1502" s="336"/>
      <c r="B1502" s="434" t="s">
        <v>420</v>
      </c>
      <c r="C1502" s="336">
        <v>55</v>
      </c>
      <c r="D1502" s="432" t="s">
        <v>421</v>
      </c>
      <c r="E1502" s="433">
        <f>SUM(E1503:E1505)</f>
        <v>0</v>
      </c>
      <c r="F1502" s="433">
        <f t="shared" ref="F1502" si="744">SUM(F1503:F1505)</f>
        <v>0</v>
      </c>
      <c r="G1502" s="433">
        <f t="shared" ref="G1502" si="745">SUM(G1503:G1505)</f>
        <v>0</v>
      </c>
      <c r="H1502" s="541" t="s">
        <v>741</v>
      </c>
      <c r="I1502" s="541" t="s">
        <v>741</v>
      </c>
      <c r="J1502" s="458"/>
      <c r="K1502" s="458"/>
      <c r="L1502" s="338"/>
      <c r="M1502" s="338"/>
      <c r="N1502" s="338"/>
      <c r="O1502" s="360"/>
      <c r="P1502" s="358"/>
      <c r="Q1502" s="358"/>
      <c r="R1502" s="358"/>
      <c r="S1502" s="360"/>
      <c r="T1502" s="359"/>
      <c r="U1502" s="359"/>
      <c r="V1502" s="359"/>
      <c r="W1502" s="359"/>
    </row>
    <row r="1503" spans="1:23" s="193" customFormat="1">
      <c r="A1503" s="418"/>
      <c r="B1503" s="435" t="s">
        <v>422</v>
      </c>
      <c r="C1503" s="418">
        <v>55</v>
      </c>
      <c r="D1503" s="436" t="s">
        <v>423</v>
      </c>
      <c r="E1503" s="422">
        <v>0</v>
      </c>
      <c r="F1503" s="422">
        <v>0</v>
      </c>
      <c r="G1503" s="422">
        <v>0</v>
      </c>
      <c r="H1503" s="540" t="s">
        <v>741</v>
      </c>
      <c r="I1503" s="540" t="s">
        <v>741</v>
      </c>
      <c r="J1503" s="458"/>
      <c r="K1503" s="458"/>
      <c r="L1503" s="338"/>
      <c r="M1503" s="338"/>
      <c r="N1503" s="338"/>
      <c r="O1503" s="360"/>
      <c r="P1503" s="358"/>
      <c r="Q1503" s="358"/>
      <c r="R1503" s="358"/>
      <c r="S1503" s="360"/>
      <c r="T1503" s="359"/>
      <c r="U1503" s="359"/>
      <c r="V1503" s="359"/>
      <c r="W1503" s="359"/>
    </row>
    <row r="1504" spans="1:23" s="193" customFormat="1">
      <c r="A1504" s="418"/>
      <c r="B1504" s="419">
        <v>4112</v>
      </c>
      <c r="C1504" s="437">
        <v>55</v>
      </c>
      <c r="D1504" s="436" t="s">
        <v>424</v>
      </c>
      <c r="E1504" s="422">
        <v>0</v>
      </c>
      <c r="F1504" s="422">
        <v>0</v>
      </c>
      <c r="G1504" s="422">
        <v>0</v>
      </c>
      <c r="H1504" s="540" t="s">
        <v>741</v>
      </c>
      <c r="I1504" s="540" t="s">
        <v>741</v>
      </c>
      <c r="J1504" s="458"/>
      <c r="K1504" s="458"/>
      <c r="L1504" s="338"/>
      <c r="M1504" s="338"/>
      <c r="N1504" s="338"/>
      <c r="O1504" s="360"/>
      <c r="P1504" s="358"/>
      <c r="Q1504" s="358"/>
      <c r="R1504" s="358"/>
      <c r="S1504" s="360"/>
      <c r="T1504" s="359"/>
      <c r="U1504" s="359"/>
      <c r="V1504" s="359"/>
      <c r="W1504" s="359"/>
    </row>
    <row r="1505" spans="1:23" s="193" customFormat="1">
      <c r="A1505" s="418"/>
      <c r="B1505" s="435">
        <v>4113</v>
      </c>
      <c r="C1505" s="418">
        <v>55</v>
      </c>
      <c r="D1505" s="436" t="s">
        <v>425</v>
      </c>
      <c r="E1505" s="422">
        <v>0</v>
      </c>
      <c r="F1505" s="422">
        <v>0</v>
      </c>
      <c r="G1505" s="422">
        <v>0</v>
      </c>
      <c r="H1505" s="540" t="s">
        <v>741</v>
      </c>
      <c r="I1505" s="540" t="s">
        <v>741</v>
      </c>
      <c r="J1505" s="458"/>
      <c r="K1505" s="458"/>
      <c r="L1505" s="338"/>
      <c r="M1505" s="338"/>
      <c r="N1505" s="338"/>
      <c r="O1505" s="360"/>
      <c r="P1505" s="358"/>
      <c r="Q1505" s="358"/>
      <c r="R1505" s="358"/>
      <c r="S1505" s="360"/>
      <c r="T1505" s="359"/>
      <c r="U1505" s="359"/>
      <c r="V1505" s="359"/>
      <c r="W1505" s="359"/>
    </row>
    <row r="1506" spans="1:23" s="193" customFormat="1">
      <c r="A1506" s="336"/>
      <c r="B1506" s="434" t="s">
        <v>426</v>
      </c>
      <c r="C1506" s="336">
        <v>55</v>
      </c>
      <c r="D1506" s="432" t="s">
        <v>95</v>
      </c>
      <c r="E1506" s="433">
        <f>SUM(E1507:E1512)</f>
        <v>0</v>
      </c>
      <c r="F1506" s="433">
        <f t="shared" ref="F1506" si="746">SUM(F1507:F1512)</f>
        <v>0</v>
      </c>
      <c r="G1506" s="433">
        <f t="shared" ref="G1506" si="747">SUM(G1507:G1512)</f>
        <v>0</v>
      </c>
      <c r="H1506" s="541" t="s">
        <v>741</v>
      </c>
      <c r="I1506" s="541" t="s">
        <v>741</v>
      </c>
      <c r="J1506" s="458"/>
      <c r="K1506" s="458"/>
      <c r="L1506" s="338"/>
      <c r="M1506" s="338"/>
      <c r="N1506" s="338"/>
      <c r="O1506" s="360"/>
      <c r="P1506" s="358"/>
      <c r="Q1506" s="358"/>
      <c r="R1506" s="358"/>
      <c r="S1506" s="360"/>
      <c r="T1506" s="359"/>
      <c r="U1506" s="359"/>
      <c r="V1506" s="359"/>
      <c r="W1506" s="359"/>
    </row>
    <row r="1507" spans="1:23" s="193" customFormat="1">
      <c r="A1507" s="418"/>
      <c r="B1507" s="435" t="s">
        <v>427</v>
      </c>
      <c r="C1507" s="418">
        <v>55</v>
      </c>
      <c r="D1507" s="436" t="s">
        <v>428</v>
      </c>
      <c r="E1507" s="422">
        <v>0</v>
      </c>
      <c r="F1507" s="422">
        <v>0</v>
      </c>
      <c r="G1507" s="422">
        <v>0</v>
      </c>
      <c r="H1507" s="540" t="s">
        <v>741</v>
      </c>
      <c r="I1507" s="540" t="s">
        <v>741</v>
      </c>
      <c r="J1507" s="458"/>
      <c r="K1507" s="458"/>
      <c r="L1507" s="338"/>
      <c r="M1507" s="338"/>
      <c r="N1507" s="338"/>
      <c r="O1507" s="360"/>
      <c r="P1507" s="358"/>
      <c r="Q1507" s="358"/>
      <c r="R1507" s="358"/>
      <c r="S1507" s="360"/>
      <c r="T1507" s="359"/>
      <c r="U1507" s="359"/>
      <c r="V1507" s="359"/>
      <c r="W1507" s="359"/>
    </row>
    <row r="1508" spans="1:23" s="193" customFormat="1">
      <c r="A1508" s="418"/>
      <c r="B1508" s="435" t="s">
        <v>429</v>
      </c>
      <c r="C1508" s="418">
        <v>55</v>
      </c>
      <c r="D1508" s="436" t="s">
        <v>430</v>
      </c>
      <c r="E1508" s="422">
        <v>0</v>
      </c>
      <c r="F1508" s="422">
        <v>0</v>
      </c>
      <c r="G1508" s="422">
        <v>0</v>
      </c>
      <c r="H1508" s="540" t="s">
        <v>741</v>
      </c>
      <c r="I1508" s="540" t="s">
        <v>741</v>
      </c>
      <c r="J1508" s="458"/>
      <c r="K1508" s="458"/>
      <c r="L1508" s="338"/>
      <c r="M1508" s="338"/>
      <c r="N1508" s="338"/>
      <c r="O1508" s="360"/>
      <c r="P1508" s="358"/>
      <c r="Q1508" s="358"/>
      <c r="R1508" s="358"/>
      <c r="S1508" s="360"/>
      <c r="T1508" s="359"/>
      <c r="U1508" s="359"/>
      <c r="V1508" s="359"/>
      <c r="W1508" s="359"/>
    </row>
    <row r="1509" spans="1:23" s="193" customFormat="1">
      <c r="A1509" s="418"/>
      <c r="B1509" s="435" t="s">
        <v>431</v>
      </c>
      <c r="C1509" s="418">
        <v>55</v>
      </c>
      <c r="D1509" s="436" t="s">
        <v>432</v>
      </c>
      <c r="E1509" s="422">
        <v>0</v>
      </c>
      <c r="F1509" s="422">
        <v>0</v>
      </c>
      <c r="G1509" s="422">
        <v>0</v>
      </c>
      <c r="H1509" s="540" t="s">
        <v>741</v>
      </c>
      <c r="I1509" s="540" t="s">
        <v>741</v>
      </c>
      <c r="J1509" s="458"/>
      <c r="K1509" s="458"/>
      <c r="L1509" s="338"/>
      <c r="M1509" s="338"/>
      <c r="N1509" s="338"/>
      <c r="O1509" s="360"/>
      <c r="P1509" s="358"/>
      <c r="Q1509" s="358"/>
      <c r="R1509" s="358"/>
      <c r="S1509" s="360"/>
      <c r="T1509" s="359"/>
      <c r="U1509" s="359"/>
      <c r="V1509" s="359"/>
      <c r="W1509" s="359"/>
    </row>
    <row r="1510" spans="1:23" s="193" customFormat="1">
      <c r="A1510" s="418"/>
      <c r="B1510" s="435" t="s">
        <v>433</v>
      </c>
      <c r="C1510" s="418">
        <v>55</v>
      </c>
      <c r="D1510" s="436" t="s">
        <v>434</v>
      </c>
      <c r="E1510" s="422">
        <v>0</v>
      </c>
      <c r="F1510" s="422">
        <v>0</v>
      </c>
      <c r="G1510" s="422">
        <v>0</v>
      </c>
      <c r="H1510" s="540" t="s">
        <v>741</v>
      </c>
      <c r="I1510" s="540" t="s">
        <v>741</v>
      </c>
      <c r="J1510" s="458"/>
      <c r="K1510" s="458"/>
      <c r="L1510" s="338"/>
      <c r="M1510" s="338"/>
      <c r="N1510" s="338"/>
      <c r="O1510" s="360"/>
      <c r="P1510" s="358"/>
      <c r="Q1510" s="358"/>
      <c r="R1510" s="358"/>
      <c r="S1510" s="360"/>
      <c r="T1510" s="359"/>
      <c r="U1510" s="359"/>
      <c r="V1510" s="359"/>
      <c r="W1510" s="359"/>
    </row>
    <row r="1511" spans="1:23" s="193" customFormat="1">
      <c r="A1511" s="418"/>
      <c r="B1511" s="435" t="s">
        <v>435</v>
      </c>
      <c r="C1511" s="418">
        <v>55</v>
      </c>
      <c r="D1511" s="436" t="s">
        <v>436</v>
      </c>
      <c r="E1511" s="422">
        <v>0</v>
      </c>
      <c r="F1511" s="422">
        <v>0</v>
      </c>
      <c r="G1511" s="422">
        <v>0</v>
      </c>
      <c r="H1511" s="540" t="s">
        <v>741</v>
      </c>
      <c r="I1511" s="540" t="s">
        <v>741</v>
      </c>
      <c r="J1511" s="458"/>
      <c r="K1511" s="458"/>
      <c r="L1511" s="338"/>
      <c r="M1511" s="338"/>
      <c r="N1511" s="338"/>
      <c r="O1511" s="360"/>
      <c r="P1511" s="358"/>
      <c r="Q1511" s="358"/>
      <c r="R1511" s="358"/>
      <c r="S1511" s="360"/>
      <c r="T1511" s="359"/>
      <c r="U1511" s="359"/>
      <c r="V1511" s="359"/>
      <c r="W1511" s="359"/>
    </row>
    <row r="1512" spans="1:23" s="193" customFormat="1">
      <c r="A1512" s="418"/>
      <c r="B1512" s="435" t="s">
        <v>437</v>
      </c>
      <c r="C1512" s="418">
        <v>55</v>
      </c>
      <c r="D1512" s="436" t="s">
        <v>438</v>
      </c>
      <c r="E1512" s="422">
        <v>0</v>
      </c>
      <c r="F1512" s="422">
        <v>0</v>
      </c>
      <c r="G1512" s="422">
        <v>0</v>
      </c>
      <c r="H1512" s="540" t="s">
        <v>741</v>
      </c>
      <c r="I1512" s="540" t="s">
        <v>741</v>
      </c>
      <c r="J1512" s="458"/>
      <c r="K1512" s="458"/>
      <c r="L1512" s="338"/>
      <c r="M1512" s="338"/>
      <c r="N1512" s="338"/>
      <c r="O1512" s="360"/>
      <c r="P1512" s="358"/>
      <c r="Q1512" s="358"/>
      <c r="R1512" s="358"/>
      <c r="S1512" s="360"/>
      <c r="T1512" s="359"/>
      <c r="U1512" s="359"/>
      <c r="V1512" s="359"/>
      <c r="W1512" s="359"/>
    </row>
    <row r="1513" spans="1:23" s="193" customFormat="1">
      <c r="A1513" s="431"/>
      <c r="B1513" s="415">
        <v>42</v>
      </c>
      <c r="C1513" s="336">
        <v>55</v>
      </c>
      <c r="D1513" s="432" t="s">
        <v>20</v>
      </c>
      <c r="E1513" s="433">
        <f>E1514+E1519+E1528+E1533+E1538+E1541</f>
        <v>0</v>
      </c>
      <c r="F1513" s="433">
        <f t="shared" ref="F1513" si="748">F1514+F1519+F1528+F1533+F1538+F1541</f>
        <v>0</v>
      </c>
      <c r="G1513" s="433">
        <f t="shared" ref="G1513" si="749">G1514+G1519+G1528+G1533+G1538+G1541</f>
        <v>0</v>
      </c>
      <c r="H1513" s="541" t="s">
        <v>741</v>
      </c>
      <c r="I1513" s="541" t="s">
        <v>741</v>
      </c>
      <c r="J1513" s="458"/>
      <c r="K1513" s="458"/>
      <c r="L1513" s="338"/>
      <c r="M1513" s="338"/>
      <c r="N1513" s="338"/>
      <c r="O1513" s="360"/>
      <c r="P1513" s="358"/>
      <c r="Q1513" s="358"/>
      <c r="R1513" s="358"/>
      <c r="S1513" s="360"/>
      <c r="T1513" s="359"/>
      <c r="U1513" s="359"/>
      <c r="V1513" s="359"/>
      <c r="W1513" s="359"/>
    </row>
    <row r="1514" spans="1:23" s="193" customFormat="1">
      <c r="A1514" s="336"/>
      <c r="B1514" s="434" t="s">
        <v>439</v>
      </c>
      <c r="C1514" s="336">
        <v>55</v>
      </c>
      <c r="D1514" s="432" t="s">
        <v>96</v>
      </c>
      <c r="E1514" s="433">
        <f>SUM(E1515:E1518)</f>
        <v>0</v>
      </c>
      <c r="F1514" s="433">
        <f t="shared" ref="F1514" si="750">SUM(F1515:F1518)</f>
        <v>0</v>
      </c>
      <c r="G1514" s="433">
        <f t="shared" ref="G1514" si="751">SUM(G1515:G1518)</f>
        <v>0</v>
      </c>
      <c r="H1514" s="541" t="s">
        <v>741</v>
      </c>
      <c r="I1514" s="541" t="s">
        <v>741</v>
      </c>
      <c r="J1514" s="458"/>
      <c r="K1514" s="458"/>
      <c r="L1514" s="338"/>
      <c r="M1514" s="338"/>
      <c r="N1514" s="338"/>
      <c r="O1514" s="360"/>
      <c r="P1514" s="358"/>
      <c r="Q1514" s="358"/>
      <c r="R1514" s="358"/>
      <c r="S1514" s="360"/>
      <c r="T1514" s="359"/>
      <c r="U1514" s="359"/>
      <c r="V1514" s="359"/>
      <c r="W1514" s="359"/>
    </row>
    <row r="1515" spans="1:23" s="193" customFormat="1">
      <c r="A1515" s="418"/>
      <c r="B1515" s="435" t="s">
        <v>440</v>
      </c>
      <c r="C1515" s="418">
        <v>55</v>
      </c>
      <c r="D1515" s="436" t="s">
        <v>441</v>
      </c>
      <c r="E1515" s="422">
        <v>0</v>
      </c>
      <c r="F1515" s="422">
        <v>0</v>
      </c>
      <c r="G1515" s="422">
        <v>0</v>
      </c>
      <c r="H1515" s="540" t="s">
        <v>741</v>
      </c>
      <c r="I1515" s="540" t="s">
        <v>741</v>
      </c>
      <c r="J1515" s="458"/>
      <c r="K1515" s="458"/>
      <c r="L1515" s="338"/>
      <c r="M1515" s="338"/>
      <c r="N1515" s="338"/>
      <c r="O1515" s="360"/>
      <c r="P1515" s="358"/>
      <c r="Q1515" s="358"/>
      <c r="R1515" s="358"/>
      <c r="S1515" s="360"/>
      <c r="T1515" s="359"/>
      <c r="U1515" s="359"/>
      <c r="V1515" s="359"/>
      <c r="W1515" s="359"/>
    </row>
    <row r="1516" spans="1:23" s="193" customFormat="1">
      <c r="A1516" s="418"/>
      <c r="B1516" s="435" t="s">
        <v>442</v>
      </c>
      <c r="C1516" s="418">
        <v>55</v>
      </c>
      <c r="D1516" s="436" t="s">
        <v>443</v>
      </c>
      <c r="E1516" s="422">
        <v>0</v>
      </c>
      <c r="F1516" s="422">
        <v>0</v>
      </c>
      <c r="G1516" s="422">
        <v>0</v>
      </c>
      <c r="H1516" s="540" t="s">
        <v>741</v>
      </c>
      <c r="I1516" s="540" t="s">
        <v>741</v>
      </c>
      <c r="J1516" s="458"/>
      <c r="K1516" s="458"/>
      <c r="L1516" s="338"/>
      <c r="M1516" s="338"/>
      <c r="N1516" s="338"/>
      <c r="O1516" s="360"/>
      <c r="P1516" s="358"/>
      <c r="Q1516" s="358"/>
      <c r="R1516" s="358"/>
      <c r="S1516" s="360"/>
      <c r="T1516" s="359"/>
      <c r="U1516" s="359"/>
      <c r="V1516" s="359"/>
      <c r="W1516" s="359"/>
    </row>
    <row r="1517" spans="1:23" s="193" customFormat="1">
      <c r="A1517" s="418"/>
      <c r="B1517" s="435" t="s">
        <v>444</v>
      </c>
      <c r="C1517" s="418">
        <v>55</v>
      </c>
      <c r="D1517" s="436" t="s">
        <v>445</v>
      </c>
      <c r="E1517" s="422">
        <v>0</v>
      </c>
      <c r="F1517" s="422">
        <v>0</v>
      </c>
      <c r="G1517" s="422">
        <v>0</v>
      </c>
      <c r="H1517" s="540" t="s">
        <v>741</v>
      </c>
      <c r="I1517" s="540" t="s">
        <v>741</v>
      </c>
      <c r="J1517" s="458"/>
      <c r="K1517" s="458"/>
      <c r="L1517" s="338"/>
      <c r="M1517" s="338"/>
      <c r="N1517" s="338"/>
      <c r="O1517" s="360"/>
      <c r="P1517" s="358"/>
      <c r="Q1517" s="358"/>
      <c r="R1517" s="358"/>
      <c r="S1517" s="360"/>
      <c r="T1517" s="359"/>
      <c r="U1517" s="359"/>
      <c r="V1517" s="359"/>
      <c r="W1517" s="359"/>
    </row>
    <row r="1518" spans="1:23" s="193" customFormat="1">
      <c r="A1518" s="418"/>
      <c r="B1518" s="435" t="s">
        <v>446</v>
      </c>
      <c r="C1518" s="418">
        <v>55</v>
      </c>
      <c r="D1518" s="436" t="s">
        <v>447</v>
      </c>
      <c r="E1518" s="422">
        <v>0</v>
      </c>
      <c r="F1518" s="422">
        <v>0</v>
      </c>
      <c r="G1518" s="422">
        <v>0</v>
      </c>
      <c r="H1518" s="540" t="s">
        <v>741</v>
      </c>
      <c r="I1518" s="540" t="s">
        <v>741</v>
      </c>
      <c r="J1518" s="458"/>
      <c r="K1518" s="458"/>
      <c r="L1518" s="338"/>
      <c r="M1518" s="338"/>
      <c r="N1518" s="338"/>
      <c r="O1518" s="360"/>
      <c r="P1518" s="358"/>
      <c r="Q1518" s="358"/>
      <c r="R1518" s="358"/>
      <c r="S1518" s="360"/>
      <c r="T1518" s="359"/>
      <c r="U1518" s="359"/>
      <c r="V1518" s="359"/>
      <c r="W1518" s="359"/>
    </row>
    <row r="1519" spans="1:23" s="193" customFormat="1">
      <c r="A1519" s="336"/>
      <c r="B1519" s="434" t="s">
        <v>448</v>
      </c>
      <c r="C1519" s="336">
        <v>55</v>
      </c>
      <c r="D1519" s="432" t="s">
        <v>97</v>
      </c>
      <c r="E1519" s="433">
        <f>SUM(E1520:E1527)</f>
        <v>0</v>
      </c>
      <c r="F1519" s="433">
        <f t="shared" ref="F1519" si="752">SUM(F1520:F1527)</f>
        <v>0</v>
      </c>
      <c r="G1519" s="433">
        <f t="shared" ref="G1519" si="753">SUM(G1520:G1527)</f>
        <v>0</v>
      </c>
      <c r="H1519" s="541" t="s">
        <v>741</v>
      </c>
      <c r="I1519" s="541" t="s">
        <v>741</v>
      </c>
      <c r="J1519" s="458"/>
      <c r="K1519" s="458"/>
      <c r="L1519" s="338"/>
      <c r="M1519" s="338"/>
      <c r="N1519" s="338"/>
      <c r="O1519" s="360"/>
      <c r="P1519" s="358"/>
      <c r="Q1519" s="358"/>
      <c r="R1519" s="358"/>
      <c r="S1519" s="360"/>
      <c r="T1519" s="359"/>
      <c r="U1519" s="359"/>
      <c r="V1519" s="359"/>
      <c r="W1519" s="359"/>
    </row>
    <row r="1520" spans="1:23" s="193" customFormat="1">
      <c r="A1520" s="418"/>
      <c r="B1520" s="435" t="s">
        <v>201</v>
      </c>
      <c r="C1520" s="418">
        <v>55</v>
      </c>
      <c r="D1520" s="436" t="s">
        <v>202</v>
      </c>
      <c r="E1520" s="422">
        <v>0</v>
      </c>
      <c r="F1520" s="422">
        <v>0</v>
      </c>
      <c r="G1520" s="422">
        <v>0</v>
      </c>
      <c r="H1520" s="540" t="s">
        <v>741</v>
      </c>
      <c r="I1520" s="540" t="s">
        <v>741</v>
      </c>
      <c r="J1520" s="458"/>
      <c r="K1520" s="458"/>
      <c r="L1520" s="338"/>
      <c r="M1520" s="338"/>
      <c r="N1520" s="338"/>
      <c r="O1520" s="360"/>
      <c r="P1520" s="358"/>
      <c r="Q1520" s="358"/>
      <c r="R1520" s="358"/>
      <c r="S1520" s="360"/>
      <c r="T1520" s="359"/>
      <c r="U1520" s="359"/>
      <c r="V1520" s="359"/>
      <c r="W1520" s="359"/>
    </row>
    <row r="1521" spans="1:23" s="193" customFormat="1">
      <c r="A1521" s="418"/>
      <c r="B1521" s="435" t="s">
        <v>199</v>
      </c>
      <c r="C1521" s="418">
        <v>55</v>
      </c>
      <c r="D1521" s="436" t="s">
        <v>200</v>
      </c>
      <c r="E1521" s="422">
        <v>0</v>
      </c>
      <c r="F1521" s="422">
        <v>0</v>
      </c>
      <c r="G1521" s="422">
        <v>0</v>
      </c>
      <c r="H1521" s="540" t="s">
        <v>741</v>
      </c>
      <c r="I1521" s="540" t="s">
        <v>741</v>
      </c>
      <c r="J1521" s="458"/>
      <c r="K1521" s="458"/>
      <c r="L1521" s="338"/>
      <c r="M1521" s="338"/>
      <c r="N1521" s="338"/>
      <c r="O1521" s="360"/>
      <c r="P1521" s="358"/>
      <c r="Q1521" s="358"/>
      <c r="R1521" s="358"/>
      <c r="S1521" s="360"/>
      <c r="T1521" s="359"/>
      <c r="U1521" s="359"/>
      <c r="V1521" s="359"/>
      <c r="W1521" s="359"/>
    </row>
    <row r="1522" spans="1:23" s="193" customFormat="1">
      <c r="A1522" s="418"/>
      <c r="B1522" s="435" t="s">
        <v>449</v>
      </c>
      <c r="C1522" s="418">
        <v>55</v>
      </c>
      <c r="D1522" s="436" t="s">
        <v>450</v>
      </c>
      <c r="E1522" s="422">
        <v>0</v>
      </c>
      <c r="F1522" s="422">
        <v>0</v>
      </c>
      <c r="G1522" s="422">
        <v>0</v>
      </c>
      <c r="H1522" s="540" t="s">
        <v>741</v>
      </c>
      <c r="I1522" s="540" t="s">
        <v>741</v>
      </c>
      <c r="J1522" s="458"/>
      <c r="K1522" s="458"/>
      <c r="L1522" s="338"/>
      <c r="M1522" s="338"/>
      <c r="N1522" s="338"/>
      <c r="O1522" s="360"/>
      <c r="P1522" s="358"/>
      <c r="Q1522" s="358"/>
      <c r="R1522" s="358"/>
      <c r="S1522" s="360"/>
      <c r="T1522" s="359"/>
      <c r="U1522" s="359"/>
      <c r="V1522" s="359"/>
      <c r="W1522" s="359"/>
    </row>
    <row r="1523" spans="1:23" s="193" customFormat="1">
      <c r="A1523" s="418"/>
      <c r="B1523" s="435" t="s">
        <v>451</v>
      </c>
      <c r="C1523" s="418">
        <v>55</v>
      </c>
      <c r="D1523" s="436" t="s">
        <v>452</v>
      </c>
      <c r="E1523" s="422">
        <v>0</v>
      </c>
      <c r="F1523" s="422">
        <v>0</v>
      </c>
      <c r="G1523" s="422">
        <v>0</v>
      </c>
      <c r="H1523" s="540" t="s">
        <v>741</v>
      </c>
      <c r="I1523" s="540" t="s">
        <v>741</v>
      </c>
      <c r="J1523" s="458"/>
      <c r="K1523" s="458"/>
      <c r="L1523" s="338"/>
      <c r="M1523" s="338"/>
      <c r="N1523" s="338"/>
      <c r="O1523" s="360"/>
      <c r="P1523" s="358"/>
      <c r="Q1523" s="358"/>
      <c r="R1523" s="358"/>
      <c r="S1523" s="360"/>
      <c r="T1523" s="359"/>
      <c r="U1523" s="359"/>
      <c r="V1523" s="359"/>
      <c r="W1523" s="359"/>
    </row>
    <row r="1524" spans="1:23" s="193" customFormat="1">
      <c r="A1524" s="418"/>
      <c r="B1524" s="435" t="s">
        <v>453</v>
      </c>
      <c r="C1524" s="418">
        <v>55</v>
      </c>
      <c r="D1524" s="436" t="s">
        <v>454</v>
      </c>
      <c r="E1524" s="422">
        <v>0</v>
      </c>
      <c r="F1524" s="422">
        <v>0</v>
      </c>
      <c r="G1524" s="422">
        <v>0</v>
      </c>
      <c r="H1524" s="540" t="s">
        <v>741</v>
      </c>
      <c r="I1524" s="540" t="s">
        <v>741</v>
      </c>
      <c r="J1524" s="458"/>
      <c r="K1524" s="458"/>
      <c r="L1524" s="338"/>
      <c r="M1524" s="338"/>
      <c r="N1524" s="338"/>
      <c r="O1524" s="360"/>
      <c r="P1524" s="358"/>
      <c r="Q1524" s="358"/>
      <c r="R1524" s="358"/>
      <c r="S1524" s="360"/>
      <c r="T1524" s="359"/>
      <c r="U1524" s="359"/>
      <c r="V1524" s="359"/>
      <c r="W1524" s="359"/>
    </row>
    <row r="1525" spans="1:23" s="193" customFormat="1">
      <c r="A1525" s="418"/>
      <c r="B1525" s="435" t="s">
        <v>455</v>
      </c>
      <c r="C1525" s="418">
        <v>55</v>
      </c>
      <c r="D1525" s="436" t="s">
        <v>456</v>
      </c>
      <c r="E1525" s="422">
        <v>0</v>
      </c>
      <c r="F1525" s="422">
        <v>0</v>
      </c>
      <c r="G1525" s="422">
        <v>0</v>
      </c>
      <c r="H1525" s="540" t="s">
        <v>741</v>
      </c>
      <c r="I1525" s="540" t="s">
        <v>741</v>
      </c>
      <c r="J1525" s="458"/>
      <c r="K1525" s="458"/>
      <c r="L1525" s="338"/>
      <c r="M1525" s="338"/>
      <c r="N1525" s="338"/>
      <c r="O1525" s="360"/>
      <c r="P1525" s="358"/>
      <c r="Q1525" s="358"/>
      <c r="R1525" s="358"/>
      <c r="S1525" s="360"/>
      <c r="T1525" s="359"/>
      <c r="U1525" s="359"/>
      <c r="V1525" s="359"/>
      <c r="W1525" s="359"/>
    </row>
    <row r="1526" spans="1:23" s="193" customFormat="1">
      <c r="A1526" s="418"/>
      <c r="B1526" s="435" t="s">
        <v>457</v>
      </c>
      <c r="C1526" s="418">
        <v>55</v>
      </c>
      <c r="D1526" s="436" t="s">
        <v>458</v>
      </c>
      <c r="E1526" s="422">
        <v>0</v>
      </c>
      <c r="F1526" s="422">
        <v>0</v>
      </c>
      <c r="G1526" s="422">
        <v>0</v>
      </c>
      <c r="H1526" s="540" t="s">
        <v>741</v>
      </c>
      <c r="I1526" s="540" t="s">
        <v>741</v>
      </c>
      <c r="J1526" s="458"/>
      <c r="K1526" s="458"/>
      <c r="L1526" s="338"/>
      <c r="M1526" s="338"/>
      <c r="N1526" s="338"/>
      <c r="O1526" s="360"/>
      <c r="P1526" s="358"/>
      <c r="Q1526" s="358"/>
      <c r="R1526" s="358"/>
      <c r="S1526" s="360"/>
      <c r="T1526" s="359"/>
      <c r="U1526" s="359"/>
      <c r="V1526" s="359"/>
      <c r="W1526" s="359"/>
    </row>
    <row r="1527" spans="1:23" s="193" customFormat="1">
      <c r="A1527" s="438"/>
      <c r="B1527" s="439">
        <v>4228</v>
      </c>
      <c r="C1527" s="437">
        <v>55</v>
      </c>
      <c r="D1527" s="436" t="s">
        <v>459</v>
      </c>
      <c r="E1527" s="422">
        <v>0</v>
      </c>
      <c r="F1527" s="422">
        <v>0</v>
      </c>
      <c r="G1527" s="422">
        <v>0</v>
      </c>
      <c r="H1527" s="540" t="s">
        <v>741</v>
      </c>
      <c r="I1527" s="540" t="s">
        <v>741</v>
      </c>
      <c r="J1527" s="458"/>
      <c r="K1527" s="458"/>
      <c r="L1527" s="338"/>
      <c r="M1527" s="338"/>
      <c r="N1527" s="338"/>
      <c r="O1527" s="360"/>
      <c r="P1527" s="358"/>
      <c r="Q1527" s="358"/>
      <c r="R1527" s="358"/>
      <c r="S1527" s="360"/>
      <c r="T1527" s="359"/>
      <c r="U1527" s="359"/>
      <c r="V1527" s="359"/>
      <c r="W1527" s="359"/>
    </row>
    <row r="1528" spans="1:23" s="193" customFormat="1">
      <c r="A1528" s="336"/>
      <c r="B1528" s="434" t="s">
        <v>460</v>
      </c>
      <c r="C1528" s="336">
        <v>55</v>
      </c>
      <c r="D1528" s="432" t="s">
        <v>461</v>
      </c>
      <c r="E1528" s="433">
        <f>SUM(E1529:E1532)</f>
        <v>0</v>
      </c>
      <c r="F1528" s="433">
        <f t="shared" ref="F1528" si="754">SUM(F1529:F1532)</f>
        <v>0</v>
      </c>
      <c r="G1528" s="433">
        <f t="shared" ref="G1528" si="755">SUM(G1529:G1532)</f>
        <v>0</v>
      </c>
      <c r="H1528" s="541" t="s">
        <v>741</v>
      </c>
      <c r="I1528" s="541" t="s">
        <v>741</v>
      </c>
      <c r="J1528" s="458"/>
      <c r="K1528" s="458"/>
      <c r="L1528" s="338"/>
      <c r="M1528" s="338"/>
      <c r="N1528" s="338"/>
      <c r="O1528" s="360"/>
      <c r="P1528" s="358"/>
      <c r="Q1528" s="358"/>
      <c r="R1528" s="358"/>
      <c r="S1528" s="360"/>
      <c r="T1528" s="359"/>
      <c r="U1528" s="359"/>
      <c r="V1528" s="359"/>
      <c r="W1528" s="359"/>
    </row>
    <row r="1529" spans="1:23" s="193" customFormat="1">
      <c r="A1529" s="418"/>
      <c r="B1529" s="435" t="s">
        <v>462</v>
      </c>
      <c r="C1529" s="418">
        <v>55</v>
      </c>
      <c r="D1529" s="436" t="s">
        <v>463</v>
      </c>
      <c r="E1529" s="422">
        <v>0</v>
      </c>
      <c r="F1529" s="422">
        <v>0</v>
      </c>
      <c r="G1529" s="422">
        <v>0</v>
      </c>
      <c r="H1529" s="540" t="s">
        <v>741</v>
      </c>
      <c r="I1529" s="540" t="s">
        <v>741</v>
      </c>
      <c r="J1529" s="458"/>
      <c r="K1529" s="458"/>
      <c r="L1529" s="338"/>
      <c r="M1529" s="338"/>
      <c r="N1529" s="338"/>
      <c r="O1529" s="360"/>
      <c r="P1529" s="358"/>
      <c r="Q1529" s="358"/>
      <c r="R1529" s="358"/>
      <c r="S1529" s="360"/>
      <c r="T1529" s="359"/>
      <c r="U1529" s="359"/>
      <c r="V1529" s="359"/>
      <c r="W1529" s="359"/>
    </row>
    <row r="1530" spans="1:23" s="193" customFormat="1">
      <c r="A1530" s="418"/>
      <c r="B1530" s="435" t="s">
        <v>464</v>
      </c>
      <c r="C1530" s="418">
        <v>55</v>
      </c>
      <c r="D1530" s="436" t="s">
        <v>465</v>
      </c>
      <c r="E1530" s="422">
        <v>0</v>
      </c>
      <c r="F1530" s="422">
        <v>0</v>
      </c>
      <c r="G1530" s="422">
        <v>0</v>
      </c>
      <c r="H1530" s="540" t="s">
        <v>741</v>
      </c>
      <c r="I1530" s="540" t="s">
        <v>741</v>
      </c>
      <c r="J1530" s="458"/>
      <c r="K1530" s="458"/>
      <c r="L1530" s="338"/>
      <c r="M1530" s="338"/>
      <c r="N1530" s="338"/>
      <c r="O1530" s="360"/>
      <c r="P1530" s="358"/>
      <c r="Q1530" s="358"/>
      <c r="R1530" s="358"/>
      <c r="S1530" s="360"/>
      <c r="T1530" s="359"/>
      <c r="U1530" s="359"/>
      <c r="V1530" s="359"/>
      <c r="W1530" s="359"/>
    </row>
    <row r="1531" spans="1:23" s="193" customFormat="1">
      <c r="A1531" s="418"/>
      <c r="B1531" s="435" t="s">
        <v>466</v>
      </c>
      <c r="C1531" s="418">
        <v>55</v>
      </c>
      <c r="D1531" s="436" t="s">
        <v>467</v>
      </c>
      <c r="E1531" s="422">
        <v>0</v>
      </c>
      <c r="F1531" s="422">
        <v>0</v>
      </c>
      <c r="G1531" s="422">
        <v>0</v>
      </c>
      <c r="H1531" s="540" t="s">
        <v>741</v>
      </c>
      <c r="I1531" s="540" t="s">
        <v>741</v>
      </c>
      <c r="J1531" s="458"/>
      <c r="K1531" s="458"/>
      <c r="L1531" s="338"/>
      <c r="M1531" s="338"/>
      <c r="N1531" s="338"/>
      <c r="O1531" s="360"/>
      <c r="P1531" s="358"/>
      <c r="Q1531" s="358"/>
      <c r="R1531" s="358"/>
      <c r="S1531" s="360"/>
      <c r="T1531" s="359"/>
      <c r="U1531" s="359"/>
      <c r="V1531" s="359"/>
      <c r="W1531" s="359"/>
    </row>
    <row r="1532" spans="1:23" s="193" customFormat="1">
      <c r="A1532" s="418"/>
      <c r="B1532" s="435" t="s">
        <v>468</v>
      </c>
      <c r="C1532" s="418">
        <v>55</v>
      </c>
      <c r="D1532" s="436" t="s">
        <v>469</v>
      </c>
      <c r="E1532" s="422">
        <v>0</v>
      </c>
      <c r="F1532" s="422">
        <v>0</v>
      </c>
      <c r="G1532" s="422">
        <v>0</v>
      </c>
      <c r="H1532" s="540" t="s">
        <v>741</v>
      </c>
      <c r="I1532" s="540" t="s">
        <v>741</v>
      </c>
      <c r="J1532" s="458"/>
      <c r="K1532" s="458"/>
      <c r="L1532" s="338"/>
      <c r="M1532" s="338"/>
      <c r="N1532" s="338"/>
      <c r="O1532" s="360"/>
      <c r="P1532" s="358"/>
      <c r="Q1532" s="358"/>
      <c r="R1532" s="358"/>
      <c r="S1532" s="360"/>
      <c r="T1532" s="359"/>
      <c r="U1532" s="359"/>
      <c r="V1532" s="359"/>
      <c r="W1532" s="359"/>
    </row>
    <row r="1533" spans="1:23" s="193" customFormat="1">
      <c r="A1533" s="336"/>
      <c r="B1533" s="415">
        <v>424</v>
      </c>
      <c r="C1533" s="431">
        <v>55</v>
      </c>
      <c r="D1533" s="432" t="s">
        <v>104</v>
      </c>
      <c r="E1533" s="433">
        <f>SUM(E1534:E1537)</f>
        <v>0</v>
      </c>
      <c r="F1533" s="433">
        <f t="shared" ref="F1533" si="756">SUM(F1534:F1537)</f>
        <v>0</v>
      </c>
      <c r="G1533" s="433">
        <f t="shared" ref="G1533" si="757">SUM(G1534:G1537)</f>
        <v>0</v>
      </c>
      <c r="H1533" s="541" t="s">
        <v>741</v>
      </c>
      <c r="I1533" s="541" t="s">
        <v>741</v>
      </c>
      <c r="J1533" s="458"/>
      <c r="K1533" s="458"/>
      <c r="L1533" s="338"/>
      <c r="M1533" s="338"/>
      <c r="N1533" s="338"/>
      <c r="O1533" s="360"/>
      <c r="P1533" s="358"/>
      <c r="Q1533" s="358"/>
      <c r="R1533" s="358"/>
      <c r="S1533" s="360"/>
      <c r="T1533" s="359"/>
      <c r="U1533" s="359"/>
      <c r="V1533" s="359"/>
      <c r="W1533" s="359"/>
    </row>
    <row r="1534" spans="1:23" s="193" customFormat="1">
      <c r="A1534" s="418"/>
      <c r="B1534" s="440">
        <v>4241</v>
      </c>
      <c r="C1534" s="418">
        <v>55</v>
      </c>
      <c r="D1534" s="441" t="s">
        <v>470</v>
      </c>
      <c r="E1534" s="422">
        <v>0</v>
      </c>
      <c r="F1534" s="422">
        <v>0</v>
      </c>
      <c r="G1534" s="422">
        <v>0</v>
      </c>
      <c r="H1534" s="540" t="s">
        <v>741</v>
      </c>
      <c r="I1534" s="540" t="s">
        <v>741</v>
      </c>
      <c r="J1534" s="458"/>
      <c r="K1534" s="458"/>
      <c r="L1534" s="338"/>
      <c r="M1534" s="338"/>
      <c r="N1534" s="338"/>
      <c r="O1534" s="360"/>
      <c r="P1534" s="358"/>
      <c r="Q1534" s="358"/>
      <c r="R1534" s="358"/>
      <c r="S1534" s="360"/>
      <c r="T1534" s="359"/>
      <c r="U1534" s="359"/>
      <c r="V1534" s="359"/>
      <c r="W1534" s="359"/>
    </row>
    <row r="1535" spans="1:23" s="193" customFormat="1">
      <c r="A1535" s="418"/>
      <c r="B1535" s="440">
        <v>4242</v>
      </c>
      <c r="C1535" s="418">
        <v>55</v>
      </c>
      <c r="D1535" s="442" t="s">
        <v>471</v>
      </c>
      <c r="E1535" s="422">
        <v>0</v>
      </c>
      <c r="F1535" s="422">
        <v>0</v>
      </c>
      <c r="G1535" s="422">
        <v>0</v>
      </c>
      <c r="H1535" s="540" t="s">
        <v>741</v>
      </c>
      <c r="I1535" s="540" t="s">
        <v>741</v>
      </c>
      <c r="J1535" s="458"/>
      <c r="K1535" s="458"/>
      <c r="L1535" s="338"/>
      <c r="M1535" s="338"/>
      <c r="N1535" s="338"/>
      <c r="O1535" s="360"/>
      <c r="P1535" s="358"/>
      <c r="Q1535" s="358"/>
      <c r="R1535" s="358"/>
      <c r="S1535" s="360"/>
      <c r="T1535" s="359"/>
      <c r="U1535" s="359"/>
      <c r="V1535" s="359"/>
      <c r="W1535" s="359"/>
    </row>
    <row r="1536" spans="1:23" s="193" customFormat="1">
      <c r="A1536" s="418"/>
      <c r="B1536" s="440">
        <v>4243</v>
      </c>
      <c r="C1536" s="418">
        <v>55</v>
      </c>
      <c r="D1536" s="442" t="s">
        <v>472</v>
      </c>
      <c r="E1536" s="422">
        <v>0</v>
      </c>
      <c r="F1536" s="422">
        <v>0</v>
      </c>
      <c r="G1536" s="422">
        <v>0</v>
      </c>
      <c r="H1536" s="540" t="s">
        <v>741</v>
      </c>
      <c r="I1536" s="540" t="s">
        <v>741</v>
      </c>
      <c r="J1536" s="458"/>
      <c r="K1536" s="458"/>
      <c r="L1536" s="338"/>
      <c r="M1536" s="338"/>
      <c r="N1536" s="338"/>
      <c r="O1536" s="360"/>
      <c r="P1536" s="358"/>
      <c r="Q1536" s="358"/>
      <c r="R1536" s="358"/>
      <c r="S1536" s="360"/>
      <c r="T1536" s="359"/>
      <c r="U1536" s="359"/>
      <c r="V1536" s="359"/>
      <c r="W1536" s="359"/>
    </row>
    <row r="1537" spans="1:23" s="193" customFormat="1">
      <c r="A1537" s="418"/>
      <c r="B1537" s="440">
        <v>4244</v>
      </c>
      <c r="C1537" s="418">
        <v>55</v>
      </c>
      <c r="D1537" s="442" t="s">
        <v>473</v>
      </c>
      <c r="E1537" s="422">
        <v>0</v>
      </c>
      <c r="F1537" s="422">
        <v>0</v>
      </c>
      <c r="G1537" s="422">
        <v>0</v>
      </c>
      <c r="H1537" s="540" t="s">
        <v>741</v>
      </c>
      <c r="I1537" s="540" t="s">
        <v>741</v>
      </c>
      <c r="J1537" s="458"/>
      <c r="K1537" s="458"/>
      <c r="L1537" s="338"/>
      <c r="M1537" s="338"/>
      <c r="N1537" s="338"/>
      <c r="O1537" s="360"/>
      <c r="P1537" s="358"/>
      <c r="Q1537" s="358"/>
      <c r="R1537" s="358"/>
      <c r="S1537" s="360"/>
      <c r="T1537" s="359"/>
      <c r="U1537" s="359"/>
      <c r="V1537" s="359"/>
      <c r="W1537" s="359"/>
    </row>
    <row r="1538" spans="1:23" s="193" customFormat="1">
      <c r="A1538" s="336"/>
      <c r="B1538" s="434">
        <v>425</v>
      </c>
      <c r="C1538" s="336">
        <v>55</v>
      </c>
      <c r="D1538" s="432" t="s">
        <v>474</v>
      </c>
      <c r="E1538" s="433">
        <f>SUM(E1539:E1540)</f>
        <v>0</v>
      </c>
      <c r="F1538" s="433">
        <f t="shared" ref="F1538" si="758">SUM(F1539:F1540)</f>
        <v>0</v>
      </c>
      <c r="G1538" s="433">
        <f t="shared" ref="G1538" si="759">SUM(G1539:G1540)</f>
        <v>0</v>
      </c>
      <c r="H1538" s="541" t="s">
        <v>741</v>
      </c>
      <c r="I1538" s="541" t="s">
        <v>741</v>
      </c>
      <c r="J1538" s="458"/>
      <c r="K1538" s="458"/>
      <c r="L1538" s="338"/>
      <c r="M1538" s="338"/>
      <c r="N1538" s="338"/>
      <c r="O1538" s="360"/>
      <c r="P1538" s="358"/>
      <c r="Q1538" s="358"/>
      <c r="R1538" s="358"/>
      <c r="S1538" s="360"/>
      <c r="T1538" s="359"/>
      <c r="U1538" s="359"/>
      <c r="V1538" s="359"/>
      <c r="W1538" s="359"/>
    </row>
    <row r="1539" spans="1:23" s="193" customFormat="1">
      <c r="A1539" s="418"/>
      <c r="B1539" s="435">
        <v>4251</v>
      </c>
      <c r="C1539" s="418">
        <v>55</v>
      </c>
      <c r="D1539" s="436" t="s">
        <v>475</v>
      </c>
      <c r="E1539" s="422">
        <v>0</v>
      </c>
      <c r="F1539" s="422">
        <v>0</v>
      </c>
      <c r="G1539" s="422">
        <v>0</v>
      </c>
      <c r="H1539" s="540" t="s">
        <v>741</v>
      </c>
      <c r="I1539" s="540" t="s">
        <v>741</v>
      </c>
      <c r="J1539" s="458"/>
      <c r="K1539" s="458"/>
      <c r="L1539" s="338"/>
      <c r="M1539" s="338"/>
      <c r="N1539" s="338"/>
      <c r="O1539" s="360"/>
      <c r="P1539" s="358"/>
      <c r="Q1539" s="358"/>
      <c r="R1539" s="358"/>
      <c r="S1539" s="360"/>
      <c r="T1539" s="359"/>
      <c r="U1539" s="359"/>
      <c r="V1539" s="359"/>
      <c r="W1539" s="359"/>
    </row>
    <row r="1540" spans="1:23" s="193" customFormat="1">
      <c r="A1540" s="418"/>
      <c r="B1540" s="435">
        <v>4252</v>
      </c>
      <c r="C1540" s="418">
        <v>55</v>
      </c>
      <c r="D1540" s="436" t="s">
        <v>476</v>
      </c>
      <c r="E1540" s="422">
        <v>0</v>
      </c>
      <c r="F1540" s="422">
        <v>0</v>
      </c>
      <c r="G1540" s="422">
        <v>0</v>
      </c>
      <c r="H1540" s="540" t="s">
        <v>741</v>
      </c>
      <c r="I1540" s="540" t="s">
        <v>741</v>
      </c>
      <c r="J1540" s="458"/>
      <c r="K1540" s="458"/>
      <c r="L1540" s="338"/>
      <c r="M1540" s="338"/>
      <c r="N1540" s="338"/>
      <c r="O1540" s="360"/>
      <c r="P1540" s="358"/>
      <c r="Q1540" s="358"/>
      <c r="R1540" s="358"/>
      <c r="S1540" s="360"/>
      <c r="T1540" s="359"/>
      <c r="U1540" s="359"/>
      <c r="V1540" s="359"/>
      <c r="W1540" s="359"/>
    </row>
    <row r="1541" spans="1:23" s="193" customFormat="1">
      <c r="A1541" s="336"/>
      <c r="B1541" s="434">
        <v>426</v>
      </c>
      <c r="C1541" s="336">
        <v>55</v>
      </c>
      <c r="D1541" s="432" t="s">
        <v>105</v>
      </c>
      <c r="E1541" s="433">
        <f>SUM(E1542:E1545)</f>
        <v>0</v>
      </c>
      <c r="F1541" s="433">
        <f t="shared" ref="F1541" si="760">SUM(F1542:F1545)</f>
        <v>0</v>
      </c>
      <c r="G1541" s="433">
        <f t="shared" ref="G1541" si="761">SUM(G1542:G1545)</f>
        <v>0</v>
      </c>
      <c r="H1541" s="541" t="s">
        <v>741</v>
      </c>
      <c r="I1541" s="541" t="s">
        <v>741</v>
      </c>
      <c r="J1541" s="458"/>
      <c r="K1541" s="458"/>
      <c r="L1541" s="338"/>
      <c r="M1541" s="338"/>
      <c r="N1541" s="338"/>
      <c r="O1541" s="360"/>
      <c r="P1541" s="358"/>
      <c r="Q1541" s="358"/>
      <c r="R1541" s="358"/>
      <c r="S1541" s="360"/>
      <c r="T1541" s="359"/>
      <c r="U1541" s="359"/>
      <c r="V1541" s="359"/>
      <c r="W1541" s="359"/>
    </row>
    <row r="1542" spans="1:23" s="193" customFormat="1">
      <c r="A1542" s="418"/>
      <c r="B1542" s="435">
        <v>4261</v>
      </c>
      <c r="C1542" s="418">
        <v>55</v>
      </c>
      <c r="D1542" s="436" t="s">
        <v>477</v>
      </c>
      <c r="E1542" s="422">
        <v>0</v>
      </c>
      <c r="F1542" s="422">
        <v>0</v>
      </c>
      <c r="G1542" s="422">
        <v>0</v>
      </c>
      <c r="H1542" s="540" t="s">
        <v>741</v>
      </c>
      <c r="I1542" s="540" t="s">
        <v>741</v>
      </c>
      <c r="J1542" s="458"/>
      <c r="K1542" s="458"/>
      <c r="L1542" s="338"/>
      <c r="M1542" s="338"/>
      <c r="N1542" s="338"/>
      <c r="O1542" s="360"/>
      <c r="P1542" s="358"/>
      <c r="Q1542" s="358"/>
      <c r="R1542" s="358"/>
      <c r="S1542" s="360"/>
      <c r="T1542" s="359"/>
      <c r="U1542" s="359"/>
      <c r="V1542" s="359"/>
      <c r="W1542" s="359"/>
    </row>
    <row r="1543" spans="1:23" s="193" customFormat="1">
      <c r="A1543" s="418"/>
      <c r="B1543" s="435">
        <v>4262</v>
      </c>
      <c r="C1543" s="418">
        <v>55</v>
      </c>
      <c r="D1543" s="436" t="s">
        <v>478</v>
      </c>
      <c r="E1543" s="422">
        <v>0</v>
      </c>
      <c r="F1543" s="422">
        <v>0</v>
      </c>
      <c r="G1543" s="422">
        <v>0</v>
      </c>
      <c r="H1543" s="540" t="s">
        <v>741</v>
      </c>
      <c r="I1543" s="540" t="s">
        <v>741</v>
      </c>
      <c r="J1543" s="458"/>
      <c r="K1543" s="458"/>
      <c r="L1543" s="338"/>
      <c r="M1543" s="338"/>
      <c r="N1543" s="338"/>
      <c r="O1543" s="360"/>
      <c r="P1543" s="358"/>
      <c r="Q1543" s="358"/>
      <c r="R1543" s="358"/>
      <c r="S1543" s="360"/>
      <c r="T1543" s="359"/>
      <c r="U1543" s="359"/>
      <c r="V1543" s="359"/>
      <c r="W1543" s="359"/>
    </row>
    <row r="1544" spans="1:23" s="193" customFormat="1">
      <c r="A1544" s="418"/>
      <c r="B1544" s="435">
        <v>4263</v>
      </c>
      <c r="C1544" s="418">
        <v>55</v>
      </c>
      <c r="D1544" s="436" t="s">
        <v>479</v>
      </c>
      <c r="E1544" s="422">
        <v>0</v>
      </c>
      <c r="F1544" s="422">
        <v>0</v>
      </c>
      <c r="G1544" s="422">
        <v>0</v>
      </c>
      <c r="H1544" s="540" t="s">
        <v>741</v>
      </c>
      <c r="I1544" s="540" t="s">
        <v>741</v>
      </c>
      <c r="J1544" s="458"/>
      <c r="K1544" s="458"/>
      <c r="L1544" s="338"/>
      <c r="M1544" s="338"/>
      <c r="N1544" s="338"/>
      <c r="O1544" s="360"/>
      <c r="P1544" s="358"/>
      <c r="Q1544" s="358"/>
      <c r="R1544" s="358"/>
      <c r="S1544" s="360"/>
      <c r="T1544" s="359"/>
      <c r="U1544" s="359"/>
      <c r="V1544" s="359"/>
      <c r="W1544" s="359"/>
    </row>
    <row r="1545" spans="1:23" s="193" customFormat="1">
      <c r="A1545" s="418"/>
      <c r="B1545" s="435">
        <v>4264</v>
      </c>
      <c r="C1545" s="418">
        <v>55</v>
      </c>
      <c r="D1545" s="436" t="s">
        <v>480</v>
      </c>
      <c r="E1545" s="422">
        <v>0</v>
      </c>
      <c r="F1545" s="422">
        <v>0</v>
      </c>
      <c r="G1545" s="422">
        <v>0</v>
      </c>
      <c r="H1545" s="540" t="s">
        <v>741</v>
      </c>
      <c r="I1545" s="540" t="s">
        <v>741</v>
      </c>
      <c r="J1545" s="458"/>
      <c r="K1545" s="458"/>
      <c r="L1545" s="338"/>
      <c r="M1545" s="338"/>
      <c r="N1545" s="338"/>
      <c r="O1545" s="360"/>
      <c r="P1545" s="358"/>
      <c r="Q1545" s="358"/>
      <c r="R1545" s="358"/>
      <c r="S1545" s="360"/>
      <c r="T1545" s="359"/>
      <c r="U1545" s="359"/>
      <c r="V1545" s="359"/>
      <c r="W1545" s="359"/>
    </row>
    <row r="1546" spans="1:23" s="193" customFormat="1" ht="30">
      <c r="A1546" s="443"/>
      <c r="B1546" s="415">
        <v>43</v>
      </c>
      <c r="C1546" s="336">
        <v>55</v>
      </c>
      <c r="D1546" s="432" t="s">
        <v>481</v>
      </c>
      <c r="E1546" s="433">
        <f>E1547</f>
        <v>0</v>
      </c>
      <c r="F1546" s="433">
        <f t="shared" ref="F1546" si="762">F1547</f>
        <v>0</v>
      </c>
      <c r="G1546" s="433">
        <f t="shared" ref="G1546" si="763">G1547</f>
        <v>0</v>
      </c>
      <c r="H1546" s="541" t="s">
        <v>741</v>
      </c>
      <c r="I1546" s="541" t="s">
        <v>741</v>
      </c>
      <c r="J1546" s="458"/>
      <c r="K1546" s="458"/>
      <c r="L1546" s="338"/>
      <c r="M1546" s="338"/>
      <c r="N1546" s="338"/>
      <c r="O1546" s="360"/>
      <c r="P1546" s="358"/>
      <c r="Q1546" s="358"/>
      <c r="R1546" s="358"/>
      <c r="S1546" s="360"/>
      <c r="T1546" s="359"/>
      <c r="U1546" s="359"/>
      <c r="V1546" s="359"/>
      <c r="W1546" s="359"/>
    </row>
    <row r="1547" spans="1:23" s="193" customFormat="1">
      <c r="A1547" s="336"/>
      <c r="B1547" s="434" t="s">
        <v>482</v>
      </c>
      <c r="C1547" s="336">
        <v>55</v>
      </c>
      <c r="D1547" s="432" t="s">
        <v>483</v>
      </c>
      <c r="E1547" s="433">
        <f>SUM(E1548:E1549)</f>
        <v>0</v>
      </c>
      <c r="F1547" s="433">
        <f t="shared" ref="F1547" si="764">SUM(F1548:F1549)</f>
        <v>0</v>
      </c>
      <c r="G1547" s="433">
        <f t="shared" ref="G1547" si="765">SUM(G1548:G1549)</f>
        <v>0</v>
      </c>
      <c r="H1547" s="541" t="s">
        <v>741</v>
      </c>
      <c r="I1547" s="541" t="s">
        <v>741</v>
      </c>
      <c r="J1547" s="458"/>
      <c r="K1547" s="458"/>
      <c r="L1547" s="338"/>
      <c r="M1547" s="338"/>
      <c r="N1547" s="338"/>
      <c r="O1547" s="360"/>
      <c r="P1547" s="358"/>
      <c r="Q1547" s="358"/>
      <c r="R1547" s="358"/>
      <c r="S1547" s="360"/>
      <c r="T1547" s="359"/>
      <c r="U1547" s="359"/>
      <c r="V1547" s="359"/>
      <c r="W1547" s="359"/>
    </row>
    <row r="1548" spans="1:23" s="193" customFormat="1">
      <c r="A1548" s="418"/>
      <c r="B1548" s="435" t="s">
        <v>484</v>
      </c>
      <c r="C1548" s="418">
        <v>55</v>
      </c>
      <c r="D1548" s="436" t="s">
        <v>485</v>
      </c>
      <c r="E1548" s="422">
        <v>0</v>
      </c>
      <c r="F1548" s="422">
        <v>0</v>
      </c>
      <c r="G1548" s="422">
        <v>0</v>
      </c>
      <c r="H1548" s="540" t="s">
        <v>741</v>
      </c>
      <c r="I1548" s="540" t="s">
        <v>741</v>
      </c>
      <c r="J1548" s="458"/>
      <c r="K1548" s="458"/>
      <c r="L1548" s="338"/>
      <c r="M1548" s="338"/>
      <c r="N1548" s="338"/>
      <c r="O1548" s="360"/>
      <c r="P1548" s="358"/>
      <c r="Q1548" s="358"/>
      <c r="R1548" s="358"/>
      <c r="S1548" s="360"/>
      <c r="T1548" s="359"/>
      <c r="U1548" s="359"/>
      <c r="V1548" s="359"/>
      <c r="W1548" s="359"/>
    </row>
    <row r="1549" spans="1:23" s="193" customFormat="1">
      <c r="A1549" s="418"/>
      <c r="B1549" s="440">
        <v>4312</v>
      </c>
      <c r="C1549" s="418">
        <v>55</v>
      </c>
      <c r="D1549" s="442" t="s">
        <v>486</v>
      </c>
      <c r="E1549" s="422">
        <v>0</v>
      </c>
      <c r="F1549" s="422">
        <v>0</v>
      </c>
      <c r="G1549" s="422">
        <v>0</v>
      </c>
      <c r="H1549" s="540" t="s">
        <v>741</v>
      </c>
      <c r="I1549" s="540" t="s">
        <v>741</v>
      </c>
      <c r="J1549" s="458"/>
      <c r="K1549" s="458"/>
      <c r="L1549" s="338"/>
      <c r="M1549" s="338"/>
      <c r="N1549" s="338"/>
      <c r="O1549" s="360"/>
      <c r="P1549" s="358"/>
      <c r="Q1549" s="358"/>
      <c r="R1549" s="358"/>
      <c r="S1549" s="360"/>
      <c r="T1549" s="359"/>
      <c r="U1549" s="359"/>
      <c r="V1549" s="359"/>
      <c r="W1549" s="359"/>
    </row>
    <row r="1550" spans="1:23" s="193" customFormat="1">
      <c r="A1550" s="431"/>
      <c r="B1550" s="415">
        <v>44</v>
      </c>
      <c r="C1550" s="336">
        <v>55</v>
      </c>
      <c r="D1550" s="432" t="s">
        <v>487</v>
      </c>
      <c r="E1550" s="433">
        <f>E1551</f>
        <v>0</v>
      </c>
      <c r="F1550" s="433">
        <f t="shared" ref="F1550" si="766">F1551</f>
        <v>0</v>
      </c>
      <c r="G1550" s="433">
        <f t="shared" ref="G1550" si="767">G1551</f>
        <v>0</v>
      </c>
      <c r="H1550" s="541" t="s">
        <v>741</v>
      </c>
      <c r="I1550" s="541" t="s">
        <v>741</v>
      </c>
      <c r="J1550" s="458"/>
      <c r="K1550" s="458"/>
      <c r="L1550" s="338"/>
      <c r="M1550" s="338"/>
      <c r="N1550" s="338"/>
      <c r="O1550" s="360"/>
      <c r="P1550" s="358"/>
      <c r="Q1550" s="358"/>
      <c r="R1550" s="358"/>
      <c r="S1550" s="360"/>
      <c r="T1550" s="359"/>
      <c r="U1550" s="359"/>
      <c r="V1550" s="359"/>
      <c r="W1550" s="359"/>
    </row>
    <row r="1551" spans="1:23" s="193" customFormat="1">
      <c r="A1551" s="336"/>
      <c r="B1551" s="434" t="s">
        <v>488</v>
      </c>
      <c r="C1551" s="336">
        <v>55</v>
      </c>
      <c r="D1551" s="432" t="s">
        <v>489</v>
      </c>
      <c r="E1551" s="433">
        <f>SUM(E1552)</f>
        <v>0</v>
      </c>
      <c r="F1551" s="433">
        <f t="shared" ref="F1551" si="768">SUM(F1552)</f>
        <v>0</v>
      </c>
      <c r="G1551" s="433">
        <f t="shared" ref="G1551" si="769">SUM(G1552)</f>
        <v>0</v>
      </c>
      <c r="H1551" s="541" t="s">
        <v>741</v>
      </c>
      <c r="I1551" s="541" t="s">
        <v>741</v>
      </c>
      <c r="J1551" s="458"/>
      <c r="K1551" s="458"/>
      <c r="L1551" s="338"/>
      <c r="M1551" s="338"/>
      <c r="N1551" s="338"/>
      <c r="O1551" s="360"/>
      <c r="P1551" s="358"/>
      <c r="Q1551" s="358"/>
      <c r="R1551" s="358"/>
      <c r="S1551" s="360"/>
      <c r="T1551" s="359"/>
      <c r="U1551" s="359"/>
      <c r="V1551" s="359"/>
      <c r="W1551" s="359"/>
    </row>
    <row r="1552" spans="1:23" s="193" customFormat="1">
      <c r="A1552" s="418"/>
      <c r="B1552" s="435" t="s">
        <v>490</v>
      </c>
      <c r="C1552" s="418">
        <v>55</v>
      </c>
      <c r="D1552" s="436" t="s">
        <v>491</v>
      </c>
      <c r="E1552" s="422">
        <v>0</v>
      </c>
      <c r="F1552" s="422">
        <v>0</v>
      </c>
      <c r="G1552" s="422">
        <v>0</v>
      </c>
      <c r="H1552" s="540" t="s">
        <v>741</v>
      </c>
      <c r="I1552" s="540" t="s">
        <v>741</v>
      </c>
      <c r="J1552" s="458"/>
      <c r="K1552" s="458"/>
      <c r="L1552" s="338"/>
      <c r="M1552" s="338"/>
      <c r="N1552" s="338"/>
      <c r="O1552" s="360"/>
      <c r="P1552" s="358"/>
      <c r="Q1552" s="358"/>
      <c r="R1552" s="358"/>
      <c r="S1552" s="360"/>
      <c r="T1552" s="359"/>
      <c r="U1552" s="359"/>
      <c r="V1552" s="359"/>
      <c r="W1552" s="359"/>
    </row>
    <row r="1553" spans="1:23" s="193" customFormat="1">
      <c r="A1553" s="431"/>
      <c r="B1553" s="415">
        <v>45</v>
      </c>
      <c r="C1553" s="336">
        <v>55</v>
      </c>
      <c r="D1553" s="432" t="s">
        <v>140</v>
      </c>
      <c r="E1553" s="433">
        <f>E1554+E1556+E1558+E1560</f>
        <v>0</v>
      </c>
      <c r="F1553" s="433">
        <f t="shared" ref="F1553" si="770">F1554+F1556+F1558+F1560</f>
        <v>0</v>
      </c>
      <c r="G1553" s="433">
        <f t="shared" ref="G1553" si="771">G1554+G1556+G1558+G1560</f>
        <v>0</v>
      </c>
      <c r="H1553" s="541" t="s">
        <v>741</v>
      </c>
      <c r="I1553" s="541" t="s">
        <v>741</v>
      </c>
      <c r="J1553" s="458"/>
      <c r="K1553" s="458"/>
      <c r="L1553" s="338"/>
      <c r="M1553" s="338"/>
      <c r="N1553" s="338"/>
      <c r="O1553" s="360"/>
      <c r="P1553" s="358"/>
      <c r="Q1553" s="358"/>
      <c r="R1553" s="358"/>
      <c r="S1553" s="360"/>
      <c r="T1553" s="359"/>
      <c r="U1553" s="359"/>
      <c r="V1553" s="359"/>
      <c r="W1553" s="359"/>
    </row>
    <row r="1554" spans="1:23" s="193" customFormat="1">
      <c r="A1554" s="336"/>
      <c r="B1554" s="434" t="s">
        <v>492</v>
      </c>
      <c r="C1554" s="336">
        <v>55</v>
      </c>
      <c r="D1554" s="432" t="s">
        <v>138</v>
      </c>
      <c r="E1554" s="433">
        <f>SUM(E1555)</f>
        <v>0</v>
      </c>
      <c r="F1554" s="433">
        <f t="shared" ref="F1554" si="772">SUM(F1555)</f>
        <v>0</v>
      </c>
      <c r="G1554" s="433">
        <f t="shared" ref="G1554" si="773">SUM(G1555)</f>
        <v>0</v>
      </c>
      <c r="H1554" s="541" t="s">
        <v>741</v>
      </c>
      <c r="I1554" s="541" t="s">
        <v>741</v>
      </c>
      <c r="J1554" s="458"/>
      <c r="K1554" s="458"/>
      <c r="L1554" s="338"/>
      <c r="M1554" s="338"/>
      <c r="N1554" s="338"/>
      <c r="O1554" s="360"/>
      <c r="P1554" s="358"/>
      <c r="Q1554" s="358"/>
      <c r="R1554" s="358"/>
      <c r="S1554" s="360"/>
      <c r="T1554" s="359"/>
      <c r="U1554" s="359"/>
      <c r="V1554" s="359"/>
      <c r="W1554" s="359"/>
    </row>
    <row r="1555" spans="1:23" s="193" customFormat="1">
      <c r="A1555" s="418"/>
      <c r="B1555" s="435" t="s">
        <v>493</v>
      </c>
      <c r="C1555" s="418">
        <v>55</v>
      </c>
      <c r="D1555" s="436" t="s">
        <v>138</v>
      </c>
      <c r="E1555" s="422">
        <v>0</v>
      </c>
      <c r="F1555" s="422">
        <v>0</v>
      </c>
      <c r="G1555" s="422">
        <v>0</v>
      </c>
      <c r="H1555" s="540" t="s">
        <v>741</v>
      </c>
      <c r="I1555" s="540" t="s">
        <v>741</v>
      </c>
      <c r="J1555" s="458"/>
      <c r="K1555" s="458"/>
      <c r="L1555" s="338"/>
      <c r="M1555" s="338"/>
      <c r="N1555" s="338"/>
      <c r="O1555" s="360"/>
      <c r="P1555" s="358"/>
      <c r="Q1555" s="358"/>
      <c r="R1555" s="358"/>
      <c r="S1555" s="360"/>
      <c r="T1555" s="359"/>
      <c r="U1555" s="359"/>
      <c r="V1555" s="359"/>
      <c r="W1555" s="359"/>
    </row>
    <row r="1556" spans="1:23" s="193" customFormat="1">
      <c r="A1556" s="336"/>
      <c r="B1556" s="434" t="s">
        <v>494</v>
      </c>
      <c r="C1556" s="336">
        <v>55</v>
      </c>
      <c r="D1556" s="432" t="s">
        <v>495</v>
      </c>
      <c r="E1556" s="433">
        <f>E1557</f>
        <v>0</v>
      </c>
      <c r="F1556" s="433">
        <f t="shared" ref="F1556" si="774">F1557</f>
        <v>0</v>
      </c>
      <c r="G1556" s="433">
        <f t="shared" ref="G1556" si="775">G1557</f>
        <v>0</v>
      </c>
      <c r="H1556" s="541" t="s">
        <v>741</v>
      </c>
      <c r="I1556" s="541" t="s">
        <v>741</v>
      </c>
      <c r="J1556" s="458"/>
      <c r="K1556" s="458"/>
      <c r="L1556" s="338"/>
      <c r="M1556" s="338"/>
      <c r="N1556" s="338"/>
      <c r="O1556" s="360"/>
      <c r="P1556" s="358"/>
      <c r="Q1556" s="358"/>
      <c r="R1556" s="358"/>
      <c r="S1556" s="360"/>
      <c r="T1556" s="359"/>
      <c r="U1556" s="359"/>
      <c r="V1556" s="359"/>
      <c r="W1556" s="359"/>
    </row>
    <row r="1557" spans="1:23" s="193" customFormat="1">
      <c r="A1557" s="418"/>
      <c r="B1557" s="435" t="s">
        <v>496</v>
      </c>
      <c r="C1557" s="418">
        <v>55</v>
      </c>
      <c r="D1557" s="436" t="s">
        <v>495</v>
      </c>
      <c r="E1557" s="422">
        <v>0</v>
      </c>
      <c r="F1557" s="422">
        <v>0</v>
      </c>
      <c r="G1557" s="422">
        <v>0</v>
      </c>
      <c r="H1557" s="540" t="s">
        <v>741</v>
      </c>
      <c r="I1557" s="540" t="s">
        <v>741</v>
      </c>
      <c r="J1557" s="458"/>
      <c r="K1557" s="458"/>
      <c r="L1557" s="338"/>
      <c r="M1557" s="338"/>
      <c r="N1557" s="338"/>
      <c r="O1557" s="360"/>
      <c r="P1557" s="358"/>
      <c r="Q1557" s="358"/>
      <c r="R1557" s="358"/>
      <c r="S1557" s="360"/>
      <c r="T1557" s="359"/>
      <c r="U1557" s="359"/>
      <c r="V1557" s="359"/>
      <c r="W1557" s="359"/>
    </row>
    <row r="1558" spans="1:23" s="193" customFormat="1">
      <c r="A1558" s="336"/>
      <c r="B1558" s="434" t="s">
        <v>497</v>
      </c>
      <c r="C1558" s="336">
        <v>55</v>
      </c>
      <c r="D1558" s="432" t="s">
        <v>498</v>
      </c>
      <c r="E1558" s="433">
        <f>E1559</f>
        <v>0</v>
      </c>
      <c r="F1558" s="433">
        <f t="shared" ref="F1558" si="776">F1559</f>
        <v>0</v>
      </c>
      <c r="G1558" s="433">
        <f t="shared" ref="G1558" si="777">G1559</f>
        <v>0</v>
      </c>
      <c r="H1558" s="541" t="s">
        <v>741</v>
      </c>
      <c r="I1558" s="541" t="s">
        <v>741</v>
      </c>
      <c r="J1558" s="458"/>
      <c r="K1558" s="458"/>
      <c r="L1558" s="338"/>
      <c r="M1558" s="338"/>
      <c r="N1558" s="338"/>
      <c r="O1558" s="360"/>
      <c r="P1558" s="358"/>
      <c r="Q1558" s="358"/>
      <c r="R1558" s="358"/>
      <c r="S1558" s="360"/>
      <c r="T1558" s="359"/>
      <c r="U1558" s="359"/>
      <c r="V1558" s="359"/>
      <c r="W1558" s="359"/>
    </row>
    <row r="1559" spans="1:23" s="193" customFormat="1">
      <c r="A1559" s="418"/>
      <c r="B1559" s="435" t="s">
        <v>499</v>
      </c>
      <c r="C1559" s="418">
        <v>55</v>
      </c>
      <c r="D1559" s="436" t="s">
        <v>498</v>
      </c>
      <c r="E1559" s="422">
        <v>0</v>
      </c>
      <c r="F1559" s="422">
        <v>0</v>
      </c>
      <c r="G1559" s="422">
        <v>0</v>
      </c>
      <c r="H1559" s="540" t="s">
        <v>741</v>
      </c>
      <c r="I1559" s="540" t="s">
        <v>741</v>
      </c>
      <c r="J1559" s="458"/>
      <c r="K1559" s="458"/>
      <c r="L1559" s="338"/>
      <c r="M1559" s="338"/>
      <c r="N1559" s="338"/>
      <c r="O1559" s="360"/>
      <c r="P1559" s="358"/>
      <c r="Q1559" s="358"/>
      <c r="R1559" s="358"/>
      <c r="S1559" s="360"/>
      <c r="T1559" s="359"/>
      <c r="U1559" s="359"/>
      <c r="V1559" s="359"/>
      <c r="W1559" s="359"/>
    </row>
    <row r="1560" spans="1:23" s="193" customFormat="1">
      <c r="A1560" s="336"/>
      <c r="B1560" s="434" t="s">
        <v>500</v>
      </c>
      <c r="C1560" s="336">
        <v>55</v>
      </c>
      <c r="D1560" s="432" t="s">
        <v>501</v>
      </c>
      <c r="E1560" s="433">
        <f>E1561</f>
        <v>0</v>
      </c>
      <c r="F1560" s="433">
        <f t="shared" ref="F1560" si="778">F1561</f>
        <v>0</v>
      </c>
      <c r="G1560" s="433">
        <f t="shared" ref="G1560" si="779">G1561</f>
        <v>0</v>
      </c>
      <c r="H1560" s="541" t="s">
        <v>741</v>
      </c>
      <c r="I1560" s="541" t="s">
        <v>741</v>
      </c>
      <c r="J1560" s="458"/>
      <c r="K1560" s="458"/>
      <c r="L1560" s="338"/>
      <c r="M1560" s="338"/>
      <c r="N1560" s="338"/>
      <c r="O1560" s="360"/>
      <c r="P1560" s="358"/>
      <c r="Q1560" s="358"/>
      <c r="R1560" s="358"/>
      <c r="S1560" s="360"/>
      <c r="T1560" s="359"/>
      <c r="U1560" s="359"/>
      <c r="V1560" s="359"/>
      <c r="W1560" s="359"/>
    </row>
    <row r="1561" spans="1:23" s="193" customFormat="1">
      <c r="A1561" s="418"/>
      <c r="B1561" s="435" t="s">
        <v>502</v>
      </c>
      <c r="C1561" s="418">
        <v>55</v>
      </c>
      <c r="D1561" s="436" t="s">
        <v>501</v>
      </c>
      <c r="E1561" s="422">
        <v>0</v>
      </c>
      <c r="F1561" s="422">
        <v>0</v>
      </c>
      <c r="G1561" s="422">
        <v>0</v>
      </c>
      <c r="H1561" s="540" t="s">
        <v>741</v>
      </c>
      <c r="I1561" s="540" t="s">
        <v>741</v>
      </c>
      <c r="J1561" s="458"/>
      <c r="K1561" s="458"/>
      <c r="L1561" s="338"/>
      <c r="M1561" s="338"/>
      <c r="N1561" s="338"/>
      <c r="O1561" s="360"/>
      <c r="P1561" s="358"/>
      <c r="Q1561" s="358"/>
      <c r="R1561" s="358"/>
      <c r="S1561" s="360"/>
      <c r="T1561" s="359"/>
      <c r="U1561" s="359"/>
      <c r="V1561" s="359"/>
      <c r="W1561" s="359"/>
    </row>
    <row r="1562" spans="1:23" s="193" customFormat="1">
      <c r="A1562" s="444"/>
      <c r="B1562" s="445"/>
      <c r="C1562" s="446" t="s">
        <v>506</v>
      </c>
      <c r="D1562" s="447" t="s">
        <v>691</v>
      </c>
      <c r="E1562" s="448">
        <f>E1363+E1500</f>
        <v>0</v>
      </c>
      <c r="F1562" s="448">
        <f t="shared" ref="F1562:G1562" si="780">F1363+F1500</f>
        <v>0</v>
      </c>
      <c r="G1562" s="448">
        <f t="shared" si="780"/>
        <v>0</v>
      </c>
      <c r="H1562" s="540" t="s">
        <v>741</v>
      </c>
      <c r="I1562" s="540" t="s">
        <v>741</v>
      </c>
      <c r="J1562" s="458"/>
      <c r="K1562" s="458"/>
      <c r="L1562" s="338"/>
      <c r="M1562" s="338"/>
      <c r="N1562" s="338"/>
      <c r="O1562" s="360"/>
      <c r="P1562" s="358"/>
      <c r="Q1562" s="358"/>
      <c r="R1562" s="358"/>
      <c r="S1562" s="360"/>
      <c r="T1562" s="359"/>
      <c r="U1562" s="359"/>
      <c r="V1562" s="359"/>
      <c r="W1562" s="359"/>
    </row>
    <row r="1563" spans="1:23" s="193" customFormat="1">
      <c r="A1563" s="410" t="s">
        <v>154</v>
      </c>
      <c r="B1563" s="411"/>
      <c r="C1563" s="412">
        <v>561</v>
      </c>
      <c r="D1563" s="413" t="s">
        <v>38</v>
      </c>
      <c r="E1563" s="414">
        <f>E1564+E1576+E1610+E1629+E1639+E1667+E1678</f>
        <v>23824.729928329682</v>
      </c>
      <c r="F1563" s="414">
        <f t="shared" ref="F1563" si="781">F1564+F1576+F1610+F1629+F1639+F1667+F1678</f>
        <v>44350</v>
      </c>
      <c r="G1563" s="414">
        <f t="shared" ref="G1563" si="782">G1564+G1576+G1610+G1629+G1639+G1667+G1678</f>
        <v>7490.13</v>
      </c>
      <c r="H1563" s="547">
        <f t="shared" ref="H1563:H1762" si="783">SUM(G1563/E1563*100)</f>
        <v>31.438467602915331</v>
      </c>
      <c r="I1563" s="547">
        <f t="shared" ref="I1563:I1762" si="784">SUM(G1563/F1563*100)</f>
        <v>16.888680947012404</v>
      </c>
      <c r="J1563" s="458"/>
      <c r="K1563" s="458"/>
      <c r="L1563" s="338"/>
      <c r="M1563" s="338"/>
      <c r="N1563" s="338"/>
      <c r="O1563" s="360"/>
      <c r="P1563" s="358"/>
      <c r="Q1563" s="358"/>
      <c r="R1563" s="358"/>
      <c r="S1563" s="360"/>
      <c r="T1563" s="359"/>
      <c r="U1563" s="359"/>
      <c r="V1563" s="359"/>
      <c r="W1563" s="359"/>
    </row>
    <row r="1564" spans="1:23" s="193" customFormat="1">
      <c r="A1564" s="336"/>
      <c r="B1564" s="335">
        <v>31</v>
      </c>
      <c r="C1564" s="336">
        <v>561</v>
      </c>
      <c r="D1564" s="337" t="s">
        <v>15</v>
      </c>
      <c r="E1564" s="334">
        <f>E1565+E1570+E1572</f>
        <v>3335.36</v>
      </c>
      <c r="F1564" s="334">
        <f t="shared" ref="F1564" si="785">F1565+F1570+F1572</f>
        <v>2165</v>
      </c>
      <c r="G1564" s="334">
        <f t="shared" ref="G1564" si="786">G1565+G1570+G1572</f>
        <v>894.6400000000001</v>
      </c>
      <c r="H1564" s="541">
        <f t="shared" si="783"/>
        <v>26.822891681857431</v>
      </c>
      <c r="I1564" s="541">
        <f t="shared" si="784"/>
        <v>41.322863741339496</v>
      </c>
      <c r="J1564" s="458"/>
      <c r="K1564" s="458"/>
      <c r="L1564" s="338"/>
      <c r="M1564" s="338"/>
      <c r="N1564" s="338"/>
      <c r="O1564" s="360"/>
      <c r="P1564" s="358"/>
      <c r="Q1564" s="358"/>
      <c r="R1564" s="358"/>
      <c r="S1564" s="360"/>
      <c r="T1564" s="359"/>
      <c r="U1564" s="359"/>
      <c r="V1564" s="359"/>
      <c r="W1564" s="359"/>
    </row>
    <row r="1565" spans="1:23" s="193" customFormat="1">
      <c r="A1565" s="336"/>
      <c r="B1565" s="415" t="s">
        <v>320</v>
      </c>
      <c r="C1565" s="336">
        <v>561</v>
      </c>
      <c r="D1565" s="416" t="s">
        <v>321</v>
      </c>
      <c r="E1565" s="417">
        <f>SUM(E1566:E1569)</f>
        <v>2862.98</v>
      </c>
      <c r="F1565" s="417">
        <f t="shared" ref="F1565" si="787">SUM(F1566:F1569)</f>
        <v>1858</v>
      </c>
      <c r="G1565" s="417">
        <f t="shared" ref="G1565" si="788">SUM(G1566:G1569)</f>
        <v>767.95</v>
      </c>
      <c r="H1565" s="541">
        <f t="shared" si="783"/>
        <v>26.823449692278679</v>
      </c>
      <c r="I1565" s="541">
        <f t="shared" si="784"/>
        <v>41.332077502691064</v>
      </c>
      <c r="J1565" s="458"/>
      <c r="K1565" s="458"/>
      <c r="L1565" s="338"/>
      <c r="M1565" s="338"/>
      <c r="N1565" s="338"/>
      <c r="O1565" s="360"/>
      <c r="P1565" s="358"/>
      <c r="Q1565" s="358"/>
      <c r="R1565" s="358"/>
      <c r="S1565" s="360"/>
      <c r="T1565" s="359"/>
      <c r="U1565" s="359"/>
      <c r="V1565" s="359"/>
      <c r="W1565" s="359"/>
    </row>
    <row r="1566" spans="1:23" s="193" customFormat="1">
      <c r="A1566" s="418"/>
      <c r="B1566" s="419" t="s">
        <v>322</v>
      </c>
      <c r="C1566" s="418">
        <v>561</v>
      </c>
      <c r="D1566" s="420" t="s">
        <v>169</v>
      </c>
      <c r="E1566" s="421">
        <v>2862.98</v>
      </c>
      <c r="F1566" s="427">
        <v>1858</v>
      </c>
      <c r="G1566" s="427">
        <v>767.95</v>
      </c>
      <c r="H1566" s="543">
        <f t="shared" si="783"/>
        <v>26.823449692278679</v>
      </c>
      <c r="I1566" s="543">
        <f t="shared" si="784"/>
        <v>41.332077502691064</v>
      </c>
      <c r="J1566" s="458"/>
      <c r="K1566" s="458"/>
      <c r="L1566" s="338"/>
      <c r="M1566" s="338"/>
      <c r="N1566" s="338"/>
      <c r="O1566" s="360"/>
      <c r="P1566" s="358"/>
      <c r="Q1566" s="358"/>
      <c r="R1566" s="358"/>
      <c r="S1566" s="360"/>
      <c r="T1566" s="359"/>
      <c r="U1566" s="359"/>
      <c r="V1566" s="359"/>
      <c r="W1566" s="359"/>
    </row>
    <row r="1567" spans="1:23" s="193" customFormat="1">
      <c r="A1567" s="418"/>
      <c r="B1567" s="419" t="s">
        <v>267</v>
      </c>
      <c r="C1567" s="418">
        <v>561</v>
      </c>
      <c r="D1567" s="420" t="s">
        <v>323</v>
      </c>
      <c r="E1567" s="427">
        <v>0</v>
      </c>
      <c r="F1567" s="427">
        <v>0</v>
      </c>
      <c r="G1567" s="427">
        <v>0</v>
      </c>
      <c r="H1567" s="540" t="s">
        <v>741</v>
      </c>
      <c r="I1567" s="540" t="s">
        <v>741</v>
      </c>
      <c r="J1567" s="458"/>
      <c r="K1567" s="458"/>
      <c r="L1567" s="338"/>
      <c r="M1567" s="338"/>
      <c r="N1567" s="338"/>
      <c r="O1567" s="360"/>
      <c r="P1567" s="358"/>
      <c r="Q1567" s="358"/>
      <c r="R1567" s="358"/>
      <c r="S1567" s="360"/>
      <c r="T1567" s="359"/>
      <c r="U1567" s="359"/>
      <c r="V1567" s="359"/>
      <c r="W1567" s="359"/>
    </row>
    <row r="1568" spans="1:23" s="193" customFormat="1">
      <c r="A1568" s="418"/>
      <c r="B1568" s="419" t="s">
        <v>268</v>
      </c>
      <c r="C1568" s="418">
        <v>561</v>
      </c>
      <c r="D1568" s="420" t="s">
        <v>324</v>
      </c>
      <c r="E1568" s="427">
        <v>0</v>
      </c>
      <c r="F1568" s="427">
        <v>0</v>
      </c>
      <c r="G1568" s="427">
        <v>0</v>
      </c>
      <c r="H1568" s="540" t="s">
        <v>741</v>
      </c>
      <c r="I1568" s="540" t="s">
        <v>741</v>
      </c>
      <c r="J1568" s="458"/>
      <c r="K1568" s="458"/>
      <c r="L1568" s="338"/>
      <c r="M1568" s="338"/>
      <c r="N1568" s="338"/>
      <c r="O1568" s="360"/>
      <c r="P1568" s="358"/>
      <c r="Q1568" s="358"/>
      <c r="R1568" s="358"/>
      <c r="S1568" s="360"/>
      <c r="T1568" s="359"/>
      <c r="U1568" s="359"/>
      <c r="V1568" s="359"/>
      <c r="W1568" s="359"/>
    </row>
    <row r="1569" spans="1:23" s="193" customFormat="1">
      <c r="A1569" s="418"/>
      <c r="B1569" s="419" t="s">
        <v>269</v>
      </c>
      <c r="C1569" s="418">
        <v>561</v>
      </c>
      <c r="D1569" s="420" t="s">
        <v>325</v>
      </c>
      <c r="E1569" s="427">
        <v>0</v>
      </c>
      <c r="F1569" s="427">
        <v>0</v>
      </c>
      <c r="G1569" s="427">
        <v>0</v>
      </c>
      <c r="H1569" s="540" t="s">
        <v>741</v>
      </c>
      <c r="I1569" s="540" t="s">
        <v>741</v>
      </c>
      <c r="J1569" s="458"/>
      <c r="K1569" s="458"/>
      <c r="L1569" s="338"/>
      <c r="M1569" s="338"/>
      <c r="N1569" s="338"/>
      <c r="O1569" s="360"/>
      <c r="P1569" s="358"/>
      <c r="Q1569" s="358"/>
      <c r="R1569" s="358"/>
      <c r="S1569" s="360"/>
      <c r="T1569" s="359"/>
      <c r="U1569" s="359"/>
      <c r="V1569" s="359"/>
      <c r="W1569" s="359"/>
    </row>
    <row r="1570" spans="1:23" s="193" customFormat="1">
      <c r="A1570" s="336"/>
      <c r="B1570" s="415" t="s">
        <v>256</v>
      </c>
      <c r="C1570" s="336">
        <v>561</v>
      </c>
      <c r="D1570" s="416" t="s">
        <v>326</v>
      </c>
      <c r="E1570" s="417">
        <f>SUM(E1571)</f>
        <v>0</v>
      </c>
      <c r="F1570" s="417">
        <f t="shared" ref="F1570" si="789">SUM(F1571)</f>
        <v>0</v>
      </c>
      <c r="G1570" s="417">
        <f t="shared" ref="G1570" si="790">SUM(G1571)</f>
        <v>0</v>
      </c>
      <c r="H1570" s="541" t="s">
        <v>741</v>
      </c>
      <c r="I1570" s="541" t="s">
        <v>741</v>
      </c>
      <c r="J1570" s="458"/>
      <c r="K1570" s="458"/>
      <c r="L1570" s="338"/>
      <c r="M1570" s="338"/>
      <c r="N1570" s="338"/>
      <c r="O1570" s="360"/>
      <c r="P1570" s="358"/>
      <c r="Q1570" s="358"/>
      <c r="R1570" s="358"/>
      <c r="S1570" s="360"/>
      <c r="T1570" s="359"/>
      <c r="U1570" s="359"/>
      <c r="V1570" s="359"/>
      <c r="W1570" s="359"/>
    </row>
    <row r="1571" spans="1:23" s="193" customFormat="1">
      <c r="A1571" s="418"/>
      <c r="B1571" s="419" t="s">
        <v>181</v>
      </c>
      <c r="C1571" s="418">
        <v>561</v>
      </c>
      <c r="D1571" s="420" t="s">
        <v>326</v>
      </c>
      <c r="E1571" s="427">
        <v>0</v>
      </c>
      <c r="F1571" s="427">
        <v>0</v>
      </c>
      <c r="G1571" s="427">
        <v>0</v>
      </c>
      <c r="H1571" s="540" t="s">
        <v>741</v>
      </c>
      <c r="I1571" s="540" t="s">
        <v>741</v>
      </c>
      <c r="J1571" s="458"/>
      <c r="K1571" s="458"/>
      <c r="L1571" s="338"/>
      <c r="M1571" s="338"/>
      <c r="N1571" s="338"/>
      <c r="O1571" s="360"/>
      <c r="P1571" s="358"/>
      <c r="Q1571" s="358"/>
      <c r="R1571" s="358"/>
      <c r="S1571" s="360"/>
      <c r="T1571" s="359"/>
      <c r="U1571" s="359"/>
      <c r="V1571" s="359"/>
      <c r="W1571" s="359"/>
    </row>
    <row r="1572" spans="1:23" s="193" customFormat="1">
      <c r="A1572" s="336"/>
      <c r="B1572" s="335" t="s">
        <v>327</v>
      </c>
      <c r="C1572" s="336">
        <v>561</v>
      </c>
      <c r="D1572" s="416" t="s">
        <v>101</v>
      </c>
      <c r="E1572" s="423">
        <f>SUM(E1573:E1575)</f>
        <v>472.38</v>
      </c>
      <c r="F1572" s="423">
        <f t="shared" ref="F1572" si="791">SUM(F1573:F1575)</f>
        <v>307</v>
      </c>
      <c r="G1572" s="423">
        <f t="shared" ref="G1572" si="792">SUM(G1573:G1575)</f>
        <v>126.69</v>
      </c>
      <c r="H1572" s="541">
        <f t="shared" si="783"/>
        <v>26.819509716753458</v>
      </c>
      <c r="I1572" s="541">
        <f t="shared" si="784"/>
        <v>41.267100977198695</v>
      </c>
      <c r="J1572" s="458"/>
      <c r="K1572" s="458"/>
      <c r="L1572" s="338"/>
      <c r="M1572" s="338"/>
      <c r="N1572" s="338"/>
      <c r="O1572" s="360"/>
      <c r="P1572" s="358"/>
      <c r="Q1572" s="358"/>
      <c r="R1572" s="358"/>
      <c r="S1572" s="360"/>
      <c r="T1572" s="359"/>
      <c r="U1572" s="359"/>
      <c r="V1572" s="359"/>
      <c r="W1572" s="359"/>
    </row>
    <row r="1573" spans="1:23" s="193" customFormat="1">
      <c r="A1573" s="418"/>
      <c r="B1573" s="424" t="s">
        <v>270</v>
      </c>
      <c r="C1573" s="418">
        <v>561</v>
      </c>
      <c r="D1573" s="420" t="s">
        <v>328</v>
      </c>
      <c r="E1573" s="449">
        <v>0</v>
      </c>
      <c r="F1573" s="449">
        <v>0</v>
      </c>
      <c r="G1573" s="449">
        <v>0</v>
      </c>
      <c r="H1573" s="540" t="s">
        <v>741</v>
      </c>
      <c r="I1573" s="540" t="s">
        <v>741</v>
      </c>
      <c r="J1573" s="458"/>
      <c r="K1573" s="458"/>
      <c r="L1573" s="338"/>
      <c r="M1573" s="338"/>
      <c r="N1573" s="338"/>
      <c r="O1573" s="360"/>
      <c r="P1573" s="358"/>
      <c r="Q1573" s="358"/>
      <c r="R1573" s="358"/>
      <c r="S1573" s="360"/>
      <c r="T1573" s="359"/>
      <c r="U1573" s="359"/>
      <c r="V1573" s="359"/>
      <c r="W1573" s="359"/>
    </row>
    <row r="1574" spans="1:23" s="193" customFormat="1">
      <c r="A1574" s="418"/>
      <c r="B1574" s="424" t="s">
        <v>329</v>
      </c>
      <c r="C1574" s="418">
        <v>561</v>
      </c>
      <c r="D1574" s="420" t="s">
        <v>170</v>
      </c>
      <c r="E1574" s="421">
        <v>472.38</v>
      </c>
      <c r="F1574" s="449">
        <v>307</v>
      </c>
      <c r="G1574" s="449">
        <v>126.69</v>
      </c>
      <c r="H1574" s="543">
        <f t="shared" si="783"/>
        <v>26.819509716753458</v>
      </c>
      <c r="I1574" s="543">
        <f t="shared" si="784"/>
        <v>41.267100977198695</v>
      </c>
      <c r="J1574" s="458"/>
      <c r="K1574" s="458"/>
      <c r="L1574" s="338"/>
      <c r="M1574" s="338"/>
      <c r="N1574" s="338"/>
      <c r="O1574" s="360"/>
      <c r="P1574" s="358"/>
      <c r="Q1574" s="358"/>
      <c r="R1574" s="358"/>
      <c r="S1574" s="360"/>
      <c r="T1574" s="359"/>
      <c r="U1574" s="359"/>
      <c r="V1574" s="359"/>
      <c r="W1574" s="359"/>
    </row>
    <row r="1575" spans="1:23" s="193" customFormat="1">
      <c r="A1575" s="418"/>
      <c r="B1575" s="424" t="s">
        <v>330</v>
      </c>
      <c r="C1575" s="418">
        <v>561</v>
      </c>
      <c r="D1575" s="425" t="s">
        <v>171</v>
      </c>
      <c r="E1575" s="449">
        <v>0</v>
      </c>
      <c r="F1575" s="449">
        <v>0</v>
      </c>
      <c r="G1575" s="449">
        <v>0</v>
      </c>
      <c r="H1575" s="540" t="s">
        <v>741</v>
      </c>
      <c r="I1575" s="540" t="s">
        <v>741</v>
      </c>
      <c r="J1575" s="458"/>
      <c r="K1575" s="458"/>
      <c r="L1575" s="338"/>
      <c r="M1575" s="338"/>
      <c r="N1575" s="338"/>
      <c r="O1575" s="360"/>
      <c r="P1575" s="358"/>
      <c r="Q1575" s="358"/>
      <c r="R1575" s="358"/>
      <c r="S1575" s="360"/>
      <c r="T1575" s="359"/>
      <c r="U1575" s="359"/>
      <c r="V1575" s="359"/>
      <c r="W1575" s="359"/>
    </row>
    <row r="1576" spans="1:23" s="193" customFormat="1">
      <c r="A1576" s="336"/>
      <c r="B1576" s="335">
        <v>32</v>
      </c>
      <c r="C1576" s="336">
        <v>561</v>
      </c>
      <c r="D1576" s="337" t="s">
        <v>16</v>
      </c>
      <c r="E1576" s="334">
        <f>E1577+E1582+E1590+E1600+E1602</f>
        <v>20489.369928329681</v>
      </c>
      <c r="F1576" s="334">
        <f t="shared" ref="F1576" si="793">F1577+F1582+F1590+F1600+F1602</f>
        <v>42185</v>
      </c>
      <c r="G1576" s="334">
        <f t="shared" ref="G1576" si="794">G1577+G1582+G1590+G1600+G1602</f>
        <v>6595.49</v>
      </c>
      <c r="H1576" s="541">
        <f t="shared" si="783"/>
        <v>32.189813659817467</v>
      </c>
      <c r="I1576" s="541">
        <f t="shared" si="784"/>
        <v>15.634680573663623</v>
      </c>
      <c r="J1576" s="458"/>
      <c r="K1576" s="458"/>
      <c r="L1576" s="338"/>
      <c r="M1576" s="338"/>
      <c r="N1576" s="338"/>
      <c r="O1576" s="360"/>
      <c r="P1576" s="358"/>
      <c r="Q1576" s="358"/>
      <c r="R1576" s="358"/>
      <c r="S1576" s="360"/>
      <c r="T1576" s="359"/>
      <c r="U1576" s="359"/>
      <c r="V1576" s="359"/>
      <c r="W1576" s="359"/>
    </row>
    <row r="1577" spans="1:23" s="193" customFormat="1">
      <c r="A1577" s="336"/>
      <c r="B1577" s="415" t="s">
        <v>331</v>
      </c>
      <c r="C1577" s="336">
        <v>561</v>
      </c>
      <c r="D1577" s="416" t="s">
        <v>107</v>
      </c>
      <c r="E1577" s="417">
        <f>SUM(E1578:E1581)</f>
        <v>1191.3199283296833</v>
      </c>
      <c r="F1577" s="417">
        <f t="shared" ref="F1577" si="795">SUM(F1578:F1581)</f>
        <v>30680</v>
      </c>
      <c r="G1577" s="417">
        <f t="shared" ref="G1577" si="796">SUM(G1578:G1581)</f>
        <v>0</v>
      </c>
      <c r="H1577" s="541" t="s">
        <v>741</v>
      </c>
      <c r="I1577" s="541" t="s">
        <v>741</v>
      </c>
      <c r="J1577" s="458"/>
      <c r="K1577" s="458"/>
      <c r="L1577" s="338"/>
      <c r="M1577" s="338"/>
      <c r="N1577" s="338"/>
      <c r="O1577" s="360"/>
      <c r="P1577" s="358"/>
      <c r="Q1577" s="358"/>
      <c r="R1577" s="358"/>
      <c r="S1577" s="360"/>
      <c r="T1577" s="359"/>
      <c r="U1577" s="359"/>
      <c r="V1577" s="359"/>
      <c r="W1577" s="359"/>
    </row>
    <row r="1578" spans="1:23" s="193" customFormat="1">
      <c r="A1578" s="418"/>
      <c r="B1578" s="419" t="s">
        <v>172</v>
      </c>
      <c r="C1578" s="418">
        <v>561</v>
      </c>
      <c r="D1578" s="420" t="s">
        <v>173</v>
      </c>
      <c r="E1578" s="421">
        <v>852.87676687238695</v>
      </c>
      <c r="F1578" s="427">
        <v>30680</v>
      </c>
      <c r="G1578" s="427">
        <v>0</v>
      </c>
      <c r="H1578" s="540" t="s">
        <v>741</v>
      </c>
      <c r="I1578" s="540" t="s">
        <v>741</v>
      </c>
      <c r="J1578" s="458"/>
      <c r="K1578" s="458"/>
      <c r="L1578" s="338"/>
      <c r="M1578" s="338"/>
      <c r="N1578" s="338"/>
      <c r="O1578" s="360"/>
      <c r="P1578" s="358"/>
      <c r="Q1578" s="358"/>
      <c r="R1578" s="358"/>
      <c r="S1578" s="360"/>
      <c r="T1578" s="359"/>
      <c r="U1578" s="359"/>
      <c r="V1578" s="359"/>
      <c r="W1578" s="359"/>
    </row>
    <row r="1579" spans="1:23" s="193" customFormat="1">
      <c r="A1579" s="418"/>
      <c r="B1579" s="419" t="s">
        <v>174</v>
      </c>
      <c r="C1579" s="418">
        <v>561</v>
      </c>
      <c r="D1579" s="425" t="s">
        <v>115</v>
      </c>
      <c r="E1579" s="421">
        <v>0</v>
      </c>
      <c r="F1579" s="427">
        <v>0</v>
      </c>
      <c r="G1579" s="427">
        <v>0</v>
      </c>
      <c r="H1579" s="540" t="s">
        <v>741</v>
      </c>
      <c r="I1579" s="540" t="s">
        <v>741</v>
      </c>
      <c r="J1579" s="458"/>
      <c r="K1579" s="458"/>
      <c r="L1579" s="338"/>
      <c r="M1579" s="338"/>
      <c r="N1579" s="338"/>
      <c r="O1579" s="360"/>
      <c r="P1579" s="358"/>
      <c r="Q1579" s="358"/>
      <c r="R1579" s="358"/>
      <c r="S1579" s="360"/>
      <c r="T1579" s="359"/>
      <c r="U1579" s="359"/>
      <c r="V1579" s="359"/>
      <c r="W1579" s="359"/>
    </row>
    <row r="1580" spans="1:23" s="193" customFormat="1">
      <c r="A1580" s="418"/>
      <c r="B1580" s="419" t="s">
        <v>261</v>
      </c>
      <c r="C1580" s="418">
        <v>561</v>
      </c>
      <c r="D1580" s="425" t="s">
        <v>116</v>
      </c>
      <c r="E1580" s="421">
        <v>338.44316145729641</v>
      </c>
      <c r="F1580" s="427">
        <v>0</v>
      </c>
      <c r="G1580" s="427">
        <v>0</v>
      </c>
      <c r="H1580" s="540" t="s">
        <v>741</v>
      </c>
      <c r="I1580" s="540" t="s">
        <v>741</v>
      </c>
      <c r="J1580" s="458"/>
      <c r="K1580" s="458"/>
      <c r="L1580" s="338"/>
      <c r="M1580" s="338"/>
      <c r="N1580" s="338"/>
      <c r="O1580" s="360"/>
      <c r="P1580" s="358"/>
      <c r="Q1580" s="358"/>
      <c r="R1580" s="358"/>
      <c r="S1580" s="360"/>
      <c r="T1580" s="359"/>
      <c r="U1580" s="359"/>
      <c r="V1580" s="359"/>
      <c r="W1580" s="359"/>
    </row>
    <row r="1581" spans="1:23" s="193" customFormat="1">
      <c r="A1581" s="418"/>
      <c r="B1581" s="419">
        <v>3214</v>
      </c>
      <c r="C1581" s="418">
        <v>561</v>
      </c>
      <c r="D1581" s="425" t="s">
        <v>332</v>
      </c>
      <c r="E1581" s="427">
        <v>0</v>
      </c>
      <c r="F1581" s="427">
        <v>0</v>
      </c>
      <c r="G1581" s="427">
        <v>0</v>
      </c>
      <c r="H1581" s="540" t="s">
        <v>741</v>
      </c>
      <c r="I1581" s="540" t="s">
        <v>741</v>
      </c>
      <c r="J1581" s="458"/>
      <c r="K1581" s="458"/>
      <c r="L1581" s="338"/>
      <c r="M1581" s="338"/>
      <c r="N1581" s="338"/>
      <c r="O1581" s="360"/>
      <c r="P1581" s="358"/>
      <c r="Q1581" s="358"/>
      <c r="R1581" s="358"/>
      <c r="S1581" s="360"/>
      <c r="T1581" s="359"/>
      <c r="U1581" s="359"/>
      <c r="V1581" s="359"/>
      <c r="W1581" s="359"/>
    </row>
    <row r="1582" spans="1:23" s="193" customFormat="1">
      <c r="A1582" s="336"/>
      <c r="B1582" s="415" t="s">
        <v>262</v>
      </c>
      <c r="C1582" s="336">
        <v>561</v>
      </c>
      <c r="D1582" s="426" t="s">
        <v>108</v>
      </c>
      <c r="E1582" s="417">
        <f>SUM(E1583:E1589)</f>
        <v>0</v>
      </c>
      <c r="F1582" s="417">
        <f t="shared" ref="F1582" si="797">SUM(F1583:F1589)</f>
        <v>0</v>
      </c>
      <c r="G1582" s="417">
        <f t="shared" ref="G1582" si="798">SUM(G1583:G1589)</f>
        <v>0</v>
      </c>
      <c r="H1582" s="541" t="s">
        <v>741</v>
      </c>
      <c r="I1582" s="541" t="s">
        <v>741</v>
      </c>
      <c r="J1582" s="458"/>
      <c r="K1582" s="458"/>
      <c r="L1582" s="338"/>
      <c r="M1582" s="338"/>
      <c r="N1582" s="338"/>
      <c r="O1582" s="360"/>
      <c r="P1582" s="358"/>
      <c r="Q1582" s="358"/>
      <c r="R1582" s="358"/>
      <c r="S1582" s="360"/>
      <c r="T1582" s="359"/>
      <c r="U1582" s="359"/>
      <c r="V1582" s="359"/>
      <c r="W1582" s="359"/>
    </row>
    <row r="1583" spans="1:23" s="193" customFormat="1">
      <c r="A1583" s="418"/>
      <c r="B1583" s="419" t="s">
        <v>175</v>
      </c>
      <c r="C1583" s="418">
        <v>561</v>
      </c>
      <c r="D1583" s="425" t="s">
        <v>125</v>
      </c>
      <c r="E1583" s="427">
        <v>0</v>
      </c>
      <c r="F1583" s="427">
        <v>0</v>
      </c>
      <c r="G1583" s="427">
        <v>0</v>
      </c>
      <c r="H1583" s="540" t="s">
        <v>741</v>
      </c>
      <c r="I1583" s="540" t="s">
        <v>741</v>
      </c>
      <c r="J1583" s="458"/>
      <c r="K1583" s="458"/>
      <c r="L1583" s="338"/>
      <c r="M1583" s="338"/>
      <c r="N1583" s="338"/>
      <c r="O1583" s="360"/>
      <c r="P1583" s="358"/>
      <c r="Q1583" s="358"/>
      <c r="R1583" s="358"/>
      <c r="S1583" s="360"/>
      <c r="T1583" s="359"/>
      <c r="U1583" s="359"/>
      <c r="V1583" s="359"/>
      <c r="W1583" s="359"/>
    </row>
    <row r="1584" spans="1:23" s="193" customFormat="1">
      <c r="A1584" s="418"/>
      <c r="B1584" s="419" t="s">
        <v>263</v>
      </c>
      <c r="C1584" s="418">
        <v>561</v>
      </c>
      <c r="D1584" s="425" t="s">
        <v>126</v>
      </c>
      <c r="E1584" s="427">
        <v>0</v>
      </c>
      <c r="F1584" s="427">
        <v>0</v>
      </c>
      <c r="G1584" s="427">
        <v>0</v>
      </c>
      <c r="H1584" s="540" t="s">
        <v>741</v>
      </c>
      <c r="I1584" s="540" t="s">
        <v>741</v>
      </c>
      <c r="J1584" s="458"/>
      <c r="K1584" s="458"/>
      <c r="L1584" s="338"/>
      <c r="M1584" s="338"/>
      <c r="N1584" s="338"/>
      <c r="O1584" s="360"/>
      <c r="P1584" s="358"/>
      <c r="Q1584" s="358"/>
      <c r="R1584" s="358"/>
      <c r="S1584" s="360"/>
      <c r="T1584" s="359"/>
      <c r="U1584" s="359"/>
      <c r="V1584" s="359"/>
      <c r="W1584" s="359"/>
    </row>
    <row r="1585" spans="1:23" s="193" customFormat="1">
      <c r="A1585" s="418"/>
      <c r="B1585" s="419" t="s">
        <v>176</v>
      </c>
      <c r="C1585" s="418">
        <v>561</v>
      </c>
      <c r="D1585" s="425" t="s">
        <v>177</v>
      </c>
      <c r="E1585" s="427">
        <v>0</v>
      </c>
      <c r="F1585" s="427">
        <v>0</v>
      </c>
      <c r="G1585" s="427">
        <v>0</v>
      </c>
      <c r="H1585" s="540" t="s">
        <v>741</v>
      </c>
      <c r="I1585" s="540" t="s">
        <v>741</v>
      </c>
      <c r="J1585" s="458"/>
      <c r="K1585" s="458"/>
      <c r="L1585" s="338"/>
      <c r="M1585" s="338"/>
      <c r="N1585" s="338"/>
      <c r="O1585" s="360"/>
      <c r="P1585" s="358"/>
      <c r="Q1585" s="358"/>
      <c r="R1585" s="358"/>
      <c r="S1585" s="360"/>
      <c r="T1585" s="359"/>
      <c r="U1585" s="359"/>
      <c r="V1585" s="359"/>
      <c r="W1585" s="359"/>
    </row>
    <row r="1586" spans="1:23" s="193" customFormat="1">
      <c r="A1586" s="418"/>
      <c r="B1586" s="419" t="s">
        <v>178</v>
      </c>
      <c r="C1586" s="418">
        <v>561</v>
      </c>
      <c r="D1586" s="425" t="s">
        <v>179</v>
      </c>
      <c r="E1586" s="427">
        <v>0</v>
      </c>
      <c r="F1586" s="427">
        <v>0</v>
      </c>
      <c r="G1586" s="427">
        <v>0</v>
      </c>
      <c r="H1586" s="540" t="s">
        <v>741</v>
      </c>
      <c r="I1586" s="540" t="s">
        <v>741</v>
      </c>
      <c r="J1586" s="458"/>
      <c r="K1586" s="458"/>
      <c r="L1586" s="338"/>
      <c r="M1586" s="338"/>
      <c r="N1586" s="338"/>
      <c r="O1586" s="360"/>
      <c r="P1586" s="358"/>
      <c r="Q1586" s="358"/>
      <c r="R1586" s="358"/>
      <c r="S1586" s="360"/>
      <c r="T1586" s="359"/>
      <c r="U1586" s="359"/>
      <c r="V1586" s="359"/>
      <c r="W1586" s="359"/>
    </row>
    <row r="1587" spans="1:23" s="193" customFormat="1">
      <c r="A1587" s="418"/>
      <c r="B1587" s="419" t="s">
        <v>271</v>
      </c>
      <c r="C1587" s="418">
        <v>561</v>
      </c>
      <c r="D1587" s="425" t="s">
        <v>117</v>
      </c>
      <c r="E1587" s="427">
        <v>0</v>
      </c>
      <c r="F1587" s="427">
        <v>0</v>
      </c>
      <c r="G1587" s="427">
        <v>0</v>
      </c>
      <c r="H1587" s="540" t="s">
        <v>741</v>
      </c>
      <c r="I1587" s="540" t="s">
        <v>741</v>
      </c>
      <c r="J1587" s="458"/>
      <c r="K1587" s="458"/>
      <c r="L1587" s="338"/>
      <c r="M1587" s="338"/>
      <c r="N1587" s="338"/>
      <c r="O1587" s="360"/>
      <c r="P1587" s="358"/>
      <c r="Q1587" s="358"/>
      <c r="R1587" s="358"/>
      <c r="S1587" s="360"/>
      <c r="T1587" s="359"/>
      <c r="U1587" s="359"/>
      <c r="V1587" s="359"/>
      <c r="W1587" s="359"/>
    </row>
    <row r="1588" spans="1:23" s="193" customFormat="1">
      <c r="A1588" s="418"/>
      <c r="B1588" s="419" t="s">
        <v>272</v>
      </c>
      <c r="C1588" s="418">
        <v>561</v>
      </c>
      <c r="D1588" s="425" t="s">
        <v>333</v>
      </c>
      <c r="E1588" s="427">
        <v>0</v>
      </c>
      <c r="F1588" s="427">
        <v>0</v>
      </c>
      <c r="G1588" s="427">
        <v>0</v>
      </c>
      <c r="H1588" s="540" t="s">
        <v>741</v>
      </c>
      <c r="I1588" s="540" t="s">
        <v>741</v>
      </c>
      <c r="J1588" s="458"/>
      <c r="K1588" s="458"/>
      <c r="L1588" s="338"/>
      <c r="M1588" s="338"/>
      <c r="N1588" s="338"/>
      <c r="O1588" s="360"/>
      <c r="P1588" s="358"/>
      <c r="Q1588" s="358"/>
      <c r="R1588" s="358"/>
      <c r="S1588" s="360"/>
      <c r="T1588" s="359"/>
      <c r="U1588" s="359"/>
      <c r="V1588" s="359"/>
      <c r="W1588" s="359"/>
    </row>
    <row r="1589" spans="1:23" s="193" customFormat="1">
      <c r="A1589" s="418"/>
      <c r="B1589" s="419" t="s">
        <v>273</v>
      </c>
      <c r="C1589" s="418">
        <v>561</v>
      </c>
      <c r="D1589" s="425" t="s">
        <v>334</v>
      </c>
      <c r="E1589" s="427">
        <v>0</v>
      </c>
      <c r="F1589" s="427">
        <v>0</v>
      </c>
      <c r="G1589" s="427">
        <v>0</v>
      </c>
      <c r="H1589" s="540" t="s">
        <v>741</v>
      </c>
      <c r="I1589" s="540" t="s">
        <v>741</v>
      </c>
      <c r="J1589" s="458"/>
      <c r="K1589" s="458"/>
      <c r="L1589" s="338"/>
      <c r="M1589" s="338"/>
      <c r="N1589" s="338"/>
      <c r="O1589" s="360"/>
      <c r="P1589" s="358"/>
      <c r="Q1589" s="358"/>
      <c r="R1589" s="358"/>
      <c r="S1589" s="360"/>
      <c r="T1589" s="359"/>
      <c r="U1589" s="359"/>
      <c r="V1589" s="359"/>
      <c r="W1589" s="359"/>
    </row>
    <row r="1590" spans="1:23" s="193" customFormat="1">
      <c r="A1590" s="336"/>
      <c r="B1590" s="415" t="s">
        <v>257</v>
      </c>
      <c r="C1590" s="336">
        <v>561</v>
      </c>
      <c r="D1590" s="426" t="s">
        <v>94</v>
      </c>
      <c r="E1590" s="417">
        <f>SUM(E1591:E1599)</f>
        <v>10741.08</v>
      </c>
      <c r="F1590" s="417">
        <f t="shared" ref="F1590" si="799">SUM(F1591:F1599)</f>
        <v>11505</v>
      </c>
      <c r="G1590" s="417">
        <f t="shared" ref="G1590" si="800">SUM(G1591:G1599)</f>
        <v>6003.04</v>
      </c>
      <c r="H1590" s="541">
        <f t="shared" si="783"/>
        <v>55.888607104685939</v>
      </c>
      <c r="I1590" s="541">
        <f t="shared" si="784"/>
        <v>52.177661886136462</v>
      </c>
      <c r="J1590" s="458"/>
      <c r="K1590" s="458"/>
      <c r="L1590" s="338"/>
      <c r="M1590" s="338"/>
      <c r="N1590" s="338"/>
      <c r="O1590" s="360"/>
      <c r="P1590" s="358"/>
      <c r="Q1590" s="358"/>
      <c r="R1590" s="358"/>
      <c r="S1590" s="360"/>
      <c r="T1590" s="359"/>
      <c r="U1590" s="359"/>
      <c r="V1590" s="359"/>
      <c r="W1590" s="359"/>
    </row>
    <row r="1591" spans="1:23" s="193" customFormat="1">
      <c r="A1591" s="418"/>
      <c r="B1591" s="419" t="s">
        <v>182</v>
      </c>
      <c r="C1591" s="418">
        <v>561</v>
      </c>
      <c r="D1591" s="425" t="s">
        <v>183</v>
      </c>
      <c r="E1591" s="427">
        <v>0</v>
      </c>
      <c r="F1591" s="427">
        <v>0</v>
      </c>
      <c r="G1591" s="427">
        <v>0</v>
      </c>
      <c r="H1591" s="548" t="s">
        <v>741</v>
      </c>
      <c r="I1591" s="548" t="s">
        <v>741</v>
      </c>
      <c r="J1591" s="458"/>
      <c r="K1591" s="458"/>
      <c r="L1591" s="338"/>
      <c r="M1591" s="338"/>
      <c r="N1591" s="338"/>
      <c r="O1591" s="360"/>
      <c r="P1591" s="358"/>
      <c r="Q1591" s="358"/>
      <c r="R1591" s="358"/>
      <c r="S1591" s="360"/>
      <c r="T1591" s="359"/>
      <c r="U1591" s="359"/>
      <c r="V1591" s="359"/>
      <c r="W1591" s="359"/>
    </row>
    <row r="1592" spans="1:23" s="193" customFormat="1">
      <c r="A1592" s="418"/>
      <c r="B1592" s="419" t="s">
        <v>184</v>
      </c>
      <c r="C1592" s="418">
        <v>561</v>
      </c>
      <c r="D1592" s="425" t="s">
        <v>185</v>
      </c>
      <c r="E1592" s="427">
        <v>0</v>
      </c>
      <c r="F1592" s="427">
        <v>0</v>
      </c>
      <c r="G1592" s="427">
        <v>0</v>
      </c>
      <c r="H1592" s="548" t="s">
        <v>741</v>
      </c>
      <c r="I1592" s="548" t="s">
        <v>741</v>
      </c>
      <c r="J1592" s="458"/>
      <c r="K1592" s="458"/>
      <c r="L1592" s="338"/>
      <c r="M1592" s="338"/>
      <c r="N1592" s="338"/>
      <c r="O1592" s="360"/>
      <c r="P1592" s="358"/>
      <c r="Q1592" s="358"/>
      <c r="R1592" s="358"/>
      <c r="S1592" s="360"/>
      <c r="T1592" s="359"/>
      <c r="U1592" s="359"/>
      <c r="V1592" s="359"/>
      <c r="W1592" s="359"/>
    </row>
    <row r="1593" spans="1:23" s="193" customFormat="1">
      <c r="A1593" s="418"/>
      <c r="B1593" s="419" t="s">
        <v>264</v>
      </c>
      <c r="C1593" s="418">
        <v>561</v>
      </c>
      <c r="D1593" s="425" t="s">
        <v>335</v>
      </c>
      <c r="E1593" s="421">
        <v>0</v>
      </c>
      <c r="F1593" s="427">
        <v>5490</v>
      </c>
      <c r="G1593" s="427">
        <v>1485.82</v>
      </c>
      <c r="H1593" s="548" t="s">
        <v>741</v>
      </c>
      <c r="I1593" s="543">
        <f t="shared" si="784"/>
        <v>27.064116575591985</v>
      </c>
      <c r="J1593" s="458"/>
      <c r="K1593" s="458"/>
      <c r="L1593" s="338"/>
      <c r="M1593" s="338"/>
      <c r="N1593" s="338"/>
      <c r="O1593" s="360"/>
      <c r="P1593" s="358"/>
      <c r="Q1593" s="358"/>
      <c r="R1593" s="358"/>
      <c r="S1593" s="360"/>
      <c r="T1593" s="359"/>
      <c r="U1593" s="359"/>
      <c r="V1593" s="359"/>
      <c r="W1593" s="359"/>
    </row>
    <row r="1594" spans="1:23" s="193" customFormat="1">
      <c r="A1594" s="418"/>
      <c r="B1594" s="419" t="s">
        <v>186</v>
      </c>
      <c r="C1594" s="418">
        <v>561</v>
      </c>
      <c r="D1594" s="425" t="s">
        <v>187</v>
      </c>
      <c r="E1594" s="421">
        <v>0</v>
      </c>
      <c r="F1594" s="427">
        <v>0</v>
      </c>
      <c r="G1594" s="427">
        <v>0</v>
      </c>
      <c r="H1594" s="548" t="s">
        <v>741</v>
      </c>
      <c r="I1594" s="548" t="s">
        <v>741</v>
      </c>
      <c r="J1594" s="458"/>
      <c r="K1594" s="458"/>
      <c r="L1594" s="338"/>
      <c r="M1594" s="338"/>
      <c r="N1594" s="338"/>
      <c r="O1594" s="360"/>
      <c r="P1594" s="358"/>
      <c r="Q1594" s="358"/>
      <c r="R1594" s="358"/>
      <c r="S1594" s="360"/>
      <c r="T1594" s="359"/>
      <c r="U1594" s="359"/>
      <c r="V1594" s="359"/>
      <c r="W1594" s="359"/>
    </row>
    <row r="1595" spans="1:23" s="193" customFormat="1">
      <c r="A1595" s="418"/>
      <c r="B1595" s="419" t="s">
        <v>265</v>
      </c>
      <c r="C1595" s="418">
        <v>561</v>
      </c>
      <c r="D1595" s="425" t="s">
        <v>131</v>
      </c>
      <c r="E1595" s="421">
        <v>0</v>
      </c>
      <c r="F1595" s="427">
        <v>0</v>
      </c>
      <c r="G1595" s="427">
        <v>0</v>
      </c>
      <c r="H1595" s="548" t="s">
        <v>741</v>
      </c>
      <c r="I1595" s="548" t="s">
        <v>741</v>
      </c>
      <c r="J1595" s="458"/>
      <c r="K1595" s="458"/>
      <c r="L1595" s="338"/>
      <c r="M1595" s="338"/>
      <c r="N1595" s="338"/>
      <c r="O1595" s="360"/>
      <c r="P1595" s="358"/>
      <c r="Q1595" s="358"/>
      <c r="R1595" s="358"/>
      <c r="S1595" s="360"/>
      <c r="T1595" s="359"/>
      <c r="U1595" s="359"/>
      <c r="V1595" s="359"/>
      <c r="W1595" s="359"/>
    </row>
    <row r="1596" spans="1:23" s="193" customFormat="1">
      <c r="A1596" s="418"/>
      <c r="B1596" s="419" t="s">
        <v>258</v>
      </c>
      <c r="C1596" s="418">
        <v>561</v>
      </c>
      <c r="D1596" s="425" t="s">
        <v>127</v>
      </c>
      <c r="E1596" s="421">
        <v>0</v>
      </c>
      <c r="F1596" s="427">
        <v>0</v>
      </c>
      <c r="G1596" s="427">
        <v>0</v>
      </c>
      <c r="H1596" s="548" t="s">
        <v>741</v>
      </c>
      <c r="I1596" s="548" t="s">
        <v>741</v>
      </c>
      <c r="J1596" s="458"/>
      <c r="K1596" s="458"/>
      <c r="L1596" s="338"/>
      <c r="M1596" s="338"/>
      <c r="N1596" s="338"/>
      <c r="O1596" s="360"/>
      <c r="P1596" s="358"/>
      <c r="Q1596" s="358"/>
      <c r="R1596" s="358"/>
      <c r="S1596" s="360"/>
      <c r="T1596" s="359"/>
      <c r="U1596" s="359"/>
      <c r="V1596" s="359"/>
      <c r="W1596" s="359"/>
    </row>
    <row r="1597" spans="1:23" s="193" customFormat="1">
      <c r="A1597" s="418"/>
      <c r="B1597" s="419" t="s">
        <v>260</v>
      </c>
      <c r="C1597" s="418">
        <v>561</v>
      </c>
      <c r="D1597" s="425" t="s">
        <v>128</v>
      </c>
      <c r="E1597" s="421">
        <v>10741.08</v>
      </c>
      <c r="F1597" s="427">
        <v>0</v>
      </c>
      <c r="G1597" s="427">
        <v>4262.22</v>
      </c>
      <c r="H1597" s="543">
        <f t="shared" si="783"/>
        <v>39.681484543453735</v>
      </c>
      <c r="I1597" s="548" t="s">
        <v>741</v>
      </c>
      <c r="J1597" s="458"/>
      <c r="K1597" s="458"/>
      <c r="L1597" s="338"/>
      <c r="M1597" s="338"/>
      <c r="N1597" s="338"/>
      <c r="O1597" s="360"/>
      <c r="P1597" s="358"/>
      <c r="Q1597" s="358"/>
      <c r="R1597" s="358"/>
      <c r="S1597" s="360"/>
      <c r="T1597" s="359"/>
      <c r="U1597" s="359"/>
      <c r="V1597" s="359"/>
      <c r="W1597" s="359"/>
    </row>
    <row r="1598" spans="1:23" s="193" customFormat="1">
      <c r="A1598" s="418"/>
      <c r="B1598" s="419" t="s">
        <v>188</v>
      </c>
      <c r="C1598" s="418">
        <v>561</v>
      </c>
      <c r="D1598" s="425" t="s">
        <v>189</v>
      </c>
      <c r="E1598" s="427">
        <v>0</v>
      </c>
      <c r="F1598" s="427">
        <v>0</v>
      </c>
      <c r="G1598" s="427">
        <v>0</v>
      </c>
      <c r="H1598" s="548" t="s">
        <v>741</v>
      </c>
      <c r="I1598" s="548" t="s">
        <v>741</v>
      </c>
      <c r="J1598" s="458"/>
      <c r="K1598" s="458"/>
      <c r="L1598" s="338"/>
      <c r="M1598" s="338"/>
      <c r="N1598" s="338"/>
      <c r="O1598" s="360"/>
      <c r="P1598" s="358"/>
      <c r="Q1598" s="358"/>
      <c r="R1598" s="358"/>
      <c r="S1598" s="360"/>
      <c r="T1598" s="359"/>
      <c r="U1598" s="359"/>
      <c r="V1598" s="359"/>
      <c r="W1598" s="359"/>
    </row>
    <row r="1599" spans="1:23" s="193" customFormat="1">
      <c r="A1599" s="418"/>
      <c r="B1599" s="419" t="s">
        <v>190</v>
      </c>
      <c r="C1599" s="418">
        <v>561</v>
      </c>
      <c r="D1599" s="425" t="s">
        <v>129</v>
      </c>
      <c r="E1599" s="427">
        <v>0</v>
      </c>
      <c r="F1599" s="427">
        <v>6015</v>
      </c>
      <c r="G1599" s="427">
        <v>255</v>
      </c>
      <c r="H1599" s="548" t="s">
        <v>741</v>
      </c>
      <c r="I1599" s="543">
        <f t="shared" si="784"/>
        <v>4.2394014962593518</v>
      </c>
      <c r="J1599" s="458"/>
      <c r="K1599" s="458"/>
      <c r="L1599" s="338"/>
      <c r="M1599" s="338"/>
      <c r="N1599" s="338"/>
      <c r="O1599" s="360"/>
      <c r="P1599" s="358"/>
      <c r="Q1599" s="358"/>
      <c r="R1599" s="358"/>
      <c r="S1599" s="360"/>
      <c r="T1599" s="359"/>
      <c r="U1599" s="359"/>
      <c r="V1599" s="359"/>
      <c r="W1599" s="359"/>
    </row>
    <row r="1600" spans="1:23" s="193" customFormat="1">
      <c r="A1600" s="336"/>
      <c r="B1600" s="415">
        <v>324</v>
      </c>
      <c r="C1600" s="336">
        <v>561</v>
      </c>
      <c r="D1600" s="426" t="s">
        <v>336</v>
      </c>
      <c r="E1600" s="417">
        <f>SUM(E1601)</f>
        <v>0</v>
      </c>
      <c r="F1600" s="417">
        <f t="shared" ref="F1600" si="801">SUM(F1601)</f>
        <v>0</v>
      </c>
      <c r="G1600" s="417">
        <f t="shared" ref="G1600" si="802">SUM(G1601)</f>
        <v>0</v>
      </c>
      <c r="H1600" s="541" t="s">
        <v>741</v>
      </c>
      <c r="I1600" s="541" t="s">
        <v>741</v>
      </c>
      <c r="J1600" s="458"/>
      <c r="K1600" s="458"/>
      <c r="L1600" s="338"/>
      <c r="M1600" s="338"/>
      <c r="N1600" s="338"/>
      <c r="O1600" s="360"/>
      <c r="P1600" s="358"/>
      <c r="Q1600" s="358"/>
      <c r="R1600" s="358"/>
      <c r="S1600" s="360"/>
      <c r="T1600" s="359"/>
      <c r="U1600" s="359"/>
      <c r="V1600" s="359"/>
      <c r="W1600" s="359"/>
    </row>
    <row r="1601" spans="1:23" s="193" customFormat="1">
      <c r="A1601" s="418"/>
      <c r="B1601" s="419" t="s">
        <v>266</v>
      </c>
      <c r="C1601" s="418">
        <v>561</v>
      </c>
      <c r="D1601" s="425" t="s">
        <v>336</v>
      </c>
      <c r="E1601" s="427">
        <v>0</v>
      </c>
      <c r="F1601" s="427">
        <v>0</v>
      </c>
      <c r="G1601" s="427">
        <v>0</v>
      </c>
      <c r="H1601" s="540" t="s">
        <v>741</v>
      </c>
      <c r="I1601" s="540" t="s">
        <v>741</v>
      </c>
      <c r="J1601" s="458"/>
      <c r="K1601" s="458"/>
      <c r="L1601" s="338"/>
      <c r="M1601" s="338"/>
      <c r="N1601" s="338"/>
      <c r="O1601" s="360"/>
      <c r="P1601" s="358"/>
      <c r="Q1601" s="358"/>
      <c r="R1601" s="358"/>
      <c r="S1601" s="360"/>
      <c r="T1601" s="359"/>
      <c r="U1601" s="359"/>
      <c r="V1601" s="359"/>
      <c r="W1601" s="359"/>
    </row>
    <row r="1602" spans="1:23" s="193" customFormat="1">
      <c r="A1602" s="336"/>
      <c r="B1602" s="415" t="s">
        <v>259</v>
      </c>
      <c r="C1602" s="336">
        <v>561</v>
      </c>
      <c r="D1602" s="426" t="s">
        <v>109</v>
      </c>
      <c r="E1602" s="417">
        <f>SUM(E1603:E1609)</f>
        <v>8556.9699999999993</v>
      </c>
      <c r="F1602" s="417">
        <f t="shared" ref="F1602" si="803">SUM(F1603:F1609)</f>
        <v>0</v>
      </c>
      <c r="G1602" s="417">
        <f t="shared" ref="G1602" si="804">SUM(G1603:G1609)</f>
        <v>592.45000000000005</v>
      </c>
      <c r="H1602" s="541">
        <f t="shared" si="783"/>
        <v>6.9235956185425458</v>
      </c>
      <c r="I1602" s="541" t="s">
        <v>741</v>
      </c>
      <c r="J1602" s="458"/>
      <c r="K1602" s="458"/>
      <c r="L1602" s="338"/>
      <c r="M1602" s="338"/>
      <c r="N1602" s="338"/>
      <c r="O1602" s="360"/>
      <c r="P1602" s="358"/>
      <c r="Q1602" s="358"/>
      <c r="R1602" s="358"/>
      <c r="S1602" s="360"/>
      <c r="T1602" s="359"/>
      <c r="U1602" s="359"/>
      <c r="V1602" s="359"/>
      <c r="W1602" s="359"/>
    </row>
    <row r="1603" spans="1:23" s="193" customFormat="1" ht="30">
      <c r="A1603" s="418"/>
      <c r="B1603" s="419" t="s">
        <v>191</v>
      </c>
      <c r="C1603" s="418">
        <v>561</v>
      </c>
      <c r="D1603" s="425" t="s">
        <v>192</v>
      </c>
      <c r="E1603" s="427">
        <v>0</v>
      </c>
      <c r="F1603" s="427">
        <v>0</v>
      </c>
      <c r="G1603" s="427">
        <v>0</v>
      </c>
      <c r="H1603" s="540" t="s">
        <v>741</v>
      </c>
      <c r="I1603" s="540" t="s">
        <v>741</v>
      </c>
      <c r="J1603" s="458"/>
      <c r="K1603" s="458"/>
      <c r="L1603" s="338"/>
      <c r="M1603" s="338"/>
      <c r="N1603" s="338"/>
      <c r="O1603" s="360"/>
      <c r="P1603" s="358"/>
      <c r="Q1603" s="358"/>
      <c r="R1603" s="358"/>
      <c r="S1603" s="360"/>
      <c r="T1603" s="359"/>
      <c r="U1603" s="359"/>
      <c r="V1603" s="359"/>
      <c r="W1603" s="359"/>
    </row>
    <row r="1604" spans="1:23" s="193" customFormat="1">
      <c r="A1604" s="418"/>
      <c r="B1604" s="419" t="s">
        <v>274</v>
      </c>
      <c r="C1604" s="418">
        <v>561</v>
      </c>
      <c r="D1604" s="425" t="s">
        <v>337</v>
      </c>
      <c r="E1604" s="427">
        <v>0</v>
      </c>
      <c r="F1604" s="427">
        <v>0</v>
      </c>
      <c r="G1604" s="427">
        <v>0</v>
      </c>
      <c r="H1604" s="540" t="s">
        <v>741</v>
      </c>
      <c r="I1604" s="540" t="s">
        <v>741</v>
      </c>
      <c r="J1604" s="458"/>
      <c r="K1604" s="458"/>
      <c r="L1604" s="338"/>
      <c r="M1604" s="338"/>
      <c r="N1604" s="338"/>
      <c r="O1604" s="360"/>
      <c r="P1604" s="358"/>
      <c r="Q1604" s="358"/>
      <c r="R1604" s="358"/>
      <c r="S1604" s="360"/>
      <c r="T1604" s="359"/>
      <c r="U1604" s="359"/>
      <c r="V1604" s="359"/>
      <c r="W1604" s="359"/>
    </row>
    <row r="1605" spans="1:23" s="193" customFormat="1">
      <c r="A1605" s="418"/>
      <c r="B1605" s="419" t="s">
        <v>193</v>
      </c>
      <c r="C1605" s="418">
        <v>561</v>
      </c>
      <c r="D1605" s="425" t="s">
        <v>194</v>
      </c>
      <c r="E1605" s="427">
        <v>0</v>
      </c>
      <c r="F1605" s="427">
        <v>0</v>
      </c>
      <c r="G1605" s="427">
        <v>592.45000000000005</v>
      </c>
      <c r="H1605" s="540" t="s">
        <v>741</v>
      </c>
      <c r="I1605" s="540" t="s">
        <v>741</v>
      </c>
      <c r="J1605" s="458"/>
      <c r="K1605" s="458"/>
      <c r="L1605" s="338"/>
      <c r="M1605" s="338"/>
      <c r="N1605" s="338"/>
      <c r="O1605" s="360"/>
      <c r="P1605" s="358"/>
      <c r="Q1605" s="358"/>
      <c r="R1605" s="358"/>
      <c r="S1605" s="360"/>
      <c r="T1605" s="359"/>
      <c r="U1605" s="359"/>
      <c r="V1605" s="359"/>
      <c r="W1605" s="359"/>
    </row>
    <row r="1606" spans="1:23" s="193" customFormat="1">
      <c r="A1606" s="418"/>
      <c r="B1606" s="419" t="s">
        <v>275</v>
      </c>
      <c r="C1606" s="418">
        <v>561</v>
      </c>
      <c r="D1606" s="425" t="s">
        <v>338</v>
      </c>
      <c r="E1606" s="427">
        <v>0</v>
      </c>
      <c r="F1606" s="427">
        <v>0</v>
      </c>
      <c r="G1606" s="427">
        <v>0</v>
      </c>
      <c r="H1606" s="540" t="s">
        <v>741</v>
      </c>
      <c r="I1606" s="540" t="s">
        <v>741</v>
      </c>
      <c r="J1606" s="458"/>
      <c r="K1606" s="458"/>
      <c r="L1606" s="338"/>
      <c r="M1606" s="338"/>
      <c r="N1606" s="338"/>
      <c r="O1606" s="360"/>
      <c r="P1606" s="358"/>
      <c r="Q1606" s="358"/>
      <c r="R1606" s="358"/>
      <c r="S1606" s="360"/>
      <c r="T1606" s="359"/>
      <c r="U1606" s="359"/>
      <c r="V1606" s="359"/>
      <c r="W1606" s="359"/>
    </row>
    <row r="1607" spans="1:23" s="193" customFormat="1">
      <c r="A1607" s="418"/>
      <c r="B1607" s="419">
        <v>3295</v>
      </c>
      <c r="C1607" s="418">
        <v>561</v>
      </c>
      <c r="D1607" s="425" t="s">
        <v>195</v>
      </c>
      <c r="E1607" s="427">
        <v>0</v>
      </c>
      <c r="F1607" s="427">
        <v>0</v>
      </c>
      <c r="G1607" s="427">
        <v>0</v>
      </c>
      <c r="H1607" s="540" t="s">
        <v>741</v>
      </c>
      <c r="I1607" s="540" t="s">
        <v>741</v>
      </c>
      <c r="J1607" s="458"/>
      <c r="K1607" s="458"/>
      <c r="L1607" s="338"/>
      <c r="M1607" s="338"/>
      <c r="N1607" s="338"/>
      <c r="O1607" s="360"/>
      <c r="P1607" s="358"/>
      <c r="Q1607" s="358"/>
      <c r="R1607" s="358"/>
      <c r="S1607" s="360"/>
      <c r="T1607" s="359"/>
      <c r="U1607" s="359"/>
      <c r="V1607" s="359"/>
      <c r="W1607" s="359"/>
    </row>
    <row r="1608" spans="1:23" s="193" customFormat="1">
      <c r="A1608" s="418"/>
      <c r="B1608" s="419">
        <v>3296</v>
      </c>
      <c r="C1608" s="418">
        <v>561</v>
      </c>
      <c r="D1608" s="425" t="s">
        <v>339</v>
      </c>
      <c r="E1608" s="427">
        <v>0</v>
      </c>
      <c r="F1608" s="427">
        <v>0</v>
      </c>
      <c r="G1608" s="427">
        <v>0</v>
      </c>
      <c r="H1608" s="540" t="s">
        <v>741</v>
      </c>
      <c r="I1608" s="540" t="s">
        <v>741</v>
      </c>
      <c r="J1608" s="458"/>
      <c r="K1608" s="458"/>
      <c r="L1608" s="338"/>
      <c r="M1608" s="338"/>
      <c r="N1608" s="338"/>
      <c r="O1608" s="360"/>
      <c r="P1608" s="358"/>
      <c r="Q1608" s="358"/>
      <c r="R1608" s="358"/>
      <c r="S1608" s="360"/>
      <c r="T1608" s="359"/>
      <c r="U1608" s="359"/>
      <c r="V1608" s="359"/>
      <c r="W1608" s="359"/>
    </row>
    <row r="1609" spans="1:23" s="193" customFormat="1">
      <c r="A1609" s="418"/>
      <c r="B1609" s="419" t="s">
        <v>196</v>
      </c>
      <c r="C1609" s="418">
        <v>561</v>
      </c>
      <c r="D1609" s="425" t="s">
        <v>109</v>
      </c>
      <c r="E1609" s="421">
        <v>8556.9699999999993</v>
      </c>
      <c r="F1609" s="427">
        <v>0</v>
      </c>
      <c r="G1609" s="427">
        <v>0</v>
      </c>
      <c r="H1609" s="540" t="s">
        <v>741</v>
      </c>
      <c r="I1609" s="540" t="s">
        <v>741</v>
      </c>
      <c r="J1609" s="458"/>
      <c r="K1609" s="458"/>
      <c r="L1609" s="338"/>
      <c r="M1609" s="338"/>
      <c r="N1609" s="338"/>
      <c r="O1609" s="360"/>
      <c r="P1609" s="358"/>
      <c r="Q1609" s="358"/>
      <c r="R1609" s="358"/>
      <c r="S1609" s="360"/>
      <c r="T1609" s="359"/>
      <c r="U1609" s="359"/>
      <c r="V1609" s="359"/>
      <c r="W1609" s="359"/>
    </row>
    <row r="1610" spans="1:23" s="193" customFormat="1">
      <c r="A1610" s="336"/>
      <c r="B1610" s="415">
        <v>34</v>
      </c>
      <c r="C1610" s="336">
        <v>561</v>
      </c>
      <c r="D1610" s="426" t="s">
        <v>18</v>
      </c>
      <c r="E1610" s="417">
        <f>E1611+E1616+E1624</f>
        <v>0</v>
      </c>
      <c r="F1610" s="417">
        <f t="shared" ref="F1610" si="805">F1611+F1616+F1624</f>
        <v>0</v>
      </c>
      <c r="G1610" s="417">
        <f t="shared" ref="G1610" si="806">G1611+G1616+G1624</f>
        <v>0</v>
      </c>
      <c r="H1610" s="541" t="s">
        <v>741</v>
      </c>
      <c r="I1610" s="541" t="s">
        <v>741</v>
      </c>
      <c r="J1610" s="458"/>
      <c r="K1610" s="458"/>
      <c r="L1610" s="338"/>
      <c r="M1610" s="338"/>
      <c r="N1610" s="338"/>
      <c r="O1610" s="360"/>
      <c r="P1610" s="358"/>
      <c r="Q1610" s="358"/>
      <c r="R1610" s="358"/>
      <c r="S1610" s="360"/>
      <c r="T1610" s="359"/>
      <c r="U1610" s="359"/>
      <c r="V1610" s="359"/>
      <c r="W1610" s="359"/>
    </row>
    <row r="1611" spans="1:23" s="193" customFormat="1">
      <c r="A1611" s="336"/>
      <c r="B1611" s="415" t="s">
        <v>276</v>
      </c>
      <c r="C1611" s="336">
        <v>561</v>
      </c>
      <c r="D1611" s="426" t="s">
        <v>340</v>
      </c>
      <c r="E1611" s="417">
        <f>SUM(E1612:E1615)</f>
        <v>0</v>
      </c>
      <c r="F1611" s="417">
        <f t="shared" ref="F1611" si="807">SUM(F1612:F1615)</f>
        <v>0</v>
      </c>
      <c r="G1611" s="417">
        <f t="shared" ref="G1611" si="808">SUM(G1612:G1615)</f>
        <v>0</v>
      </c>
      <c r="H1611" s="541" t="s">
        <v>741</v>
      </c>
      <c r="I1611" s="541" t="s">
        <v>741</v>
      </c>
      <c r="J1611" s="458"/>
      <c r="K1611" s="458"/>
      <c r="L1611" s="338"/>
      <c r="M1611" s="338"/>
      <c r="N1611" s="338"/>
      <c r="O1611" s="360"/>
      <c r="P1611" s="358"/>
      <c r="Q1611" s="358"/>
      <c r="R1611" s="358"/>
      <c r="S1611" s="360"/>
      <c r="T1611" s="359"/>
      <c r="U1611" s="359"/>
      <c r="V1611" s="359"/>
      <c r="W1611" s="359"/>
    </row>
    <row r="1612" spans="1:23" s="193" customFormat="1">
      <c r="A1612" s="418"/>
      <c r="B1612" s="419" t="s">
        <v>277</v>
      </c>
      <c r="C1612" s="418">
        <v>561</v>
      </c>
      <c r="D1612" s="425" t="s">
        <v>341</v>
      </c>
      <c r="E1612" s="427">
        <v>0</v>
      </c>
      <c r="F1612" s="427">
        <v>0</v>
      </c>
      <c r="G1612" s="427">
        <v>0</v>
      </c>
      <c r="H1612" s="540" t="s">
        <v>741</v>
      </c>
      <c r="I1612" s="540" t="s">
        <v>741</v>
      </c>
      <c r="J1612" s="458"/>
      <c r="K1612" s="458"/>
      <c r="L1612" s="338"/>
      <c r="M1612" s="338"/>
      <c r="N1612" s="338"/>
      <c r="O1612" s="360"/>
      <c r="P1612" s="358"/>
      <c r="Q1612" s="358"/>
      <c r="R1612" s="358"/>
      <c r="S1612" s="360"/>
      <c r="T1612" s="359"/>
      <c r="U1612" s="359"/>
      <c r="V1612" s="359"/>
      <c r="W1612" s="359"/>
    </row>
    <row r="1613" spans="1:23" s="193" customFormat="1">
      <c r="A1613" s="418"/>
      <c r="B1613" s="419" t="s">
        <v>278</v>
      </c>
      <c r="C1613" s="418">
        <v>561</v>
      </c>
      <c r="D1613" s="425" t="s">
        <v>342</v>
      </c>
      <c r="E1613" s="427">
        <v>0</v>
      </c>
      <c r="F1613" s="427">
        <v>0</v>
      </c>
      <c r="G1613" s="427">
        <v>0</v>
      </c>
      <c r="H1613" s="540" t="s">
        <v>741</v>
      </c>
      <c r="I1613" s="540" t="s">
        <v>741</v>
      </c>
      <c r="J1613" s="458"/>
      <c r="K1613" s="458"/>
      <c r="L1613" s="338"/>
      <c r="M1613" s="338"/>
      <c r="N1613" s="338"/>
      <c r="O1613" s="360"/>
      <c r="P1613" s="358"/>
      <c r="Q1613" s="358"/>
      <c r="R1613" s="358"/>
      <c r="S1613" s="360"/>
      <c r="T1613" s="359"/>
      <c r="U1613" s="359"/>
      <c r="V1613" s="359"/>
      <c r="W1613" s="359"/>
    </row>
    <row r="1614" spans="1:23" s="193" customFormat="1">
      <c r="A1614" s="418"/>
      <c r="B1614" s="419" t="s">
        <v>279</v>
      </c>
      <c r="C1614" s="418">
        <v>561</v>
      </c>
      <c r="D1614" s="425" t="s">
        <v>343</v>
      </c>
      <c r="E1614" s="427">
        <v>0</v>
      </c>
      <c r="F1614" s="427">
        <v>0</v>
      </c>
      <c r="G1614" s="427">
        <v>0</v>
      </c>
      <c r="H1614" s="540" t="s">
        <v>741</v>
      </c>
      <c r="I1614" s="540" t="s">
        <v>741</v>
      </c>
      <c r="J1614" s="458"/>
      <c r="K1614" s="458"/>
      <c r="L1614" s="338"/>
      <c r="M1614" s="338"/>
      <c r="N1614" s="338"/>
      <c r="O1614" s="360"/>
      <c r="P1614" s="358"/>
      <c r="Q1614" s="358"/>
      <c r="R1614" s="358"/>
      <c r="S1614" s="360"/>
      <c r="T1614" s="359"/>
      <c r="U1614" s="359"/>
      <c r="V1614" s="359"/>
      <c r="W1614" s="359"/>
    </row>
    <row r="1615" spans="1:23" s="193" customFormat="1">
      <c r="A1615" s="418"/>
      <c r="B1615" s="419" t="s">
        <v>280</v>
      </c>
      <c r="C1615" s="418">
        <v>561</v>
      </c>
      <c r="D1615" s="425" t="s">
        <v>344</v>
      </c>
      <c r="E1615" s="427">
        <v>0</v>
      </c>
      <c r="F1615" s="427">
        <v>0</v>
      </c>
      <c r="G1615" s="427">
        <v>0</v>
      </c>
      <c r="H1615" s="540" t="s">
        <v>741</v>
      </c>
      <c r="I1615" s="540" t="s">
        <v>741</v>
      </c>
      <c r="J1615" s="458"/>
      <c r="K1615" s="458"/>
      <c r="L1615" s="338"/>
      <c r="M1615" s="338"/>
      <c r="N1615" s="338"/>
      <c r="O1615" s="360"/>
      <c r="P1615" s="358"/>
      <c r="Q1615" s="358"/>
      <c r="R1615" s="358"/>
      <c r="S1615" s="360"/>
      <c r="T1615" s="359"/>
      <c r="U1615" s="359"/>
      <c r="V1615" s="359"/>
      <c r="W1615" s="359"/>
    </row>
    <row r="1616" spans="1:23" s="193" customFormat="1">
      <c r="A1616" s="336"/>
      <c r="B1616" s="415" t="s">
        <v>281</v>
      </c>
      <c r="C1616" s="336">
        <v>561</v>
      </c>
      <c r="D1616" s="426" t="s">
        <v>110</v>
      </c>
      <c r="E1616" s="417">
        <f>SUM(E1617:E1623)</f>
        <v>0</v>
      </c>
      <c r="F1616" s="417">
        <f t="shared" ref="F1616" si="809">SUM(F1617:F1623)</f>
        <v>0</v>
      </c>
      <c r="G1616" s="417">
        <f t="shared" ref="G1616" si="810">SUM(G1617:G1623)</f>
        <v>0</v>
      </c>
      <c r="H1616" s="541" t="s">
        <v>741</v>
      </c>
      <c r="I1616" s="541" t="s">
        <v>741</v>
      </c>
      <c r="J1616" s="458"/>
      <c r="K1616" s="458"/>
      <c r="L1616" s="338"/>
      <c r="M1616" s="338"/>
      <c r="N1616" s="338"/>
      <c r="O1616" s="360"/>
      <c r="P1616" s="358"/>
      <c r="Q1616" s="358"/>
      <c r="R1616" s="358"/>
      <c r="S1616" s="360"/>
      <c r="T1616" s="359"/>
      <c r="U1616" s="359"/>
      <c r="V1616" s="359"/>
      <c r="W1616" s="359"/>
    </row>
    <row r="1617" spans="1:23" s="193" customFormat="1" ht="30">
      <c r="A1617" s="418"/>
      <c r="B1617" s="419" t="s">
        <v>282</v>
      </c>
      <c r="C1617" s="418">
        <v>561</v>
      </c>
      <c r="D1617" s="425" t="s">
        <v>345</v>
      </c>
      <c r="E1617" s="427">
        <v>0</v>
      </c>
      <c r="F1617" s="427">
        <v>0</v>
      </c>
      <c r="G1617" s="427">
        <v>0</v>
      </c>
      <c r="H1617" s="540" t="s">
        <v>741</v>
      </c>
      <c r="I1617" s="540" t="s">
        <v>741</v>
      </c>
      <c r="J1617" s="458"/>
      <c r="K1617" s="458"/>
      <c r="L1617" s="338"/>
      <c r="M1617" s="338"/>
      <c r="N1617" s="338"/>
      <c r="O1617" s="360"/>
      <c r="P1617" s="358"/>
      <c r="Q1617" s="358"/>
      <c r="R1617" s="358"/>
      <c r="S1617" s="360"/>
      <c r="T1617" s="359"/>
      <c r="U1617" s="359"/>
      <c r="V1617" s="359"/>
      <c r="W1617" s="359"/>
    </row>
    <row r="1618" spans="1:23" s="193" customFormat="1" ht="30">
      <c r="A1618" s="418"/>
      <c r="B1618" s="419" t="s">
        <v>283</v>
      </c>
      <c r="C1618" s="418">
        <v>561</v>
      </c>
      <c r="D1618" s="425" t="s">
        <v>346</v>
      </c>
      <c r="E1618" s="427">
        <v>0</v>
      </c>
      <c r="F1618" s="427">
        <v>0</v>
      </c>
      <c r="G1618" s="427">
        <v>0</v>
      </c>
      <c r="H1618" s="540" t="s">
        <v>741</v>
      </c>
      <c r="I1618" s="540" t="s">
        <v>741</v>
      </c>
      <c r="J1618" s="458"/>
      <c r="K1618" s="458"/>
      <c r="L1618" s="338"/>
      <c r="M1618" s="338"/>
      <c r="N1618" s="338"/>
      <c r="O1618" s="360"/>
      <c r="P1618" s="358"/>
      <c r="Q1618" s="358"/>
      <c r="R1618" s="358"/>
      <c r="S1618" s="360"/>
      <c r="T1618" s="359"/>
      <c r="U1618" s="359"/>
      <c r="V1618" s="359"/>
      <c r="W1618" s="359"/>
    </row>
    <row r="1619" spans="1:23" s="193" customFormat="1" ht="30">
      <c r="A1619" s="418"/>
      <c r="B1619" s="419" t="s">
        <v>284</v>
      </c>
      <c r="C1619" s="418">
        <v>561</v>
      </c>
      <c r="D1619" s="425" t="s">
        <v>347</v>
      </c>
      <c r="E1619" s="427">
        <v>0</v>
      </c>
      <c r="F1619" s="427">
        <v>0</v>
      </c>
      <c r="G1619" s="427">
        <v>0</v>
      </c>
      <c r="H1619" s="540" t="s">
        <v>741</v>
      </c>
      <c r="I1619" s="540" t="s">
        <v>741</v>
      </c>
      <c r="J1619" s="458"/>
      <c r="K1619" s="458"/>
      <c r="L1619" s="338"/>
      <c r="M1619" s="338"/>
      <c r="N1619" s="338"/>
      <c r="O1619" s="360"/>
      <c r="P1619" s="358"/>
      <c r="Q1619" s="358"/>
      <c r="R1619" s="358"/>
      <c r="S1619" s="360"/>
      <c r="T1619" s="359"/>
      <c r="U1619" s="359"/>
      <c r="V1619" s="359"/>
      <c r="W1619" s="359"/>
    </row>
    <row r="1620" spans="1:23" s="193" customFormat="1">
      <c r="A1620" s="418"/>
      <c r="B1620" s="419" t="s">
        <v>285</v>
      </c>
      <c r="C1620" s="418">
        <v>561</v>
      </c>
      <c r="D1620" s="425" t="s">
        <v>348</v>
      </c>
      <c r="E1620" s="427">
        <v>0</v>
      </c>
      <c r="F1620" s="427">
        <v>0</v>
      </c>
      <c r="G1620" s="427">
        <v>0</v>
      </c>
      <c r="H1620" s="540" t="s">
        <v>741</v>
      </c>
      <c r="I1620" s="540" t="s">
        <v>741</v>
      </c>
      <c r="J1620" s="458"/>
      <c r="K1620" s="458"/>
      <c r="L1620" s="338"/>
      <c r="M1620" s="338"/>
      <c r="N1620" s="338"/>
      <c r="O1620" s="360"/>
      <c r="P1620" s="358"/>
      <c r="Q1620" s="358"/>
      <c r="R1620" s="358"/>
      <c r="S1620" s="360"/>
      <c r="T1620" s="359"/>
      <c r="U1620" s="359"/>
      <c r="V1620" s="359"/>
      <c r="W1620" s="359"/>
    </row>
    <row r="1621" spans="1:23" s="193" customFormat="1" ht="30">
      <c r="A1621" s="418"/>
      <c r="B1621" s="419">
        <v>3426</v>
      </c>
      <c r="C1621" s="418">
        <v>561</v>
      </c>
      <c r="D1621" s="425" t="s">
        <v>349</v>
      </c>
      <c r="E1621" s="427">
        <v>0</v>
      </c>
      <c r="F1621" s="427">
        <v>0</v>
      </c>
      <c r="G1621" s="427">
        <v>0</v>
      </c>
      <c r="H1621" s="540" t="s">
        <v>741</v>
      </c>
      <c r="I1621" s="540" t="s">
        <v>741</v>
      </c>
      <c r="J1621" s="458"/>
      <c r="K1621" s="458"/>
      <c r="L1621" s="338"/>
      <c r="M1621" s="338"/>
      <c r="N1621" s="338"/>
      <c r="O1621" s="360"/>
      <c r="P1621" s="358"/>
      <c r="Q1621" s="358"/>
      <c r="R1621" s="358"/>
      <c r="S1621" s="360"/>
      <c r="T1621" s="359"/>
      <c r="U1621" s="359"/>
      <c r="V1621" s="359"/>
      <c r="W1621" s="359"/>
    </row>
    <row r="1622" spans="1:23" s="193" customFormat="1" ht="30">
      <c r="A1622" s="418"/>
      <c r="B1622" s="419">
        <v>3427</v>
      </c>
      <c r="C1622" s="418">
        <v>561</v>
      </c>
      <c r="D1622" s="425" t="s">
        <v>350</v>
      </c>
      <c r="E1622" s="427">
        <v>0</v>
      </c>
      <c r="F1622" s="427">
        <v>0</v>
      </c>
      <c r="G1622" s="427">
        <v>0</v>
      </c>
      <c r="H1622" s="540" t="s">
        <v>741</v>
      </c>
      <c r="I1622" s="540" t="s">
        <v>741</v>
      </c>
      <c r="J1622" s="458"/>
      <c r="K1622" s="458"/>
      <c r="L1622" s="338"/>
      <c r="M1622" s="338"/>
      <c r="N1622" s="338"/>
      <c r="O1622" s="360"/>
      <c r="P1622" s="358"/>
      <c r="Q1622" s="358"/>
      <c r="R1622" s="358"/>
      <c r="S1622" s="360"/>
      <c r="T1622" s="359"/>
      <c r="U1622" s="359"/>
      <c r="V1622" s="359"/>
      <c r="W1622" s="359"/>
    </row>
    <row r="1623" spans="1:23" s="193" customFormat="1">
      <c r="A1623" s="418"/>
      <c r="B1623" s="419">
        <v>3428</v>
      </c>
      <c r="C1623" s="418">
        <v>561</v>
      </c>
      <c r="D1623" s="425" t="s">
        <v>351</v>
      </c>
      <c r="E1623" s="427">
        <v>0</v>
      </c>
      <c r="F1623" s="427">
        <v>0</v>
      </c>
      <c r="G1623" s="427">
        <v>0</v>
      </c>
      <c r="H1623" s="540" t="s">
        <v>741</v>
      </c>
      <c r="I1623" s="540" t="s">
        <v>741</v>
      </c>
      <c r="J1623" s="458"/>
      <c r="K1623" s="458"/>
      <c r="L1623" s="338"/>
      <c r="M1623" s="338"/>
      <c r="N1623" s="338"/>
      <c r="O1623" s="360"/>
      <c r="P1623" s="358"/>
      <c r="Q1623" s="358"/>
      <c r="R1623" s="358"/>
      <c r="S1623" s="360"/>
      <c r="T1623" s="359"/>
      <c r="U1623" s="359"/>
      <c r="V1623" s="359"/>
      <c r="W1623" s="359"/>
    </row>
    <row r="1624" spans="1:23" s="193" customFormat="1">
      <c r="A1624" s="336"/>
      <c r="B1624" s="415" t="s">
        <v>286</v>
      </c>
      <c r="C1624" s="336">
        <v>561</v>
      </c>
      <c r="D1624" s="426" t="s">
        <v>111</v>
      </c>
      <c r="E1624" s="417">
        <f>SUM(E1625:E1628)</f>
        <v>0</v>
      </c>
      <c r="F1624" s="417">
        <f t="shared" ref="F1624" si="811">SUM(F1625:F1628)</f>
        <v>0</v>
      </c>
      <c r="G1624" s="417">
        <f t="shared" ref="G1624" si="812">SUM(G1625:G1628)</f>
        <v>0</v>
      </c>
      <c r="H1624" s="541" t="s">
        <v>741</v>
      </c>
      <c r="I1624" s="541" t="s">
        <v>741</v>
      </c>
      <c r="J1624" s="458"/>
      <c r="K1624" s="458"/>
      <c r="L1624" s="338"/>
      <c r="M1624" s="338"/>
      <c r="N1624" s="338"/>
      <c r="O1624" s="360"/>
      <c r="P1624" s="358"/>
      <c r="Q1624" s="358"/>
      <c r="R1624" s="358"/>
      <c r="S1624" s="360"/>
      <c r="T1624" s="359"/>
      <c r="U1624" s="359"/>
      <c r="V1624" s="359"/>
      <c r="W1624" s="359"/>
    </row>
    <row r="1625" spans="1:23" s="193" customFormat="1">
      <c r="A1625" s="418"/>
      <c r="B1625" s="419" t="s">
        <v>197</v>
      </c>
      <c r="C1625" s="418">
        <v>561</v>
      </c>
      <c r="D1625" s="425" t="s">
        <v>198</v>
      </c>
      <c r="E1625" s="427">
        <v>0</v>
      </c>
      <c r="F1625" s="427">
        <v>0</v>
      </c>
      <c r="G1625" s="427">
        <v>0</v>
      </c>
      <c r="H1625" s="540" t="s">
        <v>741</v>
      </c>
      <c r="I1625" s="540" t="s">
        <v>741</v>
      </c>
      <c r="J1625" s="458"/>
      <c r="K1625" s="458"/>
      <c r="L1625" s="338"/>
      <c r="M1625" s="338"/>
      <c r="N1625" s="338"/>
      <c r="O1625" s="360"/>
      <c r="P1625" s="358"/>
      <c r="Q1625" s="358"/>
      <c r="R1625" s="358"/>
      <c r="S1625" s="360"/>
      <c r="T1625" s="359"/>
      <c r="U1625" s="359"/>
      <c r="V1625" s="359"/>
      <c r="W1625" s="359"/>
    </row>
    <row r="1626" spans="1:23" s="193" customFormat="1" ht="30">
      <c r="A1626" s="418"/>
      <c r="B1626" s="419" t="s">
        <v>287</v>
      </c>
      <c r="C1626" s="418">
        <v>561</v>
      </c>
      <c r="D1626" s="425" t="s">
        <v>352</v>
      </c>
      <c r="E1626" s="427">
        <v>0</v>
      </c>
      <c r="F1626" s="427">
        <v>0</v>
      </c>
      <c r="G1626" s="427">
        <v>0</v>
      </c>
      <c r="H1626" s="540" t="s">
        <v>741</v>
      </c>
      <c r="I1626" s="540" t="s">
        <v>741</v>
      </c>
      <c r="J1626" s="458"/>
      <c r="K1626" s="458"/>
      <c r="L1626" s="338"/>
      <c r="M1626" s="338"/>
      <c r="N1626" s="338"/>
      <c r="O1626" s="360"/>
      <c r="P1626" s="358"/>
      <c r="Q1626" s="358"/>
      <c r="R1626" s="358"/>
      <c r="S1626" s="360"/>
      <c r="T1626" s="359"/>
      <c r="U1626" s="359"/>
      <c r="V1626" s="359"/>
      <c r="W1626" s="359"/>
    </row>
    <row r="1627" spans="1:23" s="193" customFormat="1">
      <c r="A1627" s="418"/>
      <c r="B1627" s="419" t="s">
        <v>288</v>
      </c>
      <c r="C1627" s="418">
        <v>561</v>
      </c>
      <c r="D1627" s="425" t="s">
        <v>353</v>
      </c>
      <c r="E1627" s="427">
        <v>0</v>
      </c>
      <c r="F1627" s="427">
        <v>0</v>
      </c>
      <c r="G1627" s="427">
        <v>0</v>
      </c>
      <c r="H1627" s="540" t="s">
        <v>741</v>
      </c>
      <c r="I1627" s="540" t="s">
        <v>741</v>
      </c>
      <c r="J1627" s="458"/>
      <c r="K1627" s="458"/>
      <c r="L1627" s="338"/>
      <c r="M1627" s="338"/>
      <c r="N1627" s="338"/>
      <c r="O1627" s="360"/>
      <c r="P1627" s="358"/>
      <c r="Q1627" s="358"/>
      <c r="R1627" s="358"/>
      <c r="S1627" s="360"/>
      <c r="T1627" s="359"/>
      <c r="U1627" s="359"/>
      <c r="V1627" s="359"/>
      <c r="W1627" s="359"/>
    </row>
    <row r="1628" spans="1:23" s="193" customFormat="1">
      <c r="A1628" s="418"/>
      <c r="B1628" s="419" t="s">
        <v>289</v>
      </c>
      <c r="C1628" s="418">
        <v>561</v>
      </c>
      <c r="D1628" s="425" t="s">
        <v>354</v>
      </c>
      <c r="E1628" s="427">
        <v>0</v>
      </c>
      <c r="F1628" s="427">
        <v>0</v>
      </c>
      <c r="G1628" s="427">
        <v>0</v>
      </c>
      <c r="H1628" s="540" t="s">
        <v>741</v>
      </c>
      <c r="I1628" s="540" t="s">
        <v>741</v>
      </c>
      <c r="J1628" s="458"/>
      <c r="K1628" s="458"/>
      <c r="L1628" s="338"/>
      <c r="M1628" s="338"/>
      <c r="N1628" s="338"/>
      <c r="O1628" s="360"/>
      <c r="P1628" s="358"/>
      <c r="Q1628" s="358"/>
      <c r="R1628" s="358"/>
      <c r="S1628" s="360"/>
      <c r="T1628" s="359"/>
      <c r="U1628" s="359"/>
      <c r="V1628" s="359"/>
      <c r="W1628" s="359"/>
    </row>
    <row r="1629" spans="1:23" s="193" customFormat="1">
      <c r="A1629" s="336"/>
      <c r="B1629" s="415">
        <v>35</v>
      </c>
      <c r="C1629" s="336">
        <v>561</v>
      </c>
      <c r="D1629" s="426" t="s">
        <v>355</v>
      </c>
      <c r="E1629" s="417">
        <f>E1630+E1633+E1637</f>
        <v>0</v>
      </c>
      <c r="F1629" s="417">
        <f t="shared" ref="F1629" si="813">F1630+F1633+F1637</f>
        <v>0</v>
      </c>
      <c r="G1629" s="417">
        <f t="shared" ref="G1629" si="814">G1630+G1633+G1637</f>
        <v>0</v>
      </c>
      <c r="H1629" s="541" t="s">
        <v>741</v>
      </c>
      <c r="I1629" s="541" t="s">
        <v>741</v>
      </c>
      <c r="J1629" s="458"/>
      <c r="K1629" s="458"/>
      <c r="L1629" s="338"/>
      <c r="M1629" s="338"/>
      <c r="N1629" s="338"/>
      <c r="O1629" s="360"/>
      <c r="P1629" s="358"/>
      <c r="Q1629" s="358"/>
      <c r="R1629" s="358"/>
      <c r="S1629" s="360"/>
      <c r="T1629" s="359"/>
      <c r="U1629" s="359"/>
      <c r="V1629" s="359"/>
      <c r="W1629" s="359"/>
    </row>
    <row r="1630" spans="1:23" s="193" customFormat="1">
      <c r="A1630" s="336"/>
      <c r="B1630" s="415" t="s">
        <v>290</v>
      </c>
      <c r="C1630" s="336">
        <v>561</v>
      </c>
      <c r="D1630" s="426" t="s">
        <v>356</v>
      </c>
      <c r="E1630" s="417">
        <f>SUM(E1631:E1632)</f>
        <v>0</v>
      </c>
      <c r="F1630" s="417">
        <f t="shared" ref="F1630" si="815">SUM(F1631:F1632)</f>
        <v>0</v>
      </c>
      <c r="G1630" s="417">
        <f t="shared" ref="G1630" si="816">SUM(G1631:G1632)</f>
        <v>0</v>
      </c>
      <c r="H1630" s="541" t="s">
        <v>741</v>
      </c>
      <c r="I1630" s="541" t="s">
        <v>741</v>
      </c>
      <c r="J1630" s="458"/>
      <c r="K1630" s="458"/>
      <c r="L1630" s="338"/>
      <c r="M1630" s="338"/>
      <c r="N1630" s="338"/>
      <c r="O1630" s="360"/>
      <c r="P1630" s="358"/>
      <c r="Q1630" s="358"/>
      <c r="R1630" s="358"/>
      <c r="S1630" s="360"/>
      <c r="T1630" s="359"/>
      <c r="U1630" s="359"/>
      <c r="V1630" s="359"/>
      <c r="W1630" s="359"/>
    </row>
    <row r="1631" spans="1:23" s="193" customFormat="1" ht="30">
      <c r="A1631" s="418"/>
      <c r="B1631" s="419" t="s">
        <v>292</v>
      </c>
      <c r="C1631" s="418">
        <v>561</v>
      </c>
      <c r="D1631" s="425" t="s">
        <v>357</v>
      </c>
      <c r="E1631" s="427">
        <v>0</v>
      </c>
      <c r="F1631" s="427">
        <v>0</v>
      </c>
      <c r="G1631" s="427">
        <v>0</v>
      </c>
      <c r="H1631" s="540" t="s">
        <v>741</v>
      </c>
      <c r="I1631" s="540" t="s">
        <v>741</v>
      </c>
      <c r="J1631" s="458"/>
      <c r="K1631" s="458"/>
      <c r="L1631" s="338"/>
      <c r="M1631" s="338"/>
      <c r="N1631" s="338"/>
      <c r="O1631" s="360"/>
      <c r="P1631" s="358"/>
      <c r="Q1631" s="358"/>
      <c r="R1631" s="358"/>
      <c r="S1631" s="360"/>
      <c r="T1631" s="359"/>
      <c r="U1631" s="359"/>
      <c r="V1631" s="359"/>
      <c r="W1631" s="359"/>
    </row>
    <row r="1632" spans="1:23" s="193" customFormat="1">
      <c r="A1632" s="418"/>
      <c r="B1632" s="419" t="s">
        <v>293</v>
      </c>
      <c r="C1632" s="418">
        <v>561</v>
      </c>
      <c r="D1632" s="425" t="s">
        <v>356</v>
      </c>
      <c r="E1632" s="427">
        <v>0</v>
      </c>
      <c r="F1632" s="427">
        <v>0</v>
      </c>
      <c r="G1632" s="427">
        <v>0</v>
      </c>
      <c r="H1632" s="540" t="s">
        <v>741</v>
      </c>
      <c r="I1632" s="540" t="s">
        <v>741</v>
      </c>
      <c r="J1632" s="458"/>
      <c r="K1632" s="458"/>
      <c r="L1632" s="338"/>
      <c r="M1632" s="338"/>
      <c r="N1632" s="338"/>
      <c r="O1632" s="360"/>
      <c r="P1632" s="358"/>
      <c r="Q1632" s="358"/>
      <c r="R1632" s="358"/>
      <c r="S1632" s="360"/>
      <c r="T1632" s="359"/>
      <c r="U1632" s="359"/>
      <c r="V1632" s="359"/>
      <c r="W1632" s="359"/>
    </row>
    <row r="1633" spans="1:23" s="193" customFormat="1" ht="30">
      <c r="A1633" s="336"/>
      <c r="B1633" s="415" t="s">
        <v>291</v>
      </c>
      <c r="C1633" s="336">
        <v>561</v>
      </c>
      <c r="D1633" s="426" t="s">
        <v>358</v>
      </c>
      <c r="E1633" s="417">
        <f>SUM(E1634:E1636)</f>
        <v>0</v>
      </c>
      <c r="F1633" s="417">
        <f t="shared" ref="F1633" si="817">SUM(F1634:F1636)</f>
        <v>0</v>
      </c>
      <c r="G1633" s="417">
        <f t="shared" ref="G1633" si="818">SUM(G1634:G1636)</f>
        <v>0</v>
      </c>
      <c r="H1633" s="541" t="s">
        <v>741</v>
      </c>
      <c r="I1633" s="541" t="s">
        <v>741</v>
      </c>
      <c r="J1633" s="458"/>
      <c r="K1633" s="458"/>
      <c r="L1633" s="338"/>
      <c r="M1633" s="338"/>
      <c r="N1633" s="338"/>
      <c r="O1633" s="360"/>
      <c r="P1633" s="358"/>
      <c r="Q1633" s="358"/>
      <c r="R1633" s="358"/>
      <c r="S1633" s="360"/>
      <c r="T1633" s="359"/>
      <c r="U1633" s="359"/>
      <c r="V1633" s="359"/>
      <c r="W1633" s="359"/>
    </row>
    <row r="1634" spans="1:23" s="193" customFormat="1" ht="30">
      <c r="A1634" s="418"/>
      <c r="B1634" s="419" t="s">
        <v>294</v>
      </c>
      <c r="C1634" s="418">
        <v>561</v>
      </c>
      <c r="D1634" s="425" t="s">
        <v>359</v>
      </c>
      <c r="E1634" s="427">
        <v>0</v>
      </c>
      <c r="F1634" s="427">
        <v>0</v>
      </c>
      <c r="G1634" s="427">
        <v>0</v>
      </c>
      <c r="H1634" s="540" t="s">
        <v>741</v>
      </c>
      <c r="I1634" s="540" t="s">
        <v>741</v>
      </c>
      <c r="J1634" s="458"/>
      <c r="K1634" s="458"/>
      <c r="L1634" s="338"/>
      <c r="M1634" s="338"/>
      <c r="N1634" s="338"/>
      <c r="O1634" s="360"/>
      <c r="P1634" s="358"/>
      <c r="Q1634" s="358"/>
      <c r="R1634" s="358"/>
      <c r="S1634" s="360"/>
      <c r="T1634" s="359"/>
      <c r="U1634" s="359"/>
      <c r="V1634" s="359"/>
      <c r="W1634" s="359"/>
    </row>
    <row r="1635" spans="1:23" s="193" customFormat="1" ht="30">
      <c r="A1635" s="418"/>
      <c r="B1635" s="419" t="s">
        <v>295</v>
      </c>
      <c r="C1635" s="418">
        <v>561</v>
      </c>
      <c r="D1635" s="425" t="s">
        <v>360</v>
      </c>
      <c r="E1635" s="427">
        <v>0</v>
      </c>
      <c r="F1635" s="427">
        <v>0</v>
      </c>
      <c r="G1635" s="427">
        <v>0</v>
      </c>
      <c r="H1635" s="540" t="s">
        <v>741</v>
      </c>
      <c r="I1635" s="540" t="s">
        <v>741</v>
      </c>
      <c r="J1635" s="458"/>
      <c r="K1635" s="458"/>
      <c r="L1635" s="338"/>
      <c r="M1635" s="338"/>
      <c r="N1635" s="338"/>
      <c r="O1635" s="360"/>
      <c r="P1635" s="358"/>
      <c r="Q1635" s="358"/>
      <c r="R1635" s="358"/>
      <c r="S1635" s="360"/>
      <c r="T1635" s="359"/>
      <c r="U1635" s="359"/>
      <c r="V1635" s="359"/>
      <c r="W1635" s="359"/>
    </row>
    <row r="1636" spans="1:23" s="193" customFormat="1">
      <c r="A1636" s="418"/>
      <c r="B1636" s="419" t="s">
        <v>296</v>
      </c>
      <c r="C1636" s="418">
        <v>561</v>
      </c>
      <c r="D1636" s="425" t="s">
        <v>361</v>
      </c>
      <c r="E1636" s="427">
        <v>0</v>
      </c>
      <c r="F1636" s="427">
        <v>0</v>
      </c>
      <c r="G1636" s="427">
        <v>0</v>
      </c>
      <c r="H1636" s="540" t="s">
        <v>741</v>
      </c>
      <c r="I1636" s="540" t="s">
        <v>741</v>
      </c>
      <c r="J1636" s="458"/>
      <c r="K1636" s="458"/>
      <c r="L1636" s="338"/>
      <c r="M1636" s="338"/>
      <c r="N1636" s="338"/>
      <c r="O1636" s="360"/>
      <c r="P1636" s="358"/>
      <c r="Q1636" s="358"/>
      <c r="R1636" s="358"/>
      <c r="S1636" s="360"/>
      <c r="T1636" s="359"/>
      <c r="U1636" s="359"/>
      <c r="V1636" s="359"/>
      <c r="W1636" s="359"/>
    </row>
    <row r="1637" spans="1:23" s="193" customFormat="1" ht="30">
      <c r="A1637" s="336"/>
      <c r="B1637" s="415">
        <v>353</v>
      </c>
      <c r="C1637" s="336">
        <v>561</v>
      </c>
      <c r="D1637" s="426" t="s">
        <v>362</v>
      </c>
      <c r="E1637" s="417">
        <f>SUM(E1638)</f>
        <v>0</v>
      </c>
      <c r="F1637" s="417">
        <f t="shared" ref="F1637" si="819">SUM(F1638)</f>
        <v>0</v>
      </c>
      <c r="G1637" s="417">
        <f t="shared" ref="G1637" si="820">SUM(G1638)</f>
        <v>0</v>
      </c>
      <c r="H1637" s="541" t="s">
        <v>741</v>
      </c>
      <c r="I1637" s="541" t="s">
        <v>741</v>
      </c>
      <c r="J1637" s="458"/>
      <c r="K1637" s="458"/>
      <c r="L1637" s="338"/>
      <c r="M1637" s="338"/>
      <c r="N1637" s="338"/>
      <c r="O1637" s="360"/>
      <c r="P1637" s="358"/>
      <c r="Q1637" s="358"/>
      <c r="R1637" s="358"/>
      <c r="S1637" s="360"/>
      <c r="T1637" s="359"/>
      <c r="U1637" s="359"/>
      <c r="V1637" s="359"/>
      <c r="W1637" s="359"/>
    </row>
    <row r="1638" spans="1:23" s="193" customFormat="1" ht="30">
      <c r="A1638" s="418"/>
      <c r="B1638" s="419">
        <v>3531</v>
      </c>
      <c r="C1638" s="418">
        <v>561</v>
      </c>
      <c r="D1638" s="425" t="s">
        <v>362</v>
      </c>
      <c r="E1638" s="427">
        <v>0</v>
      </c>
      <c r="F1638" s="427">
        <v>0</v>
      </c>
      <c r="G1638" s="427">
        <v>0</v>
      </c>
      <c r="H1638" s="540" t="s">
        <v>741</v>
      </c>
      <c r="I1638" s="540" t="s">
        <v>741</v>
      </c>
      <c r="J1638" s="458"/>
      <c r="K1638" s="458"/>
      <c r="L1638" s="338"/>
      <c r="M1638" s="338"/>
      <c r="N1638" s="338"/>
      <c r="O1638" s="360"/>
      <c r="P1638" s="358"/>
      <c r="Q1638" s="358"/>
      <c r="R1638" s="358"/>
      <c r="S1638" s="360"/>
      <c r="T1638" s="359"/>
      <c r="U1638" s="359"/>
      <c r="V1638" s="359"/>
      <c r="W1638" s="359"/>
    </row>
    <row r="1639" spans="1:23" s="193" customFormat="1">
      <c r="A1639" s="336"/>
      <c r="B1639" s="415">
        <v>36</v>
      </c>
      <c r="C1639" s="336">
        <v>561</v>
      </c>
      <c r="D1639" s="426" t="s">
        <v>363</v>
      </c>
      <c r="E1639" s="417">
        <f>E1640+E1643+E1646+E1651+E1655+E1659+E1662</f>
        <v>0</v>
      </c>
      <c r="F1639" s="417">
        <f t="shared" ref="F1639" si="821">F1640+F1643+F1646+F1651+F1655+F1659+F1662</f>
        <v>0</v>
      </c>
      <c r="G1639" s="417">
        <f t="shared" ref="G1639" si="822">G1640+G1643+G1646+G1651+G1655+G1659+G1662</f>
        <v>0</v>
      </c>
      <c r="H1639" s="541" t="s">
        <v>741</v>
      </c>
      <c r="I1639" s="541" t="s">
        <v>741</v>
      </c>
      <c r="J1639" s="458"/>
      <c r="K1639" s="458"/>
      <c r="L1639" s="338"/>
      <c r="M1639" s="338"/>
      <c r="N1639" s="338"/>
      <c r="O1639" s="360"/>
      <c r="P1639" s="358"/>
      <c r="Q1639" s="358"/>
      <c r="R1639" s="358"/>
      <c r="S1639" s="360"/>
      <c r="T1639" s="359"/>
      <c r="U1639" s="359"/>
      <c r="V1639" s="359"/>
      <c r="W1639" s="359"/>
    </row>
    <row r="1640" spans="1:23" s="193" customFormat="1">
      <c r="A1640" s="336"/>
      <c r="B1640" s="415" t="s">
        <v>297</v>
      </c>
      <c r="C1640" s="336">
        <v>561</v>
      </c>
      <c r="D1640" s="426" t="s">
        <v>364</v>
      </c>
      <c r="E1640" s="417">
        <f>SUM(E1641:E1642)</f>
        <v>0</v>
      </c>
      <c r="F1640" s="417">
        <f t="shared" ref="F1640" si="823">SUM(F1641:F1642)</f>
        <v>0</v>
      </c>
      <c r="G1640" s="417">
        <f t="shared" ref="G1640" si="824">SUM(G1641:G1642)</f>
        <v>0</v>
      </c>
      <c r="H1640" s="541" t="s">
        <v>741</v>
      </c>
      <c r="I1640" s="541" t="s">
        <v>741</v>
      </c>
      <c r="J1640" s="458"/>
      <c r="K1640" s="458"/>
      <c r="L1640" s="338"/>
      <c r="M1640" s="338"/>
      <c r="N1640" s="338"/>
      <c r="O1640" s="360"/>
      <c r="P1640" s="358"/>
      <c r="Q1640" s="358"/>
      <c r="R1640" s="358"/>
      <c r="S1640" s="360"/>
      <c r="T1640" s="359"/>
      <c r="U1640" s="359"/>
      <c r="V1640" s="359"/>
      <c r="W1640" s="359"/>
    </row>
    <row r="1641" spans="1:23" s="193" customFormat="1">
      <c r="A1641" s="418"/>
      <c r="B1641" s="419" t="s">
        <v>298</v>
      </c>
      <c r="C1641" s="418">
        <v>561</v>
      </c>
      <c r="D1641" s="425" t="s">
        <v>365</v>
      </c>
      <c r="E1641" s="427">
        <v>0</v>
      </c>
      <c r="F1641" s="427">
        <v>0</v>
      </c>
      <c r="G1641" s="427">
        <v>0</v>
      </c>
      <c r="H1641" s="540" t="s">
        <v>741</v>
      </c>
      <c r="I1641" s="540" t="s">
        <v>741</v>
      </c>
      <c r="J1641" s="458"/>
      <c r="K1641" s="458"/>
      <c r="L1641" s="338"/>
      <c r="M1641" s="338"/>
      <c r="N1641" s="338"/>
      <c r="O1641" s="360"/>
      <c r="P1641" s="358"/>
      <c r="Q1641" s="358"/>
      <c r="R1641" s="358"/>
      <c r="S1641" s="360"/>
      <c r="T1641" s="359"/>
      <c r="U1641" s="359"/>
      <c r="V1641" s="359"/>
      <c r="W1641" s="359"/>
    </row>
    <row r="1642" spans="1:23" s="193" customFormat="1">
      <c r="A1642" s="418"/>
      <c r="B1642" s="419" t="s">
        <v>299</v>
      </c>
      <c r="C1642" s="418">
        <v>561</v>
      </c>
      <c r="D1642" s="425" t="s">
        <v>366</v>
      </c>
      <c r="E1642" s="427">
        <v>0</v>
      </c>
      <c r="F1642" s="427">
        <v>0</v>
      </c>
      <c r="G1642" s="427">
        <v>0</v>
      </c>
      <c r="H1642" s="540" t="s">
        <v>741</v>
      </c>
      <c r="I1642" s="540" t="s">
        <v>741</v>
      </c>
      <c r="J1642" s="458"/>
      <c r="K1642" s="458"/>
      <c r="L1642" s="338"/>
      <c r="M1642" s="338"/>
      <c r="N1642" s="338"/>
      <c r="O1642" s="360"/>
      <c r="P1642" s="358"/>
      <c r="Q1642" s="358"/>
      <c r="R1642" s="358"/>
      <c r="S1642" s="360"/>
      <c r="T1642" s="359"/>
      <c r="U1642" s="359"/>
      <c r="V1642" s="359"/>
      <c r="W1642" s="359"/>
    </row>
    <row r="1643" spans="1:23" s="193" customFormat="1" ht="30">
      <c r="A1643" s="336"/>
      <c r="B1643" s="415">
        <v>362</v>
      </c>
      <c r="C1643" s="336">
        <v>561</v>
      </c>
      <c r="D1643" s="426" t="s">
        <v>367</v>
      </c>
      <c r="E1643" s="417">
        <f>SUM(E1644:E1645)</f>
        <v>0</v>
      </c>
      <c r="F1643" s="417">
        <f t="shared" ref="F1643" si="825">SUM(F1644:F1645)</f>
        <v>0</v>
      </c>
      <c r="G1643" s="417">
        <f t="shared" ref="G1643" si="826">SUM(G1644:G1645)</f>
        <v>0</v>
      </c>
      <c r="H1643" s="541" t="s">
        <v>741</v>
      </c>
      <c r="I1643" s="541" t="s">
        <v>741</v>
      </c>
      <c r="J1643" s="458"/>
      <c r="K1643" s="458"/>
      <c r="L1643" s="338"/>
      <c r="M1643" s="338"/>
      <c r="N1643" s="338"/>
      <c r="O1643" s="360"/>
      <c r="P1643" s="358"/>
      <c r="Q1643" s="358"/>
      <c r="R1643" s="358"/>
      <c r="S1643" s="360"/>
      <c r="T1643" s="359"/>
      <c r="U1643" s="359"/>
      <c r="V1643" s="359"/>
      <c r="W1643" s="359"/>
    </row>
    <row r="1644" spans="1:23" s="193" customFormat="1" ht="30">
      <c r="A1644" s="418"/>
      <c r="B1644" s="419">
        <v>3621</v>
      </c>
      <c r="C1644" s="418">
        <v>561</v>
      </c>
      <c r="D1644" s="425" t="s">
        <v>368</v>
      </c>
      <c r="E1644" s="427">
        <v>0</v>
      </c>
      <c r="F1644" s="427">
        <v>0</v>
      </c>
      <c r="G1644" s="427">
        <v>0</v>
      </c>
      <c r="H1644" s="540" t="s">
        <v>741</v>
      </c>
      <c r="I1644" s="540" t="s">
        <v>741</v>
      </c>
      <c r="J1644" s="458"/>
      <c r="K1644" s="458"/>
      <c r="L1644" s="338"/>
      <c r="M1644" s="338"/>
      <c r="N1644" s="338"/>
      <c r="O1644" s="360"/>
      <c r="P1644" s="358"/>
      <c r="Q1644" s="358"/>
      <c r="R1644" s="358"/>
      <c r="S1644" s="360"/>
      <c r="T1644" s="359"/>
      <c r="U1644" s="359"/>
      <c r="V1644" s="359"/>
      <c r="W1644" s="359"/>
    </row>
    <row r="1645" spans="1:23" s="193" customFormat="1" ht="30">
      <c r="A1645" s="418"/>
      <c r="B1645" s="419">
        <v>3622</v>
      </c>
      <c r="C1645" s="418">
        <v>561</v>
      </c>
      <c r="D1645" s="425" t="s">
        <v>369</v>
      </c>
      <c r="E1645" s="427">
        <v>0</v>
      </c>
      <c r="F1645" s="427">
        <v>0</v>
      </c>
      <c r="G1645" s="427">
        <v>0</v>
      </c>
      <c r="H1645" s="540" t="s">
        <v>741</v>
      </c>
      <c r="I1645" s="540" t="s">
        <v>741</v>
      </c>
      <c r="J1645" s="458"/>
      <c r="K1645" s="458"/>
      <c r="L1645" s="338"/>
      <c r="M1645" s="338"/>
      <c r="N1645" s="338"/>
      <c r="O1645" s="360"/>
      <c r="P1645" s="358"/>
      <c r="Q1645" s="358"/>
      <c r="R1645" s="358"/>
      <c r="S1645" s="360"/>
      <c r="T1645" s="359"/>
      <c r="U1645" s="359"/>
      <c r="V1645" s="359"/>
      <c r="W1645" s="359"/>
    </row>
    <row r="1646" spans="1:23" s="193" customFormat="1">
      <c r="A1646" s="336"/>
      <c r="B1646" s="415" t="s">
        <v>300</v>
      </c>
      <c r="C1646" s="336">
        <v>561</v>
      </c>
      <c r="D1646" s="426" t="s">
        <v>370</v>
      </c>
      <c r="E1646" s="417">
        <f>SUM(E1647:E1650)</f>
        <v>0</v>
      </c>
      <c r="F1646" s="417">
        <f t="shared" ref="F1646" si="827">SUM(F1647:F1650)</f>
        <v>0</v>
      </c>
      <c r="G1646" s="417">
        <f t="shared" ref="G1646" si="828">SUM(G1647:G1650)</f>
        <v>0</v>
      </c>
      <c r="H1646" s="541" t="s">
        <v>741</v>
      </c>
      <c r="I1646" s="541" t="s">
        <v>741</v>
      </c>
      <c r="J1646" s="458"/>
      <c r="K1646" s="458"/>
      <c r="L1646" s="338"/>
      <c r="M1646" s="338"/>
      <c r="N1646" s="338"/>
      <c r="O1646" s="360"/>
      <c r="P1646" s="358"/>
      <c r="Q1646" s="358"/>
      <c r="R1646" s="358"/>
      <c r="S1646" s="360"/>
      <c r="T1646" s="359"/>
      <c r="U1646" s="359"/>
      <c r="V1646" s="359"/>
      <c r="W1646" s="359"/>
    </row>
    <row r="1647" spans="1:23" s="193" customFormat="1">
      <c r="A1647" s="418"/>
      <c r="B1647" s="419" t="s">
        <v>301</v>
      </c>
      <c r="C1647" s="418">
        <v>561</v>
      </c>
      <c r="D1647" s="425" t="s">
        <v>371</v>
      </c>
      <c r="E1647" s="427">
        <v>0</v>
      </c>
      <c r="F1647" s="427">
        <v>0</v>
      </c>
      <c r="G1647" s="427">
        <v>0</v>
      </c>
      <c r="H1647" s="540" t="s">
        <v>741</v>
      </c>
      <c r="I1647" s="540" t="s">
        <v>741</v>
      </c>
      <c r="J1647" s="458"/>
      <c r="K1647" s="458"/>
      <c r="L1647" s="338"/>
      <c r="M1647" s="338"/>
      <c r="N1647" s="338"/>
      <c r="O1647" s="360"/>
      <c r="P1647" s="358"/>
      <c r="Q1647" s="358"/>
      <c r="R1647" s="358"/>
      <c r="S1647" s="360"/>
      <c r="T1647" s="359"/>
      <c r="U1647" s="359"/>
      <c r="V1647" s="359"/>
      <c r="W1647" s="359"/>
    </row>
    <row r="1648" spans="1:23" s="193" customFormat="1">
      <c r="A1648" s="418"/>
      <c r="B1648" s="419" t="s">
        <v>302</v>
      </c>
      <c r="C1648" s="418">
        <v>561</v>
      </c>
      <c r="D1648" s="425" t="s">
        <v>372</v>
      </c>
      <c r="E1648" s="427">
        <v>0</v>
      </c>
      <c r="F1648" s="427">
        <v>0</v>
      </c>
      <c r="G1648" s="427">
        <v>0</v>
      </c>
      <c r="H1648" s="540" t="s">
        <v>741</v>
      </c>
      <c r="I1648" s="540" t="s">
        <v>741</v>
      </c>
      <c r="J1648" s="458"/>
      <c r="K1648" s="458"/>
      <c r="L1648" s="338"/>
      <c r="M1648" s="338"/>
      <c r="N1648" s="338"/>
      <c r="O1648" s="360"/>
      <c r="P1648" s="358"/>
      <c r="Q1648" s="358"/>
      <c r="R1648" s="358"/>
      <c r="S1648" s="360"/>
      <c r="T1648" s="359"/>
      <c r="U1648" s="359"/>
      <c r="V1648" s="359"/>
      <c r="W1648" s="359"/>
    </row>
    <row r="1649" spans="1:23" s="193" customFormat="1" ht="30">
      <c r="A1649" s="418"/>
      <c r="B1649" s="419">
        <v>3635</v>
      </c>
      <c r="C1649" s="418">
        <v>561</v>
      </c>
      <c r="D1649" s="425" t="s">
        <v>373</v>
      </c>
      <c r="E1649" s="427">
        <v>0</v>
      </c>
      <c r="F1649" s="427">
        <v>0</v>
      </c>
      <c r="G1649" s="427">
        <v>0</v>
      </c>
      <c r="H1649" s="540" t="s">
        <v>741</v>
      </c>
      <c r="I1649" s="540" t="s">
        <v>741</v>
      </c>
      <c r="J1649" s="458"/>
      <c r="K1649" s="458"/>
      <c r="L1649" s="338"/>
      <c r="M1649" s="338"/>
      <c r="N1649" s="338"/>
      <c r="O1649" s="360"/>
      <c r="P1649" s="358"/>
      <c r="Q1649" s="358"/>
      <c r="R1649" s="358"/>
      <c r="S1649" s="360"/>
      <c r="T1649" s="359"/>
      <c r="U1649" s="359"/>
      <c r="V1649" s="359"/>
      <c r="W1649" s="359"/>
    </row>
    <row r="1650" spans="1:23" s="193" customFormat="1" ht="30">
      <c r="A1650" s="418"/>
      <c r="B1650" s="419" t="s">
        <v>303</v>
      </c>
      <c r="C1650" s="418">
        <v>561</v>
      </c>
      <c r="D1650" s="425" t="s">
        <v>374</v>
      </c>
      <c r="E1650" s="427">
        <v>0</v>
      </c>
      <c r="F1650" s="427">
        <v>0</v>
      </c>
      <c r="G1650" s="427">
        <v>0</v>
      </c>
      <c r="H1650" s="540" t="s">
        <v>741</v>
      </c>
      <c r="I1650" s="540" t="s">
        <v>741</v>
      </c>
      <c r="J1650" s="458"/>
      <c r="K1650" s="458"/>
      <c r="L1650" s="338"/>
      <c r="M1650" s="338"/>
      <c r="N1650" s="338"/>
      <c r="O1650" s="360"/>
      <c r="P1650" s="358"/>
      <c r="Q1650" s="358"/>
      <c r="R1650" s="358"/>
      <c r="S1650" s="360"/>
      <c r="T1650" s="359"/>
      <c r="U1650" s="359"/>
      <c r="V1650" s="359"/>
      <c r="W1650" s="359"/>
    </row>
    <row r="1651" spans="1:23" s="193" customFormat="1">
      <c r="A1651" s="336"/>
      <c r="B1651" s="415">
        <v>366</v>
      </c>
      <c r="C1651" s="336">
        <v>561</v>
      </c>
      <c r="D1651" s="426" t="s">
        <v>375</v>
      </c>
      <c r="E1651" s="417">
        <f>SUM(E1652:E1654)</f>
        <v>0</v>
      </c>
      <c r="F1651" s="417">
        <f t="shared" ref="F1651" si="829">SUM(F1652:F1654)</f>
        <v>0</v>
      </c>
      <c r="G1651" s="417">
        <f t="shared" ref="G1651" si="830">SUM(G1652:G1654)</f>
        <v>0</v>
      </c>
      <c r="H1651" s="541" t="s">
        <v>741</v>
      </c>
      <c r="I1651" s="541" t="s">
        <v>741</v>
      </c>
      <c r="J1651" s="458"/>
      <c r="K1651" s="458"/>
      <c r="L1651" s="338"/>
      <c r="M1651" s="338"/>
      <c r="N1651" s="338"/>
      <c r="O1651" s="360"/>
      <c r="P1651" s="358"/>
      <c r="Q1651" s="358"/>
      <c r="R1651" s="358"/>
      <c r="S1651" s="360"/>
      <c r="T1651" s="359"/>
      <c r="U1651" s="359"/>
      <c r="V1651" s="359"/>
      <c r="W1651" s="359"/>
    </row>
    <row r="1652" spans="1:23" s="193" customFormat="1">
      <c r="A1652" s="418"/>
      <c r="B1652" s="419">
        <v>3661</v>
      </c>
      <c r="C1652" s="418">
        <v>561</v>
      </c>
      <c r="D1652" s="425" t="s">
        <v>376</v>
      </c>
      <c r="E1652" s="427">
        <v>0</v>
      </c>
      <c r="F1652" s="427">
        <v>0</v>
      </c>
      <c r="G1652" s="427">
        <v>0</v>
      </c>
      <c r="H1652" s="540" t="s">
        <v>741</v>
      </c>
      <c r="I1652" s="540" t="s">
        <v>741</v>
      </c>
      <c r="J1652" s="458"/>
      <c r="K1652" s="458"/>
      <c r="L1652" s="338"/>
      <c r="M1652" s="338"/>
      <c r="N1652" s="338"/>
      <c r="O1652" s="360"/>
      <c r="P1652" s="358"/>
      <c r="Q1652" s="358"/>
      <c r="R1652" s="358"/>
      <c r="S1652" s="360"/>
      <c r="T1652" s="359"/>
      <c r="U1652" s="359"/>
      <c r="V1652" s="359"/>
      <c r="W1652" s="359"/>
    </row>
    <row r="1653" spans="1:23" s="193" customFormat="1" ht="30">
      <c r="A1653" s="418"/>
      <c r="B1653" s="419">
        <v>3662</v>
      </c>
      <c r="C1653" s="418">
        <v>561</v>
      </c>
      <c r="D1653" s="425" t="s">
        <v>377</v>
      </c>
      <c r="E1653" s="427">
        <v>0</v>
      </c>
      <c r="F1653" s="427">
        <v>0</v>
      </c>
      <c r="G1653" s="427">
        <v>0</v>
      </c>
      <c r="H1653" s="540" t="s">
        <v>741</v>
      </c>
      <c r="I1653" s="540" t="s">
        <v>741</v>
      </c>
      <c r="J1653" s="458"/>
      <c r="K1653" s="458"/>
      <c r="L1653" s="338"/>
      <c r="M1653" s="338"/>
      <c r="N1653" s="338"/>
      <c r="O1653" s="360"/>
      <c r="P1653" s="358"/>
      <c r="Q1653" s="358"/>
      <c r="R1653" s="358"/>
      <c r="S1653" s="360"/>
      <c r="T1653" s="359"/>
      <c r="U1653" s="359"/>
      <c r="V1653" s="359"/>
      <c r="W1653" s="359"/>
    </row>
    <row r="1654" spans="1:23" s="193" customFormat="1" ht="30">
      <c r="A1654" s="418"/>
      <c r="B1654" s="419">
        <v>3663</v>
      </c>
      <c r="C1654" s="418">
        <v>561</v>
      </c>
      <c r="D1654" s="425" t="s">
        <v>378</v>
      </c>
      <c r="E1654" s="427">
        <v>0</v>
      </c>
      <c r="F1654" s="427">
        <v>0</v>
      </c>
      <c r="G1654" s="427">
        <v>0</v>
      </c>
      <c r="H1654" s="540" t="s">
        <v>741</v>
      </c>
      <c r="I1654" s="540" t="s">
        <v>741</v>
      </c>
      <c r="J1654" s="458"/>
      <c r="K1654" s="458"/>
      <c r="L1654" s="338"/>
      <c r="M1654" s="338"/>
      <c r="N1654" s="338"/>
      <c r="O1654" s="360"/>
      <c r="P1654" s="358"/>
      <c r="Q1654" s="358"/>
      <c r="R1654" s="358"/>
      <c r="S1654" s="360"/>
      <c r="T1654" s="359"/>
      <c r="U1654" s="359"/>
      <c r="V1654" s="359"/>
      <c r="W1654" s="359"/>
    </row>
    <row r="1655" spans="1:23" s="193" customFormat="1" ht="30">
      <c r="A1655" s="336"/>
      <c r="B1655" s="415">
        <v>367</v>
      </c>
      <c r="C1655" s="336">
        <v>561</v>
      </c>
      <c r="D1655" s="426" t="s">
        <v>379</v>
      </c>
      <c r="E1655" s="417">
        <f>SUM(E1656:E1658)</f>
        <v>0</v>
      </c>
      <c r="F1655" s="417">
        <f t="shared" ref="F1655" si="831">SUM(F1656:F1658)</f>
        <v>0</v>
      </c>
      <c r="G1655" s="417">
        <f t="shared" ref="G1655" si="832">SUM(G1656:G1658)</f>
        <v>0</v>
      </c>
      <c r="H1655" s="541" t="s">
        <v>741</v>
      </c>
      <c r="I1655" s="541" t="s">
        <v>741</v>
      </c>
      <c r="J1655" s="458"/>
      <c r="K1655" s="458"/>
      <c r="L1655" s="338"/>
      <c r="M1655" s="338"/>
      <c r="N1655" s="338"/>
      <c r="O1655" s="360"/>
      <c r="P1655" s="358"/>
      <c r="Q1655" s="358"/>
      <c r="R1655" s="358"/>
      <c r="S1655" s="360"/>
      <c r="T1655" s="359"/>
      <c r="U1655" s="359"/>
      <c r="V1655" s="359"/>
      <c r="W1655" s="359"/>
    </row>
    <row r="1656" spans="1:23" s="193" customFormat="1" ht="30">
      <c r="A1656" s="418"/>
      <c r="B1656" s="419">
        <v>3672</v>
      </c>
      <c r="C1656" s="418">
        <v>561</v>
      </c>
      <c r="D1656" s="425" t="s">
        <v>380</v>
      </c>
      <c r="E1656" s="427">
        <v>0</v>
      </c>
      <c r="F1656" s="427">
        <v>0</v>
      </c>
      <c r="G1656" s="427">
        <v>0</v>
      </c>
      <c r="H1656" s="540" t="s">
        <v>741</v>
      </c>
      <c r="I1656" s="540" t="s">
        <v>741</v>
      </c>
      <c r="J1656" s="458"/>
      <c r="K1656" s="458"/>
      <c r="L1656" s="338"/>
      <c r="M1656" s="338"/>
      <c r="N1656" s="338"/>
      <c r="O1656" s="360"/>
      <c r="P1656" s="358"/>
      <c r="Q1656" s="358"/>
      <c r="R1656" s="358"/>
      <c r="S1656" s="360"/>
      <c r="T1656" s="359"/>
      <c r="U1656" s="359"/>
      <c r="V1656" s="359"/>
      <c r="W1656" s="359"/>
    </row>
    <row r="1657" spans="1:23" s="193" customFormat="1" ht="30">
      <c r="A1657" s="418"/>
      <c r="B1657" s="419">
        <v>3673</v>
      </c>
      <c r="C1657" s="418">
        <v>561</v>
      </c>
      <c r="D1657" s="425" t="s">
        <v>381</v>
      </c>
      <c r="E1657" s="427">
        <v>0</v>
      </c>
      <c r="F1657" s="427">
        <v>0</v>
      </c>
      <c r="G1657" s="427">
        <v>0</v>
      </c>
      <c r="H1657" s="540" t="s">
        <v>741</v>
      </c>
      <c r="I1657" s="540" t="s">
        <v>741</v>
      </c>
      <c r="J1657" s="458"/>
      <c r="K1657" s="458"/>
      <c r="L1657" s="338"/>
      <c r="M1657" s="338"/>
      <c r="N1657" s="338"/>
      <c r="O1657" s="360"/>
      <c r="P1657" s="358"/>
      <c r="Q1657" s="358"/>
      <c r="R1657" s="358"/>
      <c r="S1657" s="360"/>
      <c r="T1657" s="359"/>
      <c r="U1657" s="359"/>
      <c r="V1657" s="359"/>
      <c r="W1657" s="359"/>
    </row>
    <row r="1658" spans="1:23" s="193" customFormat="1" ht="30">
      <c r="A1658" s="418"/>
      <c r="B1658" s="419">
        <v>3674</v>
      </c>
      <c r="C1658" s="418">
        <v>561</v>
      </c>
      <c r="D1658" s="425" t="s">
        <v>382</v>
      </c>
      <c r="E1658" s="427">
        <v>0</v>
      </c>
      <c r="F1658" s="427">
        <v>0</v>
      </c>
      <c r="G1658" s="427">
        <v>0</v>
      </c>
      <c r="H1658" s="540" t="s">
        <v>741</v>
      </c>
      <c r="I1658" s="540" t="s">
        <v>741</v>
      </c>
      <c r="J1658" s="458"/>
      <c r="K1658" s="458"/>
      <c r="L1658" s="338"/>
      <c r="M1658" s="338"/>
      <c r="N1658" s="338"/>
      <c r="O1658" s="360"/>
      <c r="P1658" s="358"/>
      <c r="Q1658" s="358"/>
      <c r="R1658" s="358"/>
      <c r="S1658" s="360"/>
      <c r="T1658" s="359"/>
      <c r="U1658" s="359"/>
      <c r="V1658" s="359"/>
      <c r="W1658" s="359"/>
    </row>
    <row r="1659" spans="1:23" s="193" customFormat="1">
      <c r="A1659" s="336"/>
      <c r="B1659" s="415">
        <v>368</v>
      </c>
      <c r="C1659" s="336">
        <v>561</v>
      </c>
      <c r="D1659" s="426" t="s">
        <v>78</v>
      </c>
      <c r="E1659" s="417">
        <f>SUM(E1660:E1661)</f>
        <v>0</v>
      </c>
      <c r="F1659" s="417">
        <f t="shared" ref="F1659" si="833">SUM(F1660:F1661)</f>
        <v>0</v>
      </c>
      <c r="G1659" s="417">
        <f t="shared" ref="G1659" si="834">SUM(G1660:G1661)</f>
        <v>0</v>
      </c>
      <c r="H1659" s="541" t="s">
        <v>741</v>
      </c>
      <c r="I1659" s="541" t="s">
        <v>741</v>
      </c>
      <c r="J1659" s="458"/>
      <c r="K1659" s="458"/>
      <c r="L1659" s="338"/>
      <c r="M1659" s="338"/>
      <c r="N1659" s="338"/>
      <c r="O1659" s="360"/>
      <c r="P1659" s="358"/>
      <c r="Q1659" s="358"/>
      <c r="R1659" s="358"/>
      <c r="S1659" s="360"/>
      <c r="T1659" s="359"/>
      <c r="U1659" s="359"/>
      <c r="V1659" s="359"/>
      <c r="W1659" s="359"/>
    </row>
    <row r="1660" spans="1:23" s="193" customFormat="1">
      <c r="A1660" s="418"/>
      <c r="B1660" s="419">
        <v>3681</v>
      </c>
      <c r="C1660" s="418">
        <v>561</v>
      </c>
      <c r="D1660" s="425" t="s">
        <v>383</v>
      </c>
      <c r="E1660" s="427">
        <v>0</v>
      </c>
      <c r="F1660" s="427">
        <v>0</v>
      </c>
      <c r="G1660" s="427">
        <v>0</v>
      </c>
      <c r="H1660" s="540" t="s">
        <v>741</v>
      </c>
      <c r="I1660" s="540" t="s">
        <v>741</v>
      </c>
      <c r="J1660" s="458"/>
      <c r="K1660" s="458"/>
      <c r="L1660" s="338"/>
      <c r="M1660" s="338"/>
      <c r="N1660" s="338"/>
      <c r="O1660" s="360"/>
      <c r="P1660" s="358"/>
      <c r="Q1660" s="358"/>
      <c r="R1660" s="358"/>
      <c r="S1660" s="360"/>
      <c r="T1660" s="359"/>
      <c r="U1660" s="359"/>
      <c r="V1660" s="359"/>
      <c r="W1660" s="359"/>
    </row>
    <row r="1661" spans="1:23" s="193" customFormat="1">
      <c r="A1661" s="418"/>
      <c r="B1661" s="419">
        <v>3682</v>
      </c>
      <c r="C1661" s="418">
        <v>561</v>
      </c>
      <c r="D1661" s="425" t="s">
        <v>384</v>
      </c>
      <c r="E1661" s="427">
        <v>0</v>
      </c>
      <c r="F1661" s="427">
        <v>0</v>
      </c>
      <c r="G1661" s="427">
        <v>0</v>
      </c>
      <c r="H1661" s="540" t="s">
        <v>741</v>
      </c>
      <c r="I1661" s="540" t="s">
        <v>741</v>
      </c>
      <c r="J1661" s="458"/>
      <c r="K1661" s="458"/>
      <c r="L1661" s="338"/>
      <c r="M1661" s="338"/>
      <c r="N1661" s="338"/>
      <c r="O1661" s="360"/>
      <c r="P1661" s="358"/>
      <c r="Q1661" s="358"/>
      <c r="R1661" s="358"/>
      <c r="S1661" s="360"/>
      <c r="T1661" s="359"/>
      <c r="U1661" s="359"/>
      <c r="V1661" s="359"/>
      <c r="W1661" s="359"/>
    </row>
    <row r="1662" spans="1:23" s="193" customFormat="1">
      <c r="A1662" s="336"/>
      <c r="B1662" s="415">
        <v>369</v>
      </c>
      <c r="C1662" s="336">
        <v>561</v>
      </c>
      <c r="D1662" s="426" t="s">
        <v>385</v>
      </c>
      <c r="E1662" s="417">
        <f>SUM(E1663:E1666)</f>
        <v>0</v>
      </c>
      <c r="F1662" s="417">
        <f t="shared" ref="F1662" si="835">SUM(F1663:F1666)</f>
        <v>0</v>
      </c>
      <c r="G1662" s="417">
        <f t="shared" ref="G1662" si="836">SUM(G1663:G1666)</f>
        <v>0</v>
      </c>
      <c r="H1662" s="541" t="s">
        <v>741</v>
      </c>
      <c r="I1662" s="541" t="s">
        <v>741</v>
      </c>
      <c r="J1662" s="458"/>
      <c r="K1662" s="458"/>
      <c r="L1662" s="338"/>
      <c r="M1662" s="338"/>
      <c r="N1662" s="338"/>
      <c r="O1662" s="360"/>
      <c r="P1662" s="358"/>
      <c r="Q1662" s="358"/>
      <c r="R1662" s="358"/>
      <c r="S1662" s="360"/>
      <c r="T1662" s="359"/>
      <c r="U1662" s="359"/>
      <c r="V1662" s="359"/>
      <c r="W1662" s="359"/>
    </row>
    <row r="1663" spans="1:23" s="193" customFormat="1" ht="30">
      <c r="A1663" s="418"/>
      <c r="B1663" s="419">
        <v>3691</v>
      </c>
      <c r="C1663" s="418">
        <v>561</v>
      </c>
      <c r="D1663" s="425" t="s">
        <v>386</v>
      </c>
      <c r="E1663" s="427">
        <v>0</v>
      </c>
      <c r="F1663" s="427">
        <v>0</v>
      </c>
      <c r="G1663" s="427">
        <v>0</v>
      </c>
      <c r="H1663" s="540" t="s">
        <v>741</v>
      </c>
      <c r="I1663" s="540" t="s">
        <v>741</v>
      </c>
      <c r="J1663" s="458"/>
      <c r="K1663" s="458"/>
      <c r="L1663" s="338"/>
      <c r="M1663" s="338"/>
      <c r="N1663" s="338"/>
      <c r="O1663" s="360"/>
      <c r="P1663" s="358"/>
      <c r="Q1663" s="358"/>
      <c r="R1663" s="358"/>
      <c r="S1663" s="360"/>
      <c r="T1663" s="359"/>
      <c r="U1663" s="359"/>
      <c r="V1663" s="359"/>
      <c r="W1663" s="359"/>
    </row>
    <row r="1664" spans="1:23" s="193" customFormat="1" ht="30">
      <c r="A1664" s="418"/>
      <c r="B1664" s="419">
        <v>3692</v>
      </c>
      <c r="C1664" s="418">
        <v>561</v>
      </c>
      <c r="D1664" s="425" t="s">
        <v>387</v>
      </c>
      <c r="E1664" s="427">
        <v>0</v>
      </c>
      <c r="F1664" s="427">
        <v>0</v>
      </c>
      <c r="G1664" s="427">
        <v>0</v>
      </c>
      <c r="H1664" s="540" t="s">
        <v>741</v>
      </c>
      <c r="I1664" s="540" t="s">
        <v>741</v>
      </c>
      <c r="J1664" s="458"/>
      <c r="K1664" s="458"/>
      <c r="L1664" s="338"/>
      <c r="M1664" s="338"/>
      <c r="N1664" s="338"/>
      <c r="O1664" s="360"/>
      <c r="P1664" s="358"/>
      <c r="Q1664" s="358"/>
      <c r="R1664" s="358"/>
      <c r="S1664" s="360"/>
      <c r="T1664" s="359"/>
      <c r="U1664" s="359"/>
      <c r="V1664" s="359"/>
      <c r="W1664" s="359"/>
    </row>
    <row r="1665" spans="1:23" s="193" customFormat="1" ht="30">
      <c r="A1665" s="418"/>
      <c r="B1665" s="419">
        <v>3693</v>
      </c>
      <c r="C1665" s="418">
        <v>561</v>
      </c>
      <c r="D1665" s="425" t="s">
        <v>388</v>
      </c>
      <c r="E1665" s="427">
        <v>0</v>
      </c>
      <c r="F1665" s="427">
        <v>0</v>
      </c>
      <c r="G1665" s="427">
        <v>0</v>
      </c>
      <c r="H1665" s="540" t="s">
        <v>741</v>
      </c>
      <c r="I1665" s="540" t="s">
        <v>741</v>
      </c>
      <c r="J1665" s="458"/>
      <c r="K1665" s="458"/>
      <c r="L1665" s="338"/>
      <c r="M1665" s="338"/>
      <c r="N1665" s="338"/>
      <c r="O1665" s="360"/>
      <c r="P1665" s="358"/>
      <c r="Q1665" s="358"/>
      <c r="R1665" s="358"/>
      <c r="S1665" s="360"/>
      <c r="T1665" s="359"/>
      <c r="U1665" s="359"/>
      <c r="V1665" s="359"/>
      <c r="W1665" s="359"/>
    </row>
    <row r="1666" spans="1:23" s="193" customFormat="1" ht="30">
      <c r="A1666" s="418"/>
      <c r="B1666" s="419">
        <v>3694</v>
      </c>
      <c r="C1666" s="418">
        <v>561</v>
      </c>
      <c r="D1666" s="425" t="s">
        <v>389</v>
      </c>
      <c r="E1666" s="427">
        <v>0</v>
      </c>
      <c r="F1666" s="427">
        <v>0</v>
      </c>
      <c r="G1666" s="427">
        <v>0</v>
      </c>
      <c r="H1666" s="540" t="s">
        <v>741</v>
      </c>
      <c r="I1666" s="540" t="s">
        <v>741</v>
      </c>
      <c r="J1666" s="458"/>
      <c r="K1666" s="458"/>
      <c r="L1666" s="338"/>
      <c r="M1666" s="338"/>
      <c r="N1666" s="338"/>
      <c r="O1666" s="360"/>
      <c r="P1666" s="358"/>
      <c r="Q1666" s="358"/>
      <c r="R1666" s="358"/>
      <c r="S1666" s="360"/>
      <c r="T1666" s="359"/>
      <c r="U1666" s="359"/>
      <c r="V1666" s="359"/>
      <c r="W1666" s="359"/>
    </row>
    <row r="1667" spans="1:23" s="193" customFormat="1" ht="30">
      <c r="A1667" s="336"/>
      <c r="B1667" s="415">
        <v>37</v>
      </c>
      <c r="C1667" s="336">
        <v>561</v>
      </c>
      <c r="D1667" s="426" t="s">
        <v>112</v>
      </c>
      <c r="E1667" s="417">
        <f>E1668+E1674</f>
        <v>0</v>
      </c>
      <c r="F1667" s="417">
        <f t="shared" ref="F1667" si="837">F1668+F1674</f>
        <v>0</v>
      </c>
      <c r="G1667" s="417">
        <f t="shared" ref="G1667" si="838">G1668+G1674</f>
        <v>0</v>
      </c>
      <c r="H1667" s="541" t="s">
        <v>741</v>
      </c>
      <c r="I1667" s="541" t="s">
        <v>741</v>
      </c>
      <c r="J1667" s="458"/>
      <c r="K1667" s="458"/>
      <c r="L1667" s="338"/>
      <c r="M1667" s="338"/>
      <c r="N1667" s="338"/>
      <c r="O1667" s="360"/>
      <c r="P1667" s="358"/>
      <c r="Q1667" s="358"/>
      <c r="R1667" s="358"/>
      <c r="S1667" s="360"/>
      <c r="T1667" s="359"/>
      <c r="U1667" s="359"/>
      <c r="V1667" s="359"/>
      <c r="W1667" s="359"/>
    </row>
    <row r="1668" spans="1:23" s="193" customFormat="1">
      <c r="A1668" s="336"/>
      <c r="B1668" s="415" t="s">
        <v>304</v>
      </c>
      <c r="C1668" s="336">
        <v>561</v>
      </c>
      <c r="D1668" s="426" t="s">
        <v>390</v>
      </c>
      <c r="E1668" s="417">
        <f>SUM(E1669:E1673)</f>
        <v>0</v>
      </c>
      <c r="F1668" s="417">
        <f t="shared" ref="F1668" si="839">SUM(F1669:F1673)</f>
        <v>0</v>
      </c>
      <c r="G1668" s="417">
        <f t="shared" ref="G1668" si="840">SUM(G1669:G1673)</f>
        <v>0</v>
      </c>
      <c r="H1668" s="541" t="s">
        <v>741</v>
      </c>
      <c r="I1668" s="541" t="s">
        <v>741</v>
      </c>
      <c r="J1668" s="458"/>
      <c r="K1668" s="458"/>
      <c r="L1668" s="338"/>
      <c r="M1668" s="338"/>
      <c r="N1668" s="338"/>
      <c r="O1668" s="360"/>
      <c r="P1668" s="358"/>
      <c r="Q1668" s="358"/>
      <c r="R1668" s="358"/>
      <c r="S1668" s="360"/>
      <c r="T1668" s="359"/>
      <c r="U1668" s="359"/>
      <c r="V1668" s="359"/>
      <c r="W1668" s="359"/>
    </row>
    <row r="1669" spans="1:23" s="193" customFormat="1" ht="30">
      <c r="A1669" s="418"/>
      <c r="B1669" s="419" t="s">
        <v>305</v>
      </c>
      <c r="C1669" s="418">
        <v>561</v>
      </c>
      <c r="D1669" s="425" t="s">
        <v>391</v>
      </c>
      <c r="E1669" s="427">
        <v>0</v>
      </c>
      <c r="F1669" s="427">
        <v>0</v>
      </c>
      <c r="G1669" s="427">
        <v>0</v>
      </c>
      <c r="H1669" s="540" t="s">
        <v>741</v>
      </c>
      <c r="I1669" s="540" t="s">
        <v>741</v>
      </c>
      <c r="J1669" s="458"/>
      <c r="K1669" s="458"/>
      <c r="L1669" s="338"/>
      <c r="M1669" s="338"/>
      <c r="N1669" s="338"/>
      <c r="O1669" s="360"/>
      <c r="P1669" s="358"/>
      <c r="Q1669" s="358"/>
      <c r="R1669" s="358"/>
      <c r="S1669" s="360"/>
      <c r="T1669" s="359"/>
      <c r="U1669" s="359"/>
      <c r="V1669" s="359"/>
      <c r="W1669" s="359"/>
    </row>
    <row r="1670" spans="1:23" s="193" customFormat="1" ht="30">
      <c r="A1670" s="418"/>
      <c r="B1670" s="419" t="s">
        <v>306</v>
      </c>
      <c r="C1670" s="418">
        <v>561</v>
      </c>
      <c r="D1670" s="425" t="s">
        <v>392</v>
      </c>
      <c r="E1670" s="427">
        <v>0</v>
      </c>
      <c r="F1670" s="427">
        <v>0</v>
      </c>
      <c r="G1670" s="427">
        <v>0</v>
      </c>
      <c r="H1670" s="540" t="s">
        <v>741</v>
      </c>
      <c r="I1670" s="540" t="s">
        <v>741</v>
      </c>
      <c r="J1670" s="458"/>
      <c r="K1670" s="458"/>
      <c r="L1670" s="338"/>
      <c r="M1670" s="338"/>
      <c r="N1670" s="338"/>
      <c r="O1670" s="360"/>
      <c r="P1670" s="358"/>
      <c r="Q1670" s="358"/>
      <c r="R1670" s="358"/>
      <c r="S1670" s="360"/>
      <c r="T1670" s="359"/>
      <c r="U1670" s="359"/>
      <c r="V1670" s="359"/>
      <c r="W1670" s="359"/>
    </row>
    <row r="1671" spans="1:23" s="193" customFormat="1" ht="30">
      <c r="A1671" s="418"/>
      <c r="B1671" s="419">
        <v>3713</v>
      </c>
      <c r="C1671" s="418">
        <v>561</v>
      </c>
      <c r="D1671" s="425" t="s">
        <v>393</v>
      </c>
      <c r="E1671" s="427">
        <v>0</v>
      </c>
      <c r="F1671" s="427">
        <v>0</v>
      </c>
      <c r="G1671" s="427">
        <v>0</v>
      </c>
      <c r="H1671" s="540" t="s">
        <v>741</v>
      </c>
      <c r="I1671" s="540" t="s">
        <v>741</v>
      </c>
      <c r="J1671" s="458"/>
      <c r="K1671" s="458"/>
      <c r="L1671" s="338"/>
      <c r="M1671" s="338"/>
      <c r="N1671" s="338"/>
      <c r="O1671" s="360"/>
      <c r="P1671" s="358"/>
      <c r="Q1671" s="358"/>
      <c r="R1671" s="358"/>
      <c r="S1671" s="360"/>
      <c r="T1671" s="359"/>
      <c r="U1671" s="359"/>
      <c r="V1671" s="359"/>
      <c r="W1671" s="359"/>
    </row>
    <row r="1672" spans="1:23" s="193" customFormat="1" ht="30">
      <c r="A1672" s="418"/>
      <c r="B1672" s="419">
        <v>3714</v>
      </c>
      <c r="C1672" s="418">
        <v>561</v>
      </c>
      <c r="D1672" s="425" t="s">
        <v>394</v>
      </c>
      <c r="E1672" s="427">
        <v>0</v>
      </c>
      <c r="F1672" s="427">
        <v>0</v>
      </c>
      <c r="G1672" s="427">
        <v>0</v>
      </c>
      <c r="H1672" s="540" t="s">
        <v>741</v>
      </c>
      <c r="I1672" s="540" t="s">
        <v>741</v>
      </c>
      <c r="J1672" s="458"/>
      <c r="K1672" s="458"/>
      <c r="L1672" s="338"/>
      <c r="M1672" s="338"/>
      <c r="N1672" s="338"/>
      <c r="O1672" s="360"/>
      <c r="P1672" s="358"/>
      <c r="Q1672" s="358"/>
      <c r="R1672" s="358"/>
      <c r="S1672" s="360"/>
      <c r="T1672" s="359"/>
      <c r="U1672" s="359"/>
      <c r="V1672" s="359"/>
      <c r="W1672" s="359"/>
    </row>
    <row r="1673" spans="1:23" s="193" customFormat="1" ht="30">
      <c r="A1673" s="418"/>
      <c r="B1673" s="419">
        <v>3715</v>
      </c>
      <c r="C1673" s="418">
        <v>561</v>
      </c>
      <c r="D1673" s="425" t="s">
        <v>395</v>
      </c>
      <c r="E1673" s="427">
        <v>0</v>
      </c>
      <c r="F1673" s="427">
        <v>0</v>
      </c>
      <c r="G1673" s="427">
        <v>0</v>
      </c>
      <c r="H1673" s="540" t="s">
        <v>741</v>
      </c>
      <c r="I1673" s="540" t="s">
        <v>741</v>
      </c>
      <c r="J1673" s="458"/>
      <c r="K1673" s="458"/>
      <c r="L1673" s="338"/>
      <c r="M1673" s="338"/>
      <c r="N1673" s="338"/>
      <c r="O1673" s="360"/>
      <c r="P1673" s="358"/>
      <c r="Q1673" s="358"/>
      <c r="R1673" s="358"/>
      <c r="S1673" s="360"/>
      <c r="T1673" s="359"/>
      <c r="U1673" s="359"/>
      <c r="V1673" s="359"/>
      <c r="W1673" s="359"/>
    </row>
    <row r="1674" spans="1:23" s="193" customFormat="1">
      <c r="A1674" s="336"/>
      <c r="B1674" s="415" t="s">
        <v>307</v>
      </c>
      <c r="C1674" s="336">
        <v>561</v>
      </c>
      <c r="D1674" s="426" t="s">
        <v>113</v>
      </c>
      <c r="E1674" s="417">
        <f>SUM(E1675:E1677)</f>
        <v>0</v>
      </c>
      <c r="F1674" s="417">
        <f t="shared" ref="F1674" si="841">SUM(F1675:F1677)</f>
        <v>0</v>
      </c>
      <c r="G1674" s="417">
        <f t="shared" ref="G1674" si="842">SUM(G1675:G1677)</f>
        <v>0</v>
      </c>
      <c r="H1674" s="541" t="s">
        <v>741</v>
      </c>
      <c r="I1674" s="541" t="s">
        <v>741</v>
      </c>
      <c r="J1674" s="458"/>
      <c r="K1674" s="458"/>
      <c r="L1674" s="338"/>
      <c r="M1674" s="338"/>
      <c r="N1674" s="338"/>
      <c r="O1674" s="360"/>
      <c r="P1674" s="358"/>
      <c r="Q1674" s="358"/>
      <c r="R1674" s="358"/>
      <c r="S1674" s="360"/>
      <c r="T1674" s="359"/>
      <c r="U1674" s="359"/>
      <c r="V1674" s="359"/>
      <c r="W1674" s="359"/>
    </row>
    <row r="1675" spans="1:23" s="193" customFormat="1">
      <c r="A1675" s="418"/>
      <c r="B1675" s="419" t="s">
        <v>308</v>
      </c>
      <c r="C1675" s="418">
        <v>561</v>
      </c>
      <c r="D1675" s="425" t="s">
        <v>396</v>
      </c>
      <c r="E1675" s="427">
        <v>0</v>
      </c>
      <c r="F1675" s="427">
        <v>0</v>
      </c>
      <c r="G1675" s="427">
        <v>0</v>
      </c>
      <c r="H1675" s="540" t="s">
        <v>741</v>
      </c>
      <c r="I1675" s="540" t="s">
        <v>741</v>
      </c>
      <c r="J1675" s="458"/>
      <c r="K1675" s="458"/>
      <c r="L1675" s="338"/>
      <c r="M1675" s="338"/>
      <c r="N1675" s="338"/>
      <c r="O1675" s="360"/>
      <c r="P1675" s="358"/>
      <c r="Q1675" s="358"/>
      <c r="R1675" s="358"/>
      <c r="S1675" s="360"/>
      <c r="T1675" s="359"/>
      <c r="U1675" s="359"/>
      <c r="V1675" s="359"/>
      <c r="W1675" s="359"/>
    </row>
    <row r="1676" spans="1:23" s="193" customFormat="1">
      <c r="A1676" s="418"/>
      <c r="B1676" s="419" t="s">
        <v>309</v>
      </c>
      <c r="C1676" s="418">
        <v>561</v>
      </c>
      <c r="D1676" s="425" t="s">
        <v>397</v>
      </c>
      <c r="E1676" s="427">
        <v>0</v>
      </c>
      <c r="F1676" s="427">
        <v>0</v>
      </c>
      <c r="G1676" s="427">
        <v>0</v>
      </c>
      <c r="H1676" s="540" t="s">
        <v>741</v>
      </c>
      <c r="I1676" s="540" t="s">
        <v>741</v>
      </c>
      <c r="J1676" s="458"/>
      <c r="K1676" s="458"/>
      <c r="L1676" s="338"/>
      <c r="M1676" s="338"/>
      <c r="N1676" s="338"/>
      <c r="O1676" s="360"/>
      <c r="P1676" s="358"/>
      <c r="Q1676" s="358"/>
      <c r="R1676" s="358"/>
      <c r="S1676" s="360"/>
      <c r="T1676" s="359"/>
      <c r="U1676" s="359"/>
      <c r="V1676" s="359"/>
      <c r="W1676" s="359"/>
    </row>
    <row r="1677" spans="1:23" s="193" customFormat="1">
      <c r="A1677" s="418"/>
      <c r="B1677" s="419">
        <v>3723</v>
      </c>
      <c r="C1677" s="418">
        <v>561</v>
      </c>
      <c r="D1677" s="425" t="s">
        <v>398</v>
      </c>
      <c r="E1677" s="427">
        <v>0</v>
      </c>
      <c r="F1677" s="427">
        <v>0</v>
      </c>
      <c r="G1677" s="427">
        <v>0</v>
      </c>
      <c r="H1677" s="540" t="s">
        <v>741</v>
      </c>
      <c r="I1677" s="540" t="s">
        <v>741</v>
      </c>
      <c r="J1677" s="458"/>
      <c r="K1677" s="458"/>
      <c r="L1677" s="338"/>
      <c r="M1677" s="338"/>
      <c r="N1677" s="338"/>
      <c r="O1677" s="360"/>
      <c r="P1677" s="358"/>
      <c r="Q1677" s="358"/>
      <c r="R1677" s="358"/>
      <c r="S1677" s="360"/>
      <c r="T1677" s="359"/>
      <c r="U1677" s="359"/>
      <c r="V1677" s="359"/>
      <c r="W1677" s="359"/>
    </row>
    <row r="1678" spans="1:23" s="193" customFormat="1">
      <c r="A1678" s="336"/>
      <c r="B1678" s="415">
        <v>38</v>
      </c>
      <c r="C1678" s="336">
        <v>561</v>
      </c>
      <c r="D1678" s="426" t="s">
        <v>102</v>
      </c>
      <c r="E1678" s="417">
        <f>E1679+E1683+E1688+E1694</f>
        <v>0</v>
      </c>
      <c r="F1678" s="417">
        <f t="shared" ref="F1678" si="843">F1679+F1683+F1688+F1694</f>
        <v>0</v>
      </c>
      <c r="G1678" s="417">
        <f t="shared" ref="G1678" si="844">G1679+G1683+G1688+G1694</f>
        <v>0</v>
      </c>
      <c r="H1678" s="541" t="s">
        <v>741</v>
      </c>
      <c r="I1678" s="541" t="s">
        <v>741</v>
      </c>
      <c r="J1678" s="458"/>
      <c r="K1678" s="458"/>
      <c r="L1678" s="338"/>
      <c r="M1678" s="338"/>
      <c r="N1678" s="338"/>
      <c r="O1678" s="360"/>
      <c r="P1678" s="358"/>
      <c r="Q1678" s="358"/>
      <c r="R1678" s="358"/>
      <c r="S1678" s="360"/>
      <c r="T1678" s="359"/>
      <c r="U1678" s="359"/>
      <c r="V1678" s="359"/>
      <c r="W1678" s="359"/>
    </row>
    <row r="1679" spans="1:23" s="193" customFormat="1">
      <c r="A1679" s="336"/>
      <c r="B1679" s="415" t="s">
        <v>310</v>
      </c>
      <c r="C1679" s="336">
        <v>561</v>
      </c>
      <c r="D1679" s="426" t="s">
        <v>103</v>
      </c>
      <c r="E1679" s="417">
        <f>SUM(E1680:E1682)</f>
        <v>0</v>
      </c>
      <c r="F1679" s="417">
        <f t="shared" ref="F1679" si="845">SUM(F1680:F1682)</f>
        <v>0</v>
      </c>
      <c r="G1679" s="417">
        <f t="shared" ref="G1679" si="846">SUM(G1680:G1682)</f>
        <v>0</v>
      </c>
      <c r="H1679" s="541" t="s">
        <v>741</v>
      </c>
      <c r="I1679" s="541" t="s">
        <v>741</v>
      </c>
      <c r="J1679" s="458"/>
      <c r="K1679" s="458"/>
      <c r="L1679" s="338"/>
      <c r="M1679" s="338"/>
      <c r="N1679" s="338"/>
      <c r="O1679" s="360"/>
      <c r="P1679" s="358"/>
      <c r="Q1679" s="358"/>
      <c r="R1679" s="358"/>
      <c r="S1679" s="360"/>
      <c r="T1679" s="359"/>
      <c r="U1679" s="359"/>
      <c r="V1679" s="359"/>
      <c r="W1679" s="359"/>
    </row>
    <row r="1680" spans="1:23" s="193" customFormat="1">
      <c r="A1680" s="418"/>
      <c r="B1680" s="419" t="s">
        <v>311</v>
      </c>
      <c r="C1680" s="418">
        <v>561</v>
      </c>
      <c r="D1680" s="425" t="s">
        <v>399</v>
      </c>
      <c r="E1680" s="427">
        <v>0</v>
      </c>
      <c r="F1680" s="427">
        <v>0</v>
      </c>
      <c r="G1680" s="427">
        <v>0</v>
      </c>
      <c r="H1680" s="540" t="s">
        <v>741</v>
      </c>
      <c r="I1680" s="540" t="s">
        <v>741</v>
      </c>
      <c r="J1680" s="458"/>
      <c r="K1680" s="458"/>
      <c r="L1680" s="338"/>
      <c r="M1680" s="338"/>
      <c r="N1680" s="338"/>
      <c r="O1680" s="360"/>
      <c r="P1680" s="358"/>
      <c r="Q1680" s="358"/>
      <c r="R1680" s="358"/>
      <c r="S1680" s="360"/>
      <c r="T1680" s="359"/>
      <c r="U1680" s="359"/>
      <c r="V1680" s="359"/>
      <c r="W1680" s="359"/>
    </row>
    <row r="1681" spans="1:23" s="193" customFormat="1">
      <c r="A1681" s="418"/>
      <c r="B1681" s="419" t="s">
        <v>312</v>
      </c>
      <c r="C1681" s="418">
        <v>561</v>
      </c>
      <c r="D1681" s="425" t="s">
        <v>400</v>
      </c>
      <c r="E1681" s="427">
        <v>0</v>
      </c>
      <c r="F1681" s="427">
        <v>0</v>
      </c>
      <c r="G1681" s="427">
        <v>0</v>
      </c>
      <c r="H1681" s="540" t="s">
        <v>741</v>
      </c>
      <c r="I1681" s="540" t="s">
        <v>741</v>
      </c>
      <c r="J1681" s="458"/>
      <c r="K1681" s="458"/>
      <c r="L1681" s="338"/>
      <c r="M1681" s="338"/>
      <c r="N1681" s="338"/>
      <c r="O1681" s="360"/>
      <c r="P1681" s="358"/>
      <c r="Q1681" s="358"/>
      <c r="R1681" s="358"/>
      <c r="S1681" s="360"/>
      <c r="T1681" s="359"/>
      <c r="U1681" s="359"/>
      <c r="V1681" s="359"/>
      <c r="W1681" s="359"/>
    </row>
    <row r="1682" spans="1:23" s="193" customFormat="1">
      <c r="A1682" s="418"/>
      <c r="B1682" s="419">
        <v>3813</v>
      </c>
      <c r="C1682" s="418">
        <v>561</v>
      </c>
      <c r="D1682" s="425" t="s">
        <v>401</v>
      </c>
      <c r="E1682" s="427">
        <v>0</v>
      </c>
      <c r="F1682" s="427">
        <v>0</v>
      </c>
      <c r="G1682" s="427">
        <v>0</v>
      </c>
      <c r="H1682" s="540" t="s">
        <v>741</v>
      </c>
      <c r="I1682" s="540" t="s">
        <v>741</v>
      </c>
      <c r="J1682" s="458"/>
      <c r="K1682" s="458"/>
      <c r="L1682" s="338"/>
      <c r="M1682" s="338"/>
      <c r="N1682" s="338"/>
      <c r="O1682" s="360"/>
      <c r="P1682" s="358"/>
      <c r="Q1682" s="358"/>
      <c r="R1682" s="358"/>
      <c r="S1682" s="360"/>
      <c r="T1682" s="359"/>
      <c r="U1682" s="359"/>
      <c r="V1682" s="359"/>
      <c r="W1682" s="359"/>
    </row>
    <row r="1683" spans="1:23" s="193" customFormat="1">
      <c r="A1683" s="336"/>
      <c r="B1683" s="415" t="s">
        <v>313</v>
      </c>
      <c r="C1683" s="336">
        <v>561</v>
      </c>
      <c r="D1683" s="426" t="s">
        <v>213</v>
      </c>
      <c r="E1683" s="417">
        <f>SUM(E1684:E1687)</f>
        <v>0</v>
      </c>
      <c r="F1683" s="417">
        <f t="shared" ref="F1683" si="847">SUM(F1684:F1687)</f>
        <v>0</v>
      </c>
      <c r="G1683" s="417">
        <f t="shared" ref="G1683" si="848">SUM(G1684:G1687)</f>
        <v>0</v>
      </c>
      <c r="H1683" s="541" t="s">
        <v>741</v>
      </c>
      <c r="I1683" s="541" t="s">
        <v>741</v>
      </c>
      <c r="J1683" s="458"/>
      <c r="K1683" s="458"/>
      <c r="L1683" s="338"/>
      <c r="M1683" s="338"/>
      <c r="N1683" s="338"/>
      <c r="O1683" s="360"/>
      <c r="P1683" s="358"/>
      <c r="Q1683" s="358"/>
      <c r="R1683" s="358"/>
      <c r="S1683" s="360"/>
      <c r="T1683" s="359"/>
      <c r="U1683" s="359"/>
      <c r="V1683" s="359"/>
      <c r="W1683" s="359"/>
    </row>
    <row r="1684" spans="1:23" s="193" customFormat="1">
      <c r="A1684" s="418"/>
      <c r="B1684" s="419">
        <v>3821</v>
      </c>
      <c r="C1684" s="418">
        <v>561</v>
      </c>
      <c r="D1684" s="425" t="s">
        <v>402</v>
      </c>
      <c r="E1684" s="427">
        <v>0</v>
      </c>
      <c r="F1684" s="427">
        <v>0</v>
      </c>
      <c r="G1684" s="427">
        <v>0</v>
      </c>
      <c r="H1684" s="540" t="s">
        <v>741</v>
      </c>
      <c r="I1684" s="540" t="s">
        <v>741</v>
      </c>
      <c r="J1684" s="458"/>
      <c r="K1684" s="458"/>
      <c r="L1684" s="338"/>
      <c r="M1684" s="338"/>
      <c r="N1684" s="338"/>
      <c r="O1684" s="360"/>
      <c r="P1684" s="358"/>
      <c r="Q1684" s="358"/>
      <c r="R1684" s="358"/>
      <c r="S1684" s="360"/>
      <c r="T1684" s="359"/>
      <c r="U1684" s="359"/>
      <c r="V1684" s="359"/>
      <c r="W1684" s="359"/>
    </row>
    <row r="1685" spans="1:23" s="193" customFormat="1">
      <c r="A1685" s="418"/>
      <c r="B1685" s="419">
        <v>3822</v>
      </c>
      <c r="C1685" s="418">
        <v>561</v>
      </c>
      <c r="D1685" s="425" t="s">
        <v>403</v>
      </c>
      <c r="E1685" s="427">
        <v>0</v>
      </c>
      <c r="F1685" s="427">
        <v>0</v>
      </c>
      <c r="G1685" s="427">
        <v>0</v>
      </c>
      <c r="H1685" s="540" t="s">
        <v>741</v>
      </c>
      <c r="I1685" s="540" t="s">
        <v>741</v>
      </c>
      <c r="J1685" s="458"/>
      <c r="K1685" s="458"/>
      <c r="L1685" s="338"/>
      <c r="M1685" s="338"/>
      <c r="N1685" s="338"/>
      <c r="O1685" s="360"/>
      <c r="P1685" s="358"/>
      <c r="Q1685" s="358"/>
      <c r="R1685" s="358"/>
      <c r="S1685" s="360"/>
      <c r="T1685" s="359"/>
      <c r="U1685" s="359"/>
      <c r="V1685" s="359"/>
      <c r="W1685" s="359"/>
    </row>
    <row r="1686" spans="1:23" s="193" customFormat="1">
      <c r="A1686" s="418"/>
      <c r="B1686" s="419">
        <v>3823</v>
      </c>
      <c r="C1686" s="418">
        <v>561</v>
      </c>
      <c r="D1686" s="425" t="s">
        <v>404</v>
      </c>
      <c r="E1686" s="427">
        <v>0</v>
      </c>
      <c r="F1686" s="427">
        <v>0</v>
      </c>
      <c r="G1686" s="427">
        <v>0</v>
      </c>
      <c r="H1686" s="540" t="s">
        <v>741</v>
      </c>
      <c r="I1686" s="540" t="s">
        <v>741</v>
      </c>
      <c r="J1686" s="458"/>
      <c r="K1686" s="458"/>
      <c r="L1686" s="338"/>
      <c r="M1686" s="338"/>
      <c r="N1686" s="338"/>
      <c r="O1686" s="360"/>
      <c r="P1686" s="358"/>
      <c r="Q1686" s="358"/>
      <c r="R1686" s="358"/>
      <c r="S1686" s="360"/>
      <c r="T1686" s="359"/>
      <c r="U1686" s="359"/>
      <c r="V1686" s="359"/>
      <c r="W1686" s="359"/>
    </row>
    <row r="1687" spans="1:23" s="193" customFormat="1" ht="30">
      <c r="A1687" s="418"/>
      <c r="B1687" s="419" t="s">
        <v>314</v>
      </c>
      <c r="C1687" s="418">
        <v>561</v>
      </c>
      <c r="D1687" s="425" t="s">
        <v>405</v>
      </c>
      <c r="E1687" s="427">
        <v>0</v>
      </c>
      <c r="F1687" s="427">
        <v>0</v>
      </c>
      <c r="G1687" s="427">
        <v>0</v>
      </c>
      <c r="H1687" s="540" t="s">
        <v>741</v>
      </c>
      <c r="I1687" s="540" t="s">
        <v>741</v>
      </c>
      <c r="J1687" s="458"/>
      <c r="K1687" s="458"/>
      <c r="L1687" s="338"/>
      <c r="M1687" s="338"/>
      <c r="N1687" s="338"/>
      <c r="O1687" s="360"/>
      <c r="P1687" s="358"/>
      <c r="Q1687" s="358"/>
      <c r="R1687" s="358"/>
      <c r="S1687" s="360"/>
      <c r="T1687" s="359"/>
      <c r="U1687" s="359"/>
      <c r="V1687" s="359"/>
      <c r="W1687" s="359"/>
    </row>
    <row r="1688" spans="1:23" s="193" customFormat="1">
      <c r="A1688" s="336"/>
      <c r="B1688" s="415" t="s">
        <v>315</v>
      </c>
      <c r="C1688" s="336">
        <v>561</v>
      </c>
      <c r="D1688" s="426" t="s">
        <v>406</v>
      </c>
      <c r="E1688" s="417">
        <f>SUM(E1689:E1693)</f>
        <v>0</v>
      </c>
      <c r="F1688" s="417">
        <f t="shared" ref="F1688" si="849">SUM(F1689:F1693)</f>
        <v>0</v>
      </c>
      <c r="G1688" s="417">
        <f t="shared" ref="G1688" si="850">SUM(G1689:G1693)</f>
        <v>0</v>
      </c>
      <c r="H1688" s="541" t="s">
        <v>741</v>
      </c>
      <c r="I1688" s="541" t="s">
        <v>741</v>
      </c>
      <c r="J1688" s="458"/>
      <c r="K1688" s="458"/>
      <c r="L1688" s="338"/>
      <c r="M1688" s="338"/>
      <c r="N1688" s="338"/>
      <c r="O1688" s="360"/>
      <c r="P1688" s="358"/>
      <c r="Q1688" s="358"/>
      <c r="R1688" s="358"/>
      <c r="S1688" s="360"/>
      <c r="T1688" s="359"/>
      <c r="U1688" s="359"/>
      <c r="V1688" s="359"/>
      <c r="W1688" s="359"/>
    </row>
    <row r="1689" spans="1:23" s="193" customFormat="1">
      <c r="A1689" s="418"/>
      <c r="B1689" s="419" t="s">
        <v>316</v>
      </c>
      <c r="C1689" s="418">
        <v>561</v>
      </c>
      <c r="D1689" s="425" t="s">
        <v>407</v>
      </c>
      <c r="E1689" s="427">
        <v>0</v>
      </c>
      <c r="F1689" s="427">
        <v>0</v>
      </c>
      <c r="G1689" s="427">
        <v>0</v>
      </c>
      <c r="H1689" s="540" t="s">
        <v>741</v>
      </c>
      <c r="I1689" s="540" t="s">
        <v>741</v>
      </c>
      <c r="J1689" s="458"/>
      <c r="K1689" s="458"/>
      <c r="L1689" s="338"/>
      <c r="M1689" s="338"/>
      <c r="N1689" s="338"/>
      <c r="O1689" s="360"/>
      <c r="P1689" s="358"/>
      <c r="Q1689" s="358"/>
      <c r="R1689" s="358"/>
      <c r="S1689" s="360"/>
      <c r="T1689" s="359"/>
      <c r="U1689" s="359"/>
      <c r="V1689" s="359"/>
      <c r="W1689" s="359"/>
    </row>
    <row r="1690" spans="1:23" s="193" customFormat="1">
      <c r="A1690" s="418"/>
      <c r="B1690" s="419" t="s">
        <v>317</v>
      </c>
      <c r="C1690" s="418">
        <v>561</v>
      </c>
      <c r="D1690" s="425" t="s">
        <v>408</v>
      </c>
      <c r="E1690" s="427">
        <v>0</v>
      </c>
      <c r="F1690" s="427">
        <v>0</v>
      </c>
      <c r="G1690" s="427">
        <v>0</v>
      </c>
      <c r="H1690" s="540" t="s">
        <v>741</v>
      </c>
      <c r="I1690" s="540" t="s">
        <v>741</v>
      </c>
      <c r="J1690" s="458"/>
      <c r="K1690" s="458"/>
      <c r="L1690" s="338"/>
      <c r="M1690" s="338"/>
      <c r="N1690" s="338"/>
      <c r="O1690" s="360"/>
      <c r="P1690" s="358"/>
      <c r="Q1690" s="358"/>
      <c r="R1690" s="358"/>
      <c r="S1690" s="360"/>
      <c r="T1690" s="359"/>
      <c r="U1690" s="359"/>
      <c r="V1690" s="359"/>
      <c r="W1690" s="359"/>
    </row>
    <row r="1691" spans="1:23" s="193" customFormat="1">
      <c r="A1691" s="418"/>
      <c r="B1691" s="419" t="s">
        <v>318</v>
      </c>
      <c r="C1691" s="418">
        <v>561</v>
      </c>
      <c r="D1691" s="425" t="s">
        <v>409</v>
      </c>
      <c r="E1691" s="427">
        <v>0</v>
      </c>
      <c r="F1691" s="427">
        <v>0</v>
      </c>
      <c r="G1691" s="427">
        <v>0</v>
      </c>
      <c r="H1691" s="540" t="s">
        <v>741</v>
      </c>
      <c r="I1691" s="540" t="s">
        <v>741</v>
      </c>
      <c r="J1691" s="458"/>
      <c r="K1691" s="458"/>
      <c r="L1691" s="338"/>
      <c r="M1691" s="338"/>
      <c r="N1691" s="338"/>
      <c r="O1691" s="360"/>
      <c r="P1691" s="358"/>
      <c r="Q1691" s="358"/>
      <c r="R1691" s="358"/>
      <c r="S1691" s="360"/>
      <c r="T1691" s="359"/>
      <c r="U1691" s="359"/>
      <c r="V1691" s="359"/>
      <c r="W1691" s="359"/>
    </row>
    <row r="1692" spans="1:23" s="193" customFormat="1">
      <c r="A1692" s="418"/>
      <c r="B1692" s="419" t="s">
        <v>319</v>
      </c>
      <c r="C1692" s="418">
        <v>561</v>
      </c>
      <c r="D1692" s="425" t="s">
        <v>410</v>
      </c>
      <c r="E1692" s="427">
        <v>0</v>
      </c>
      <c r="F1692" s="427">
        <v>0</v>
      </c>
      <c r="G1692" s="427">
        <v>0</v>
      </c>
      <c r="H1692" s="540" t="s">
        <v>741</v>
      </c>
      <c r="I1692" s="540" t="s">
        <v>741</v>
      </c>
      <c r="J1692" s="458"/>
      <c r="K1692" s="458"/>
      <c r="L1692" s="338"/>
      <c r="M1692" s="338"/>
      <c r="N1692" s="338"/>
      <c r="O1692" s="360"/>
      <c r="P1692" s="358"/>
      <c r="Q1692" s="358"/>
      <c r="R1692" s="358"/>
      <c r="S1692" s="360"/>
      <c r="T1692" s="359"/>
      <c r="U1692" s="359"/>
      <c r="V1692" s="359"/>
      <c r="W1692" s="359"/>
    </row>
    <row r="1693" spans="1:23" s="193" customFormat="1">
      <c r="A1693" s="418"/>
      <c r="B1693" s="419">
        <v>3835</v>
      </c>
      <c r="C1693" s="418">
        <v>561</v>
      </c>
      <c r="D1693" s="425" t="s">
        <v>411</v>
      </c>
      <c r="E1693" s="427">
        <v>0</v>
      </c>
      <c r="F1693" s="427">
        <v>0</v>
      </c>
      <c r="G1693" s="427">
        <v>0</v>
      </c>
      <c r="H1693" s="540" t="s">
        <v>741</v>
      </c>
      <c r="I1693" s="540" t="s">
        <v>741</v>
      </c>
      <c r="J1693" s="458"/>
      <c r="K1693" s="458"/>
      <c r="L1693" s="338"/>
      <c r="M1693" s="338"/>
      <c r="N1693" s="338"/>
      <c r="O1693" s="360"/>
      <c r="P1693" s="358"/>
      <c r="Q1693" s="358"/>
      <c r="R1693" s="358"/>
      <c r="S1693" s="360"/>
      <c r="T1693" s="359"/>
      <c r="U1693" s="359"/>
      <c r="V1693" s="359"/>
      <c r="W1693" s="359"/>
    </row>
    <row r="1694" spans="1:23" s="193" customFormat="1">
      <c r="A1694" s="336"/>
      <c r="B1694" s="415">
        <v>386</v>
      </c>
      <c r="C1694" s="336">
        <v>561</v>
      </c>
      <c r="D1694" s="426" t="s">
        <v>412</v>
      </c>
      <c r="E1694" s="417">
        <f>SUM(E1695:E1699)</f>
        <v>0</v>
      </c>
      <c r="F1694" s="417">
        <f t="shared" ref="F1694" si="851">SUM(F1695:F1699)</f>
        <v>0</v>
      </c>
      <c r="G1694" s="417">
        <f t="shared" ref="G1694" si="852">SUM(G1695:G1699)</f>
        <v>0</v>
      </c>
      <c r="H1694" s="541" t="s">
        <v>741</v>
      </c>
      <c r="I1694" s="541" t="s">
        <v>741</v>
      </c>
      <c r="J1694" s="458"/>
      <c r="K1694" s="458"/>
      <c r="L1694" s="338"/>
      <c r="M1694" s="338"/>
      <c r="N1694" s="338"/>
      <c r="O1694" s="360"/>
      <c r="P1694" s="358"/>
      <c r="Q1694" s="358"/>
      <c r="R1694" s="358"/>
      <c r="S1694" s="360"/>
      <c r="T1694" s="359"/>
      <c r="U1694" s="359"/>
      <c r="V1694" s="359"/>
      <c r="W1694" s="359"/>
    </row>
    <row r="1695" spans="1:23" s="193" customFormat="1" ht="30">
      <c r="A1695" s="418"/>
      <c r="B1695" s="419">
        <v>3861</v>
      </c>
      <c r="C1695" s="418">
        <v>561</v>
      </c>
      <c r="D1695" s="425" t="s">
        <v>413</v>
      </c>
      <c r="E1695" s="427">
        <v>0</v>
      </c>
      <c r="F1695" s="427">
        <v>0</v>
      </c>
      <c r="G1695" s="427">
        <v>0</v>
      </c>
      <c r="H1695" s="540" t="s">
        <v>741</v>
      </c>
      <c r="I1695" s="540" t="s">
        <v>741</v>
      </c>
      <c r="J1695" s="458"/>
      <c r="K1695" s="458"/>
      <c r="L1695" s="338"/>
      <c r="M1695" s="338"/>
      <c r="N1695" s="338"/>
      <c r="O1695" s="360"/>
      <c r="P1695" s="358"/>
      <c r="Q1695" s="358"/>
      <c r="R1695" s="358"/>
      <c r="S1695" s="360"/>
      <c r="T1695" s="359"/>
      <c r="U1695" s="359"/>
      <c r="V1695" s="359"/>
      <c r="W1695" s="359"/>
    </row>
    <row r="1696" spans="1:23" s="193" customFormat="1" ht="45">
      <c r="A1696" s="418"/>
      <c r="B1696" s="419">
        <v>3862</v>
      </c>
      <c r="C1696" s="418">
        <v>561</v>
      </c>
      <c r="D1696" s="425" t="s">
        <v>414</v>
      </c>
      <c r="E1696" s="427">
        <v>0</v>
      </c>
      <c r="F1696" s="427">
        <v>0</v>
      </c>
      <c r="G1696" s="427">
        <v>0</v>
      </c>
      <c r="H1696" s="540" t="s">
        <v>741</v>
      </c>
      <c r="I1696" s="540" t="s">
        <v>741</v>
      </c>
      <c r="J1696" s="458"/>
      <c r="K1696" s="458"/>
      <c r="L1696" s="338"/>
      <c r="M1696" s="338"/>
      <c r="N1696" s="338"/>
      <c r="O1696" s="360"/>
      <c r="P1696" s="358"/>
      <c r="Q1696" s="358"/>
      <c r="R1696" s="358"/>
      <c r="S1696" s="360"/>
      <c r="T1696" s="359"/>
      <c r="U1696" s="359"/>
      <c r="V1696" s="359"/>
      <c r="W1696" s="359"/>
    </row>
    <row r="1697" spans="1:23" s="193" customFormat="1">
      <c r="A1697" s="418"/>
      <c r="B1697" s="419">
        <v>3863</v>
      </c>
      <c r="C1697" s="418">
        <v>561</v>
      </c>
      <c r="D1697" s="425" t="s">
        <v>415</v>
      </c>
      <c r="E1697" s="427">
        <v>0</v>
      </c>
      <c r="F1697" s="427">
        <v>0</v>
      </c>
      <c r="G1697" s="427">
        <v>0</v>
      </c>
      <c r="H1697" s="540" t="s">
        <v>741</v>
      </c>
      <c r="I1697" s="540" t="s">
        <v>741</v>
      </c>
      <c r="J1697" s="458"/>
      <c r="K1697" s="458"/>
      <c r="L1697" s="338"/>
      <c r="M1697" s="338"/>
      <c r="N1697" s="338"/>
      <c r="O1697" s="360"/>
      <c r="P1697" s="358"/>
      <c r="Q1697" s="358"/>
      <c r="R1697" s="358"/>
      <c r="S1697" s="360"/>
      <c r="T1697" s="359"/>
      <c r="U1697" s="359"/>
      <c r="V1697" s="359"/>
      <c r="W1697" s="359"/>
    </row>
    <row r="1698" spans="1:23" s="193" customFormat="1">
      <c r="A1698" s="418"/>
      <c r="B1698" s="419">
        <v>3864</v>
      </c>
      <c r="C1698" s="418">
        <v>561</v>
      </c>
      <c r="D1698" s="425" t="s">
        <v>416</v>
      </c>
      <c r="E1698" s="427">
        <v>0</v>
      </c>
      <c r="F1698" s="427">
        <v>0</v>
      </c>
      <c r="G1698" s="427">
        <v>0</v>
      </c>
      <c r="H1698" s="540" t="s">
        <v>741</v>
      </c>
      <c r="I1698" s="540" t="s">
        <v>741</v>
      </c>
      <c r="J1698" s="458"/>
      <c r="K1698" s="458"/>
      <c r="L1698" s="338"/>
      <c r="M1698" s="338"/>
      <c r="N1698" s="338"/>
      <c r="O1698" s="360"/>
      <c r="P1698" s="358"/>
      <c r="Q1698" s="358"/>
      <c r="R1698" s="358"/>
      <c r="S1698" s="360"/>
      <c r="T1698" s="359"/>
      <c r="U1698" s="359"/>
      <c r="V1698" s="359"/>
      <c r="W1698" s="359"/>
    </row>
    <row r="1699" spans="1:23" s="193" customFormat="1" ht="30">
      <c r="A1699" s="418"/>
      <c r="B1699" s="419">
        <v>3865</v>
      </c>
      <c r="C1699" s="418">
        <v>561</v>
      </c>
      <c r="D1699" s="425" t="s">
        <v>417</v>
      </c>
      <c r="E1699" s="427">
        <v>0</v>
      </c>
      <c r="F1699" s="427">
        <v>0</v>
      </c>
      <c r="G1699" s="427">
        <v>0</v>
      </c>
      <c r="H1699" s="540" t="s">
        <v>741</v>
      </c>
      <c r="I1699" s="540" t="s">
        <v>741</v>
      </c>
      <c r="J1699" s="458"/>
      <c r="K1699" s="458"/>
      <c r="L1699" s="338"/>
      <c r="M1699" s="338"/>
      <c r="N1699" s="338"/>
      <c r="O1699" s="360"/>
      <c r="P1699" s="358"/>
      <c r="Q1699" s="358"/>
      <c r="R1699" s="358"/>
      <c r="S1699" s="360"/>
      <c r="T1699" s="359"/>
      <c r="U1699" s="359"/>
      <c r="V1699" s="359"/>
      <c r="W1699" s="359"/>
    </row>
    <row r="1700" spans="1:23" s="193" customFormat="1">
      <c r="A1700" s="428" t="s">
        <v>418</v>
      </c>
      <c r="B1700" s="429"/>
      <c r="C1700" s="412">
        <v>561</v>
      </c>
      <c r="D1700" s="430" t="s">
        <v>19</v>
      </c>
      <c r="E1700" s="414">
        <f>E1701+E1713+E1746+E1750+E1753</f>
        <v>0</v>
      </c>
      <c r="F1700" s="414">
        <f t="shared" ref="F1700" si="853">F1701+F1713+F1746+F1750+F1753</f>
        <v>7220</v>
      </c>
      <c r="G1700" s="414">
        <f t="shared" ref="G1700" si="854">G1701+G1713+G1746+G1750+G1753</f>
        <v>2705.12</v>
      </c>
      <c r="H1700" s="547" t="s">
        <v>741</v>
      </c>
      <c r="I1700" s="547">
        <f t="shared" si="784"/>
        <v>37.467036011080332</v>
      </c>
      <c r="J1700" s="458"/>
      <c r="K1700" s="458"/>
      <c r="L1700" s="338"/>
      <c r="M1700" s="338"/>
      <c r="N1700" s="338"/>
      <c r="O1700" s="360"/>
      <c r="P1700" s="358"/>
      <c r="Q1700" s="358"/>
      <c r="R1700" s="358"/>
      <c r="S1700" s="360"/>
      <c r="T1700" s="359"/>
      <c r="U1700" s="359"/>
      <c r="V1700" s="359"/>
      <c r="W1700" s="359"/>
    </row>
    <row r="1701" spans="1:23" s="193" customFormat="1">
      <c r="A1701" s="431"/>
      <c r="B1701" s="415">
        <v>41</v>
      </c>
      <c r="C1701" s="336">
        <v>561</v>
      </c>
      <c r="D1701" s="432" t="s">
        <v>419</v>
      </c>
      <c r="E1701" s="433">
        <f>E1702+E1706</f>
        <v>0</v>
      </c>
      <c r="F1701" s="433">
        <f t="shared" ref="F1701" si="855">F1702+F1706</f>
        <v>0</v>
      </c>
      <c r="G1701" s="433">
        <f t="shared" ref="G1701" si="856">G1702+G1706</f>
        <v>0</v>
      </c>
      <c r="H1701" s="541" t="s">
        <v>741</v>
      </c>
      <c r="I1701" s="541" t="s">
        <v>741</v>
      </c>
      <c r="J1701" s="458"/>
      <c r="K1701" s="458"/>
      <c r="L1701" s="338"/>
      <c r="M1701" s="338"/>
      <c r="N1701" s="338"/>
      <c r="O1701" s="360"/>
      <c r="P1701" s="358"/>
      <c r="Q1701" s="358"/>
      <c r="R1701" s="358"/>
      <c r="S1701" s="360"/>
      <c r="T1701" s="359"/>
      <c r="U1701" s="359"/>
      <c r="V1701" s="359"/>
      <c r="W1701" s="359"/>
    </row>
    <row r="1702" spans="1:23" s="193" customFormat="1">
      <c r="A1702" s="336"/>
      <c r="B1702" s="434" t="s">
        <v>420</v>
      </c>
      <c r="C1702" s="336">
        <v>561</v>
      </c>
      <c r="D1702" s="432" t="s">
        <v>421</v>
      </c>
      <c r="E1702" s="433">
        <f>SUM(E1703:E1705)</f>
        <v>0</v>
      </c>
      <c r="F1702" s="433">
        <f t="shared" ref="F1702" si="857">SUM(F1703:F1705)</f>
        <v>0</v>
      </c>
      <c r="G1702" s="433">
        <f t="shared" ref="G1702" si="858">SUM(G1703:G1705)</f>
        <v>0</v>
      </c>
      <c r="H1702" s="541" t="s">
        <v>741</v>
      </c>
      <c r="I1702" s="541" t="s">
        <v>741</v>
      </c>
      <c r="J1702" s="458"/>
      <c r="K1702" s="458"/>
      <c r="L1702" s="338"/>
      <c r="M1702" s="338"/>
      <c r="N1702" s="338"/>
      <c r="O1702" s="360"/>
      <c r="P1702" s="358"/>
      <c r="Q1702" s="358"/>
      <c r="R1702" s="358"/>
      <c r="S1702" s="360"/>
      <c r="T1702" s="359"/>
      <c r="U1702" s="359"/>
      <c r="V1702" s="359"/>
      <c r="W1702" s="359"/>
    </row>
    <row r="1703" spans="1:23" s="193" customFormat="1">
      <c r="A1703" s="418"/>
      <c r="B1703" s="435" t="s">
        <v>422</v>
      </c>
      <c r="C1703" s="418">
        <v>561</v>
      </c>
      <c r="D1703" s="436" t="s">
        <v>423</v>
      </c>
      <c r="E1703" s="422">
        <v>0</v>
      </c>
      <c r="F1703" s="422">
        <v>0</v>
      </c>
      <c r="G1703" s="422">
        <v>0</v>
      </c>
      <c r="H1703" s="540" t="s">
        <v>741</v>
      </c>
      <c r="I1703" s="540" t="s">
        <v>741</v>
      </c>
      <c r="J1703" s="458"/>
      <c r="K1703" s="458"/>
      <c r="L1703" s="338"/>
      <c r="M1703" s="338"/>
      <c r="N1703" s="338"/>
      <c r="O1703" s="360"/>
      <c r="P1703" s="358"/>
      <c r="Q1703" s="358"/>
      <c r="R1703" s="358"/>
      <c r="S1703" s="360"/>
      <c r="T1703" s="359"/>
      <c r="U1703" s="359"/>
      <c r="V1703" s="359"/>
      <c r="W1703" s="359"/>
    </row>
    <row r="1704" spans="1:23" s="193" customFormat="1">
      <c r="A1704" s="418"/>
      <c r="B1704" s="419">
        <v>4112</v>
      </c>
      <c r="C1704" s="437">
        <v>561</v>
      </c>
      <c r="D1704" s="436" t="s">
        <v>424</v>
      </c>
      <c r="E1704" s="422">
        <v>0</v>
      </c>
      <c r="F1704" s="422">
        <v>0</v>
      </c>
      <c r="G1704" s="422">
        <v>0</v>
      </c>
      <c r="H1704" s="540" t="s">
        <v>741</v>
      </c>
      <c r="I1704" s="540" t="s">
        <v>741</v>
      </c>
      <c r="J1704" s="458"/>
      <c r="K1704" s="458"/>
      <c r="L1704" s="338"/>
      <c r="M1704" s="338"/>
      <c r="N1704" s="338"/>
      <c r="O1704" s="360"/>
      <c r="P1704" s="358"/>
      <c r="Q1704" s="358"/>
      <c r="R1704" s="358"/>
      <c r="S1704" s="360"/>
      <c r="T1704" s="359"/>
      <c r="U1704" s="359"/>
      <c r="V1704" s="359"/>
      <c r="W1704" s="359"/>
    </row>
    <row r="1705" spans="1:23" s="193" customFormat="1">
      <c r="A1705" s="418"/>
      <c r="B1705" s="435">
        <v>4113</v>
      </c>
      <c r="C1705" s="418">
        <v>561</v>
      </c>
      <c r="D1705" s="436" t="s">
        <v>425</v>
      </c>
      <c r="E1705" s="422">
        <v>0</v>
      </c>
      <c r="F1705" s="422">
        <v>0</v>
      </c>
      <c r="G1705" s="422">
        <v>0</v>
      </c>
      <c r="H1705" s="540" t="s">
        <v>741</v>
      </c>
      <c r="I1705" s="540" t="s">
        <v>741</v>
      </c>
      <c r="J1705" s="458"/>
      <c r="K1705" s="458"/>
      <c r="L1705" s="338"/>
      <c r="M1705" s="338"/>
      <c r="N1705" s="338"/>
      <c r="O1705" s="360"/>
      <c r="P1705" s="358"/>
      <c r="Q1705" s="358"/>
      <c r="R1705" s="358"/>
      <c r="S1705" s="360"/>
      <c r="T1705" s="359"/>
      <c r="U1705" s="359"/>
      <c r="V1705" s="359"/>
      <c r="W1705" s="359"/>
    </row>
    <row r="1706" spans="1:23" s="193" customFormat="1">
      <c r="A1706" s="336"/>
      <c r="B1706" s="434" t="s">
        <v>426</v>
      </c>
      <c r="C1706" s="336">
        <v>561</v>
      </c>
      <c r="D1706" s="432" t="s">
        <v>95</v>
      </c>
      <c r="E1706" s="433">
        <f>SUM(E1707:E1712)</f>
        <v>0</v>
      </c>
      <c r="F1706" s="433">
        <f t="shared" ref="F1706" si="859">SUM(F1707:F1712)</f>
        <v>0</v>
      </c>
      <c r="G1706" s="433">
        <f t="shared" ref="G1706" si="860">SUM(G1707:G1712)</f>
        <v>0</v>
      </c>
      <c r="H1706" s="541" t="s">
        <v>741</v>
      </c>
      <c r="I1706" s="541" t="s">
        <v>741</v>
      </c>
      <c r="J1706" s="458"/>
      <c r="K1706" s="458"/>
      <c r="L1706" s="338"/>
      <c r="M1706" s="338"/>
      <c r="N1706" s="338"/>
      <c r="O1706" s="360"/>
      <c r="P1706" s="358"/>
      <c r="Q1706" s="358"/>
      <c r="R1706" s="358"/>
      <c r="S1706" s="360"/>
      <c r="T1706" s="359"/>
      <c r="U1706" s="359"/>
      <c r="V1706" s="359"/>
      <c r="W1706" s="359"/>
    </row>
    <row r="1707" spans="1:23" s="193" customFormat="1">
      <c r="A1707" s="418"/>
      <c r="B1707" s="435" t="s">
        <v>427</v>
      </c>
      <c r="C1707" s="418">
        <v>561</v>
      </c>
      <c r="D1707" s="436" t="s">
        <v>428</v>
      </c>
      <c r="E1707" s="422">
        <v>0</v>
      </c>
      <c r="F1707" s="422">
        <v>0</v>
      </c>
      <c r="G1707" s="422">
        <v>0</v>
      </c>
      <c r="H1707" s="540" t="s">
        <v>741</v>
      </c>
      <c r="I1707" s="540" t="s">
        <v>741</v>
      </c>
      <c r="J1707" s="458"/>
      <c r="K1707" s="458"/>
      <c r="L1707" s="338"/>
      <c r="M1707" s="338"/>
      <c r="N1707" s="338"/>
      <c r="O1707" s="360"/>
      <c r="P1707" s="358"/>
      <c r="Q1707" s="358"/>
      <c r="R1707" s="358"/>
      <c r="S1707" s="360"/>
      <c r="T1707" s="359"/>
      <c r="U1707" s="359"/>
      <c r="V1707" s="359"/>
      <c r="W1707" s="359"/>
    </row>
    <row r="1708" spans="1:23" s="193" customFormat="1">
      <c r="A1708" s="418"/>
      <c r="B1708" s="435" t="s">
        <v>429</v>
      </c>
      <c r="C1708" s="418">
        <v>561</v>
      </c>
      <c r="D1708" s="436" t="s">
        <v>430</v>
      </c>
      <c r="E1708" s="422">
        <v>0</v>
      </c>
      <c r="F1708" s="422">
        <v>0</v>
      </c>
      <c r="G1708" s="422">
        <v>0</v>
      </c>
      <c r="H1708" s="540" t="s">
        <v>741</v>
      </c>
      <c r="I1708" s="540" t="s">
        <v>741</v>
      </c>
      <c r="J1708" s="458"/>
      <c r="K1708" s="458"/>
      <c r="L1708" s="338"/>
      <c r="M1708" s="338"/>
      <c r="N1708" s="338"/>
      <c r="O1708" s="360"/>
      <c r="P1708" s="358"/>
      <c r="Q1708" s="358"/>
      <c r="R1708" s="358"/>
      <c r="S1708" s="360"/>
      <c r="T1708" s="359"/>
      <c r="U1708" s="359"/>
      <c r="V1708" s="359"/>
      <c r="W1708" s="359"/>
    </row>
    <row r="1709" spans="1:23" s="193" customFormat="1">
      <c r="A1709" s="418"/>
      <c r="B1709" s="435" t="s">
        <v>431</v>
      </c>
      <c r="C1709" s="418">
        <v>561</v>
      </c>
      <c r="D1709" s="436" t="s">
        <v>432</v>
      </c>
      <c r="E1709" s="422">
        <v>0</v>
      </c>
      <c r="F1709" s="422">
        <v>0</v>
      </c>
      <c r="G1709" s="422">
        <v>0</v>
      </c>
      <c r="H1709" s="540" t="s">
        <v>741</v>
      </c>
      <c r="I1709" s="540" t="s">
        <v>741</v>
      </c>
      <c r="J1709" s="458"/>
      <c r="K1709" s="458"/>
      <c r="L1709" s="338"/>
      <c r="M1709" s="338"/>
      <c r="N1709" s="338"/>
      <c r="O1709" s="360"/>
      <c r="P1709" s="358"/>
      <c r="Q1709" s="358"/>
      <c r="R1709" s="358"/>
      <c r="S1709" s="360"/>
      <c r="T1709" s="359"/>
      <c r="U1709" s="359"/>
      <c r="V1709" s="359"/>
      <c r="W1709" s="359"/>
    </row>
    <row r="1710" spans="1:23" s="193" customFormat="1">
      <c r="A1710" s="418"/>
      <c r="B1710" s="435" t="s">
        <v>433</v>
      </c>
      <c r="C1710" s="418">
        <v>561</v>
      </c>
      <c r="D1710" s="436" t="s">
        <v>434</v>
      </c>
      <c r="E1710" s="422">
        <v>0</v>
      </c>
      <c r="F1710" s="422">
        <v>0</v>
      </c>
      <c r="G1710" s="422">
        <v>0</v>
      </c>
      <c r="H1710" s="540" t="s">
        <v>741</v>
      </c>
      <c r="I1710" s="540" t="s">
        <v>741</v>
      </c>
      <c r="J1710" s="458"/>
      <c r="K1710" s="458"/>
      <c r="L1710" s="338"/>
      <c r="M1710" s="338"/>
      <c r="N1710" s="338"/>
      <c r="O1710" s="360"/>
      <c r="P1710" s="358"/>
      <c r="Q1710" s="358"/>
      <c r="R1710" s="358"/>
      <c r="S1710" s="360"/>
      <c r="T1710" s="359"/>
      <c r="U1710" s="359"/>
      <c r="V1710" s="359"/>
      <c r="W1710" s="359"/>
    </row>
    <row r="1711" spans="1:23" s="193" customFormat="1">
      <c r="A1711" s="418"/>
      <c r="B1711" s="435" t="s">
        <v>435</v>
      </c>
      <c r="C1711" s="418">
        <v>561</v>
      </c>
      <c r="D1711" s="436" t="s">
        <v>436</v>
      </c>
      <c r="E1711" s="422">
        <v>0</v>
      </c>
      <c r="F1711" s="422">
        <v>0</v>
      </c>
      <c r="G1711" s="422">
        <v>0</v>
      </c>
      <c r="H1711" s="540" t="s">
        <v>741</v>
      </c>
      <c r="I1711" s="540" t="s">
        <v>741</v>
      </c>
      <c r="J1711" s="458"/>
      <c r="K1711" s="458"/>
      <c r="L1711" s="338"/>
      <c r="M1711" s="338"/>
      <c r="N1711" s="338"/>
      <c r="O1711" s="360"/>
      <c r="P1711" s="358"/>
      <c r="Q1711" s="358"/>
      <c r="R1711" s="358"/>
      <c r="S1711" s="360"/>
      <c r="T1711" s="359"/>
      <c r="U1711" s="359"/>
      <c r="V1711" s="359"/>
      <c r="W1711" s="359"/>
    </row>
    <row r="1712" spans="1:23" s="193" customFormat="1">
      <c r="A1712" s="418"/>
      <c r="B1712" s="435" t="s">
        <v>437</v>
      </c>
      <c r="C1712" s="418">
        <v>561</v>
      </c>
      <c r="D1712" s="436" t="s">
        <v>438</v>
      </c>
      <c r="E1712" s="422">
        <v>0</v>
      </c>
      <c r="F1712" s="422">
        <v>0</v>
      </c>
      <c r="G1712" s="422">
        <v>0</v>
      </c>
      <c r="H1712" s="540" t="s">
        <v>741</v>
      </c>
      <c r="I1712" s="540" t="s">
        <v>741</v>
      </c>
      <c r="J1712" s="458"/>
      <c r="K1712" s="458"/>
      <c r="L1712" s="338"/>
      <c r="M1712" s="338"/>
      <c r="N1712" s="338"/>
      <c r="O1712" s="360"/>
      <c r="P1712" s="358"/>
      <c r="Q1712" s="358"/>
      <c r="R1712" s="358"/>
      <c r="S1712" s="360"/>
      <c r="T1712" s="359"/>
      <c r="U1712" s="359"/>
      <c r="V1712" s="359"/>
      <c r="W1712" s="359"/>
    </row>
    <row r="1713" spans="1:23" s="193" customFormat="1">
      <c r="A1713" s="431"/>
      <c r="B1713" s="415">
        <v>42</v>
      </c>
      <c r="C1713" s="336">
        <v>561</v>
      </c>
      <c r="D1713" s="432" t="s">
        <v>20</v>
      </c>
      <c r="E1713" s="433">
        <f>E1714+E1719+E1728+E1733+E1738+E1741</f>
        <v>0</v>
      </c>
      <c r="F1713" s="433">
        <f t="shared" ref="F1713" si="861">F1714+F1719+F1728+F1733+F1738+F1741</f>
        <v>7220</v>
      </c>
      <c r="G1713" s="433">
        <f t="shared" ref="G1713" si="862">G1714+G1719+G1728+G1733+G1738+G1741</f>
        <v>2705.12</v>
      </c>
      <c r="H1713" s="541" t="s">
        <v>741</v>
      </c>
      <c r="I1713" s="541">
        <f t="shared" si="784"/>
        <v>37.467036011080332</v>
      </c>
      <c r="J1713" s="458"/>
      <c r="K1713" s="458"/>
      <c r="L1713" s="338"/>
      <c r="M1713" s="338"/>
      <c r="N1713" s="338"/>
      <c r="O1713" s="360"/>
      <c r="P1713" s="358"/>
      <c r="Q1713" s="358"/>
      <c r="R1713" s="358"/>
      <c r="S1713" s="360"/>
      <c r="T1713" s="359"/>
      <c r="U1713" s="359"/>
      <c r="V1713" s="359"/>
      <c r="W1713" s="359"/>
    </row>
    <row r="1714" spans="1:23" s="193" customFormat="1">
      <c r="A1714" s="336"/>
      <c r="B1714" s="434" t="s">
        <v>439</v>
      </c>
      <c r="C1714" s="336">
        <v>561</v>
      </c>
      <c r="D1714" s="432" t="s">
        <v>96</v>
      </c>
      <c r="E1714" s="433">
        <f>SUM(E1715:E1718)</f>
        <v>0</v>
      </c>
      <c r="F1714" s="433">
        <f t="shared" ref="F1714" si="863">SUM(F1715:F1718)</f>
        <v>0</v>
      </c>
      <c r="G1714" s="433">
        <f t="shared" ref="G1714" si="864">SUM(G1715:G1718)</f>
        <v>0</v>
      </c>
      <c r="H1714" s="541" t="s">
        <v>741</v>
      </c>
      <c r="I1714" s="541" t="s">
        <v>741</v>
      </c>
      <c r="J1714" s="458"/>
      <c r="K1714" s="458"/>
      <c r="L1714" s="338"/>
      <c r="M1714" s="338"/>
      <c r="N1714" s="338"/>
      <c r="O1714" s="360"/>
      <c r="P1714" s="358"/>
      <c r="Q1714" s="358"/>
      <c r="R1714" s="358"/>
      <c r="S1714" s="360"/>
      <c r="T1714" s="359"/>
      <c r="U1714" s="359"/>
      <c r="V1714" s="359"/>
      <c r="W1714" s="359"/>
    </row>
    <row r="1715" spans="1:23" s="193" customFormat="1">
      <c r="A1715" s="418"/>
      <c r="B1715" s="435" t="s">
        <v>440</v>
      </c>
      <c r="C1715" s="418">
        <v>561</v>
      </c>
      <c r="D1715" s="436" t="s">
        <v>441</v>
      </c>
      <c r="E1715" s="422">
        <v>0</v>
      </c>
      <c r="F1715" s="422">
        <v>0</v>
      </c>
      <c r="G1715" s="422">
        <v>0</v>
      </c>
      <c r="H1715" s="540" t="s">
        <v>741</v>
      </c>
      <c r="I1715" s="540" t="s">
        <v>741</v>
      </c>
      <c r="J1715" s="458"/>
      <c r="K1715" s="458"/>
      <c r="L1715" s="338"/>
      <c r="M1715" s="338"/>
      <c r="N1715" s="338"/>
      <c r="O1715" s="360"/>
      <c r="P1715" s="358"/>
      <c r="Q1715" s="358"/>
      <c r="R1715" s="358"/>
      <c r="S1715" s="360"/>
      <c r="T1715" s="359"/>
      <c r="U1715" s="359"/>
      <c r="V1715" s="359"/>
      <c r="W1715" s="359"/>
    </row>
    <row r="1716" spans="1:23" s="193" customFormat="1">
      <c r="A1716" s="418"/>
      <c r="B1716" s="435" t="s">
        <v>442</v>
      </c>
      <c r="C1716" s="418">
        <v>561</v>
      </c>
      <c r="D1716" s="436" t="s">
        <v>443</v>
      </c>
      <c r="E1716" s="422">
        <v>0</v>
      </c>
      <c r="F1716" s="422">
        <v>0</v>
      </c>
      <c r="G1716" s="422">
        <v>0</v>
      </c>
      <c r="H1716" s="540" t="s">
        <v>741</v>
      </c>
      <c r="I1716" s="540" t="s">
        <v>741</v>
      </c>
      <c r="J1716" s="458"/>
      <c r="K1716" s="458"/>
      <c r="L1716" s="338"/>
      <c r="M1716" s="338"/>
      <c r="N1716" s="338"/>
      <c r="O1716" s="360"/>
      <c r="P1716" s="358"/>
      <c r="Q1716" s="358"/>
      <c r="R1716" s="358"/>
      <c r="S1716" s="360"/>
      <c r="T1716" s="359"/>
      <c r="U1716" s="359"/>
      <c r="V1716" s="359"/>
      <c r="W1716" s="359"/>
    </row>
    <row r="1717" spans="1:23" s="193" customFormat="1">
      <c r="A1717" s="418"/>
      <c r="B1717" s="435" t="s">
        <v>444</v>
      </c>
      <c r="C1717" s="418">
        <v>561</v>
      </c>
      <c r="D1717" s="436" t="s">
        <v>445</v>
      </c>
      <c r="E1717" s="422">
        <v>0</v>
      </c>
      <c r="F1717" s="422">
        <v>0</v>
      </c>
      <c r="G1717" s="422">
        <v>0</v>
      </c>
      <c r="H1717" s="540" t="s">
        <v>741</v>
      </c>
      <c r="I1717" s="540" t="s">
        <v>741</v>
      </c>
      <c r="J1717" s="458"/>
      <c r="K1717" s="458"/>
      <c r="L1717" s="338"/>
      <c r="M1717" s="338"/>
      <c r="N1717" s="338"/>
      <c r="O1717" s="360"/>
      <c r="P1717" s="358"/>
      <c r="Q1717" s="358"/>
      <c r="R1717" s="358"/>
      <c r="S1717" s="360"/>
      <c r="T1717" s="359"/>
      <c r="U1717" s="359"/>
      <c r="V1717" s="359"/>
      <c r="W1717" s="359"/>
    </row>
    <row r="1718" spans="1:23" s="193" customFormat="1">
      <c r="A1718" s="418"/>
      <c r="B1718" s="435" t="s">
        <v>446</v>
      </c>
      <c r="C1718" s="418">
        <v>561</v>
      </c>
      <c r="D1718" s="436" t="s">
        <v>447</v>
      </c>
      <c r="E1718" s="422">
        <v>0</v>
      </c>
      <c r="F1718" s="422">
        <v>0</v>
      </c>
      <c r="G1718" s="422">
        <v>0</v>
      </c>
      <c r="H1718" s="540" t="s">
        <v>741</v>
      </c>
      <c r="I1718" s="540" t="s">
        <v>741</v>
      </c>
      <c r="J1718" s="458"/>
      <c r="K1718" s="458"/>
      <c r="L1718" s="338"/>
      <c r="M1718" s="338"/>
      <c r="N1718" s="338"/>
      <c r="O1718" s="360"/>
      <c r="P1718" s="358"/>
      <c r="Q1718" s="358"/>
      <c r="R1718" s="358"/>
      <c r="S1718" s="360"/>
      <c r="T1718" s="359"/>
      <c r="U1718" s="359"/>
      <c r="V1718" s="359"/>
      <c r="W1718" s="359"/>
    </row>
    <row r="1719" spans="1:23" s="193" customFormat="1">
      <c r="A1719" s="336"/>
      <c r="B1719" s="434" t="s">
        <v>448</v>
      </c>
      <c r="C1719" s="336">
        <v>561</v>
      </c>
      <c r="D1719" s="432" t="s">
        <v>97</v>
      </c>
      <c r="E1719" s="433">
        <f>SUM(E1720:E1727)</f>
        <v>0</v>
      </c>
      <c r="F1719" s="433">
        <f t="shared" ref="F1719" si="865">SUM(F1720:F1727)</f>
        <v>7220</v>
      </c>
      <c r="G1719" s="433">
        <f t="shared" ref="G1719" si="866">SUM(G1720:G1727)</f>
        <v>2705.12</v>
      </c>
      <c r="H1719" s="541" t="s">
        <v>741</v>
      </c>
      <c r="I1719" s="541">
        <f t="shared" si="784"/>
        <v>37.467036011080332</v>
      </c>
      <c r="J1719" s="458"/>
      <c r="K1719" s="458"/>
      <c r="L1719" s="338"/>
      <c r="M1719" s="338"/>
      <c r="N1719" s="338"/>
      <c r="O1719" s="360"/>
      <c r="P1719" s="358"/>
      <c r="Q1719" s="358"/>
      <c r="R1719" s="358"/>
      <c r="S1719" s="360"/>
      <c r="T1719" s="359"/>
      <c r="U1719" s="359"/>
      <c r="V1719" s="359"/>
      <c r="W1719" s="359"/>
    </row>
    <row r="1720" spans="1:23" s="193" customFormat="1">
      <c r="A1720" s="418"/>
      <c r="B1720" s="435" t="s">
        <v>201</v>
      </c>
      <c r="C1720" s="418">
        <v>561</v>
      </c>
      <c r="D1720" s="436" t="s">
        <v>202</v>
      </c>
      <c r="E1720" s="422">
        <v>0</v>
      </c>
      <c r="F1720" s="422">
        <v>7220</v>
      </c>
      <c r="G1720" s="422">
        <v>2705.12</v>
      </c>
      <c r="H1720" s="540" t="s">
        <v>741</v>
      </c>
      <c r="I1720" s="543">
        <f t="shared" si="784"/>
        <v>37.467036011080332</v>
      </c>
      <c r="J1720" s="458"/>
      <c r="K1720" s="458"/>
      <c r="L1720" s="338"/>
      <c r="M1720" s="338"/>
      <c r="N1720" s="338"/>
      <c r="O1720" s="360"/>
      <c r="P1720" s="358"/>
      <c r="Q1720" s="358"/>
      <c r="R1720" s="358"/>
      <c r="S1720" s="360"/>
      <c r="T1720" s="359"/>
      <c r="U1720" s="359"/>
      <c r="V1720" s="359"/>
      <c r="W1720" s="359"/>
    </row>
    <row r="1721" spans="1:23" s="193" customFormat="1">
      <c r="A1721" s="418"/>
      <c r="B1721" s="435" t="s">
        <v>199</v>
      </c>
      <c r="C1721" s="418">
        <v>561</v>
      </c>
      <c r="D1721" s="436" t="s">
        <v>200</v>
      </c>
      <c r="E1721" s="422">
        <v>0</v>
      </c>
      <c r="F1721" s="422">
        <v>0</v>
      </c>
      <c r="G1721" s="422">
        <v>0</v>
      </c>
      <c r="H1721" s="540" t="s">
        <v>741</v>
      </c>
      <c r="I1721" s="540" t="s">
        <v>741</v>
      </c>
      <c r="J1721" s="458"/>
      <c r="K1721" s="458"/>
      <c r="L1721" s="338"/>
      <c r="M1721" s="338"/>
      <c r="N1721" s="338"/>
      <c r="O1721" s="360"/>
      <c r="P1721" s="358"/>
      <c r="Q1721" s="358"/>
      <c r="R1721" s="358"/>
      <c r="S1721" s="360"/>
      <c r="T1721" s="359"/>
      <c r="U1721" s="359"/>
      <c r="V1721" s="359"/>
      <c r="W1721" s="359"/>
    </row>
    <row r="1722" spans="1:23" s="193" customFormat="1">
      <c r="A1722" s="418"/>
      <c r="B1722" s="435" t="s">
        <v>449</v>
      </c>
      <c r="C1722" s="418">
        <v>561</v>
      </c>
      <c r="D1722" s="436" t="s">
        <v>450</v>
      </c>
      <c r="E1722" s="422">
        <v>0</v>
      </c>
      <c r="F1722" s="422">
        <v>0</v>
      </c>
      <c r="G1722" s="422">
        <v>0</v>
      </c>
      <c r="H1722" s="540" t="s">
        <v>741</v>
      </c>
      <c r="I1722" s="540" t="s">
        <v>741</v>
      </c>
      <c r="J1722" s="458"/>
      <c r="K1722" s="458"/>
      <c r="L1722" s="338"/>
      <c r="M1722" s="338"/>
      <c r="N1722" s="338"/>
      <c r="O1722" s="360"/>
      <c r="P1722" s="358"/>
      <c r="Q1722" s="358"/>
      <c r="R1722" s="358"/>
      <c r="S1722" s="360"/>
      <c r="T1722" s="359"/>
      <c r="U1722" s="359"/>
      <c r="V1722" s="359"/>
      <c r="W1722" s="359"/>
    </row>
    <row r="1723" spans="1:23" s="193" customFormat="1">
      <c r="A1723" s="418"/>
      <c r="B1723" s="435" t="s">
        <v>451</v>
      </c>
      <c r="C1723" s="418">
        <v>561</v>
      </c>
      <c r="D1723" s="436" t="s">
        <v>452</v>
      </c>
      <c r="E1723" s="422">
        <v>0</v>
      </c>
      <c r="F1723" s="422">
        <v>0</v>
      </c>
      <c r="G1723" s="422">
        <v>0</v>
      </c>
      <c r="H1723" s="540" t="s">
        <v>741</v>
      </c>
      <c r="I1723" s="540" t="s">
        <v>741</v>
      </c>
      <c r="J1723" s="458"/>
      <c r="K1723" s="458"/>
      <c r="L1723" s="338"/>
      <c r="M1723" s="338"/>
      <c r="N1723" s="338"/>
      <c r="O1723" s="360"/>
      <c r="P1723" s="358"/>
      <c r="Q1723" s="358"/>
      <c r="R1723" s="358"/>
      <c r="S1723" s="360"/>
      <c r="T1723" s="359"/>
      <c r="U1723" s="359"/>
      <c r="V1723" s="359"/>
      <c r="W1723" s="359"/>
    </row>
    <row r="1724" spans="1:23" s="193" customFormat="1">
      <c r="A1724" s="418"/>
      <c r="B1724" s="435" t="s">
        <v>453</v>
      </c>
      <c r="C1724" s="418">
        <v>561</v>
      </c>
      <c r="D1724" s="436" t="s">
        <v>454</v>
      </c>
      <c r="E1724" s="422">
        <v>0</v>
      </c>
      <c r="F1724" s="422">
        <v>0</v>
      </c>
      <c r="G1724" s="422">
        <v>0</v>
      </c>
      <c r="H1724" s="540" t="s">
        <v>741</v>
      </c>
      <c r="I1724" s="540" t="s">
        <v>741</v>
      </c>
      <c r="J1724" s="458"/>
      <c r="K1724" s="458"/>
      <c r="L1724" s="338"/>
      <c r="M1724" s="338"/>
      <c r="N1724" s="338"/>
      <c r="O1724" s="360"/>
      <c r="P1724" s="358"/>
      <c r="Q1724" s="358"/>
      <c r="R1724" s="358"/>
      <c r="S1724" s="360"/>
      <c r="T1724" s="359"/>
      <c r="U1724" s="359"/>
      <c r="V1724" s="359"/>
      <c r="W1724" s="359"/>
    </row>
    <row r="1725" spans="1:23" s="193" customFormat="1">
      <c r="A1725" s="418"/>
      <c r="B1725" s="435" t="s">
        <v>455</v>
      </c>
      <c r="C1725" s="418">
        <v>561</v>
      </c>
      <c r="D1725" s="436" t="s">
        <v>456</v>
      </c>
      <c r="E1725" s="422">
        <v>0</v>
      </c>
      <c r="F1725" s="422">
        <v>0</v>
      </c>
      <c r="G1725" s="422">
        <v>0</v>
      </c>
      <c r="H1725" s="540" t="s">
        <v>741</v>
      </c>
      <c r="I1725" s="540" t="s">
        <v>741</v>
      </c>
      <c r="J1725" s="458"/>
      <c r="K1725" s="458"/>
      <c r="L1725" s="338"/>
      <c r="M1725" s="338"/>
      <c r="N1725" s="338"/>
      <c r="O1725" s="360"/>
      <c r="P1725" s="358"/>
      <c r="Q1725" s="358"/>
      <c r="R1725" s="358"/>
      <c r="S1725" s="360"/>
      <c r="T1725" s="359"/>
      <c r="U1725" s="359"/>
      <c r="V1725" s="359"/>
      <c r="W1725" s="359"/>
    </row>
    <row r="1726" spans="1:23" s="193" customFormat="1">
      <c r="A1726" s="418"/>
      <c r="B1726" s="435" t="s">
        <v>457</v>
      </c>
      <c r="C1726" s="418">
        <v>561</v>
      </c>
      <c r="D1726" s="436" t="s">
        <v>458</v>
      </c>
      <c r="E1726" s="422">
        <v>0</v>
      </c>
      <c r="F1726" s="422">
        <v>0</v>
      </c>
      <c r="G1726" s="422">
        <v>0</v>
      </c>
      <c r="H1726" s="540" t="s">
        <v>741</v>
      </c>
      <c r="I1726" s="540" t="s">
        <v>741</v>
      </c>
      <c r="J1726" s="458"/>
      <c r="K1726" s="458"/>
      <c r="L1726" s="338"/>
      <c r="M1726" s="338"/>
      <c r="N1726" s="338"/>
      <c r="O1726" s="360"/>
      <c r="P1726" s="358"/>
      <c r="Q1726" s="358"/>
      <c r="R1726" s="358"/>
      <c r="S1726" s="360"/>
      <c r="T1726" s="359"/>
      <c r="U1726" s="359"/>
      <c r="V1726" s="359"/>
      <c r="W1726" s="359"/>
    </row>
    <row r="1727" spans="1:23" s="193" customFormat="1">
      <c r="A1727" s="438"/>
      <c r="B1727" s="439">
        <v>4228</v>
      </c>
      <c r="C1727" s="437">
        <v>561</v>
      </c>
      <c r="D1727" s="436" t="s">
        <v>459</v>
      </c>
      <c r="E1727" s="422">
        <v>0</v>
      </c>
      <c r="F1727" s="422">
        <v>0</v>
      </c>
      <c r="G1727" s="422">
        <v>0</v>
      </c>
      <c r="H1727" s="540" t="s">
        <v>741</v>
      </c>
      <c r="I1727" s="540" t="s">
        <v>741</v>
      </c>
      <c r="J1727" s="458"/>
      <c r="K1727" s="458"/>
      <c r="L1727" s="338"/>
      <c r="M1727" s="338"/>
      <c r="N1727" s="338"/>
      <c r="O1727" s="360"/>
      <c r="P1727" s="358"/>
      <c r="Q1727" s="358"/>
      <c r="R1727" s="358"/>
      <c r="S1727" s="360"/>
      <c r="T1727" s="359"/>
      <c r="U1727" s="359"/>
      <c r="V1727" s="359"/>
      <c r="W1727" s="359"/>
    </row>
    <row r="1728" spans="1:23" s="193" customFormat="1">
      <c r="A1728" s="336"/>
      <c r="B1728" s="434" t="s">
        <v>460</v>
      </c>
      <c r="C1728" s="336">
        <v>561</v>
      </c>
      <c r="D1728" s="432" t="s">
        <v>461</v>
      </c>
      <c r="E1728" s="433">
        <f>SUM(E1729:E1732)</f>
        <v>0</v>
      </c>
      <c r="F1728" s="433">
        <f t="shared" ref="F1728" si="867">SUM(F1729:F1732)</f>
        <v>0</v>
      </c>
      <c r="G1728" s="433">
        <f t="shared" ref="G1728" si="868">SUM(G1729:G1732)</f>
        <v>0</v>
      </c>
      <c r="H1728" s="541" t="s">
        <v>741</v>
      </c>
      <c r="I1728" s="541" t="s">
        <v>741</v>
      </c>
      <c r="J1728" s="458"/>
      <c r="K1728" s="458"/>
      <c r="L1728" s="338"/>
      <c r="M1728" s="338"/>
      <c r="N1728" s="338"/>
      <c r="O1728" s="360"/>
      <c r="P1728" s="358"/>
      <c r="Q1728" s="358"/>
      <c r="R1728" s="358"/>
      <c r="S1728" s="360"/>
      <c r="T1728" s="359"/>
      <c r="U1728" s="359"/>
      <c r="V1728" s="359"/>
      <c r="W1728" s="359"/>
    </row>
    <row r="1729" spans="1:23" s="193" customFormat="1">
      <c r="A1729" s="418"/>
      <c r="B1729" s="435" t="s">
        <v>462</v>
      </c>
      <c r="C1729" s="418">
        <v>561</v>
      </c>
      <c r="D1729" s="436" t="s">
        <v>463</v>
      </c>
      <c r="E1729" s="422">
        <v>0</v>
      </c>
      <c r="F1729" s="422">
        <v>0</v>
      </c>
      <c r="G1729" s="422">
        <v>0</v>
      </c>
      <c r="H1729" s="540" t="s">
        <v>741</v>
      </c>
      <c r="I1729" s="540" t="s">
        <v>741</v>
      </c>
      <c r="J1729" s="458"/>
      <c r="K1729" s="458"/>
      <c r="L1729" s="338"/>
      <c r="M1729" s="338"/>
      <c r="N1729" s="338"/>
      <c r="O1729" s="360"/>
      <c r="P1729" s="358"/>
      <c r="Q1729" s="358"/>
      <c r="R1729" s="358"/>
      <c r="S1729" s="360"/>
      <c r="T1729" s="359"/>
      <c r="U1729" s="359"/>
      <c r="V1729" s="359"/>
      <c r="W1729" s="359"/>
    </row>
    <row r="1730" spans="1:23" s="193" customFormat="1">
      <c r="A1730" s="418"/>
      <c r="B1730" s="435" t="s">
        <v>464</v>
      </c>
      <c r="C1730" s="418">
        <v>561</v>
      </c>
      <c r="D1730" s="436" t="s">
        <v>465</v>
      </c>
      <c r="E1730" s="422">
        <v>0</v>
      </c>
      <c r="F1730" s="422">
        <v>0</v>
      </c>
      <c r="G1730" s="422">
        <v>0</v>
      </c>
      <c r="H1730" s="540" t="s">
        <v>741</v>
      </c>
      <c r="I1730" s="540" t="s">
        <v>741</v>
      </c>
      <c r="J1730" s="458"/>
      <c r="K1730" s="458"/>
      <c r="L1730" s="338"/>
      <c r="M1730" s="338"/>
      <c r="N1730" s="338"/>
      <c r="O1730" s="360"/>
      <c r="P1730" s="358"/>
      <c r="Q1730" s="358"/>
      <c r="R1730" s="358"/>
      <c r="S1730" s="360"/>
      <c r="T1730" s="359"/>
      <c r="U1730" s="359"/>
      <c r="V1730" s="359"/>
      <c r="W1730" s="359"/>
    </row>
    <row r="1731" spans="1:23" s="193" customFormat="1">
      <c r="A1731" s="418"/>
      <c r="B1731" s="435" t="s">
        <v>466</v>
      </c>
      <c r="C1731" s="418">
        <v>561</v>
      </c>
      <c r="D1731" s="436" t="s">
        <v>467</v>
      </c>
      <c r="E1731" s="422">
        <v>0</v>
      </c>
      <c r="F1731" s="422">
        <v>0</v>
      </c>
      <c r="G1731" s="422">
        <v>0</v>
      </c>
      <c r="H1731" s="540" t="s">
        <v>741</v>
      </c>
      <c r="I1731" s="540" t="s">
        <v>741</v>
      </c>
      <c r="J1731" s="458"/>
      <c r="K1731" s="458"/>
      <c r="L1731" s="338"/>
      <c r="M1731" s="338"/>
      <c r="N1731" s="338"/>
      <c r="O1731" s="360"/>
      <c r="P1731" s="358"/>
      <c r="Q1731" s="358"/>
      <c r="R1731" s="358"/>
      <c r="S1731" s="360"/>
      <c r="T1731" s="359"/>
      <c r="U1731" s="359"/>
      <c r="V1731" s="359"/>
      <c r="W1731" s="359"/>
    </row>
    <row r="1732" spans="1:23" s="193" customFormat="1">
      <c r="A1732" s="418"/>
      <c r="B1732" s="435" t="s">
        <v>468</v>
      </c>
      <c r="C1732" s="418">
        <v>561</v>
      </c>
      <c r="D1732" s="436" t="s">
        <v>469</v>
      </c>
      <c r="E1732" s="422">
        <v>0</v>
      </c>
      <c r="F1732" s="422">
        <v>0</v>
      </c>
      <c r="G1732" s="422">
        <v>0</v>
      </c>
      <c r="H1732" s="540" t="s">
        <v>741</v>
      </c>
      <c r="I1732" s="540" t="s">
        <v>741</v>
      </c>
      <c r="J1732" s="458"/>
      <c r="K1732" s="458"/>
      <c r="L1732" s="338"/>
      <c r="M1732" s="338"/>
      <c r="N1732" s="338"/>
      <c r="O1732" s="360"/>
      <c r="P1732" s="358"/>
      <c r="Q1732" s="358"/>
      <c r="R1732" s="358"/>
      <c r="S1732" s="360"/>
      <c r="T1732" s="359"/>
      <c r="U1732" s="359"/>
      <c r="V1732" s="359"/>
      <c r="W1732" s="359"/>
    </row>
    <row r="1733" spans="1:23" s="193" customFormat="1">
      <c r="A1733" s="336"/>
      <c r="B1733" s="415">
        <v>424</v>
      </c>
      <c r="C1733" s="431">
        <v>561</v>
      </c>
      <c r="D1733" s="432" t="s">
        <v>104</v>
      </c>
      <c r="E1733" s="433">
        <f>SUM(E1734:E1737)</f>
        <v>0</v>
      </c>
      <c r="F1733" s="433">
        <f t="shared" ref="F1733" si="869">SUM(F1734:F1737)</f>
        <v>0</v>
      </c>
      <c r="G1733" s="433">
        <f t="shared" ref="G1733" si="870">SUM(G1734:G1737)</f>
        <v>0</v>
      </c>
      <c r="H1733" s="541" t="s">
        <v>741</v>
      </c>
      <c r="I1733" s="541" t="s">
        <v>741</v>
      </c>
      <c r="J1733" s="458"/>
      <c r="K1733" s="458"/>
      <c r="L1733" s="338"/>
      <c r="M1733" s="338"/>
      <c r="N1733" s="338"/>
      <c r="O1733" s="360"/>
      <c r="P1733" s="358"/>
      <c r="Q1733" s="358"/>
      <c r="R1733" s="358"/>
      <c r="S1733" s="360"/>
      <c r="T1733" s="359"/>
      <c r="U1733" s="359"/>
      <c r="V1733" s="359"/>
      <c r="W1733" s="359"/>
    </row>
    <row r="1734" spans="1:23" s="193" customFormat="1">
      <c r="A1734" s="418"/>
      <c r="B1734" s="440">
        <v>4241</v>
      </c>
      <c r="C1734" s="418">
        <v>561</v>
      </c>
      <c r="D1734" s="441" t="s">
        <v>470</v>
      </c>
      <c r="E1734" s="422">
        <v>0</v>
      </c>
      <c r="F1734" s="422">
        <v>0</v>
      </c>
      <c r="G1734" s="422">
        <v>0</v>
      </c>
      <c r="H1734" s="540" t="s">
        <v>741</v>
      </c>
      <c r="I1734" s="540" t="s">
        <v>741</v>
      </c>
      <c r="J1734" s="458"/>
      <c r="K1734" s="458"/>
      <c r="L1734" s="338"/>
      <c r="M1734" s="338"/>
      <c r="N1734" s="338"/>
      <c r="O1734" s="360"/>
      <c r="P1734" s="358"/>
      <c r="Q1734" s="358"/>
      <c r="R1734" s="358"/>
      <c r="S1734" s="360"/>
      <c r="T1734" s="359"/>
      <c r="U1734" s="359"/>
      <c r="V1734" s="359"/>
      <c r="W1734" s="359"/>
    </row>
    <row r="1735" spans="1:23" s="193" customFormat="1">
      <c r="A1735" s="418"/>
      <c r="B1735" s="440">
        <v>4242</v>
      </c>
      <c r="C1735" s="418">
        <v>561</v>
      </c>
      <c r="D1735" s="442" t="s">
        <v>471</v>
      </c>
      <c r="E1735" s="422">
        <v>0</v>
      </c>
      <c r="F1735" s="422">
        <v>0</v>
      </c>
      <c r="G1735" s="422">
        <v>0</v>
      </c>
      <c r="H1735" s="540" t="s">
        <v>741</v>
      </c>
      <c r="I1735" s="540" t="s">
        <v>741</v>
      </c>
      <c r="J1735" s="458"/>
      <c r="K1735" s="458"/>
      <c r="L1735" s="338"/>
      <c r="M1735" s="338"/>
      <c r="N1735" s="338"/>
      <c r="O1735" s="360"/>
      <c r="P1735" s="358"/>
      <c r="Q1735" s="358"/>
      <c r="R1735" s="358"/>
      <c r="S1735" s="360"/>
      <c r="T1735" s="359"/>
      <c r="U1735" s="359"/>
      <c r="V1735" s="359"/>
      <c r="W1735" s="359"/>
    </row>
    <row r="1736" spans="1:23" s="193" customFormat="1">
      <c r="A1736" s="418"/>
      <c r="B1736" s="440">
        <v>4243</v>
      </c>
      <c r="C1736" s="418">
        <v>561</v>
      </c>
      <c r="D1736" s="442" t="s">
        <v>472</v>
      </c>
      <c r="E1736" s="422">
        <v>0</v>
      </c>
      <c r="F1736" s="422">
        <v>0</v>
      </c>
      <c r="G1736" s="422">
        <v>0</v>
      </c>
      <c r="H1736" s="540" t="s">
        <v>741</v>
      </c>
      <c r="I1736" s="540" t="s">
        <v>741</v>
      </c>
      <c r="J1736" s="458"/>
      <c r="K1736" s="458"/>
      <c r="L1736" s="338"/>
      <c r="M1736" s="338"/>
      <c r="N1736" s="338"/>
      <c r="O1736" s="360"/>
      <c r="P1736" s="358"/>
      <c r="Q1736" s="358"/>
      <c r="R1736" s="358"/>
      <c r="S1736" s="360"/>
      <c r="T1736" s="359"/>
      <c r="U1736" s="359"/>
      <c r="V1736" s="359"/>
      <c r="W1736" s="359"/>
    </row>
    <row r="1737" spans="1:23" s="193" customFormat="1">
      <c r="A1737" s="418"/>
      <c r="B1737" s="440">
        <v>4244</v>
      </c>
      <c r="C1737" s="418">
        <v>561</v>
      </c>
      <c r="D1737" s="442" t="s">
        <v>473</v>
      </c>
      <c r="E1737" s="422">
        <v>0</v>
      </c>
      <c r="F1737" s="422">
        <v>0</v>
      </c>
      <c r="G1737" s="422">
        <v>0</v>
      </c>
      <c r="H1737" s="540" t="s">
        <v>741</v>
      </c>
      <c r="I1737" s="540" t="s">
        <v>741</v>
      </c>
      <c r="J1737" s="458"/>
      <c r="K1737" s="458"/>
      <c r="L1737" s="338"/>
      <c r="M1737" s="338"/>
      <c r="N1737" s="338"/>
      <c r="O1737" s="360"/>
      <c r="P1737" s="358"/>
      <c r="Q1737" s="358"/>
      <c r="R1737" s="358"/>
      <c r="S1737" s="360"/>
      <c r="T1737" s="359"/>
      <c r="U1737" s="359"/>
      <c r="V1737" s="359"/>
      <c r="W1737" s="359"/>
    </row>
    <row r="1738" spans="1:23" s="193" customFormat="1">
      <c r="A1738" s="336"/>
      <c r="B1738" s="434">
        <v>425</v>
      </c>
      <c r="C1738" s="336">
        <v>561</v>
      </c>
      <c r="D1738" s="432" t="s">
        <v>474</v>
      </c>
      <c r="E1738" s="433">
        <f>SUM(E1739:E1740)</f>
        <v>0</v>
      </c>
      <c r="F1738" s="433">
        <f t="shared" ref="F1738" si="871">SUM(F1739:F1740)</f>
        <v>0</v>
      </c>
      <c r="G1738" s="433">
        <f t="shared" ref="G1738" si="872">SUM(G1739:G1740)</f>
        <v>0</v>
      </c>
      <c r="H1738" s="541" t="s">
        <v>741</v>
      </c>
      <c r="I1738" s="541" t="s">
        <v>741</v>
      </c>
      <c r="J1738" s="458"/>
      <c r="K1738" s="458"/>
      <c r="L1738" s="338"/>
      <c r="M1738" s="338"/>
      <c r="N1738" s="338"/>
      <c r="O1738" s="360"/>
      <c r="P1738" s="358"/>
      <c r="Q1738" s="358"/>
      <c r="R1738" s="358"/>
      <c r="S1738" s="360"/>
      <c r="T1738" s="359"/>
      <c r="U1738" s="359"/>
      <c r="V1738" s="359"/>
      <c r="W1738" s="359"/>
    </row>
    <row r="1739" spans="1:23" s="193" customFormat="1">
      <c r="A1739" s="418"/>
      <c r="B1739" s="435">
        <v>4251</v>
      </c>
      <c r="C1739" s="418">
        <v>561</v>
      </c>
      <c r="D1739" s="436" t="s">
        <v>475</v>
      </c>
      <c r="E1739" s="422">
        <v>0</v>
      </c>
      <c r="F1739" s="422">
        <v>0</v>
      </c>
      <c r="G1739" s="422">
        <v>0</v>
      </c>
      <c r="H1739" s="540" t="s">
        <v>741</v>
      </c>
      <c r="I1739" s="540" t="s">
        <v>741</v>
      </c>
      <c r="J1739" s="458"/>
      <c r="K1739" s="458"/>
      <c r="L1739" s="338"/>
      <c r="M1739" s="338"/>
      <c r="N1739" s="338"/>
      <c r="O1739" s="360"/>
      <c r="P1739" s="358"/>
      <c r="Q1739" s="358"/>
      <c r="R1739" s="358"/>
      <c r="S1739" s="360"/>
      <c r="T1739" s="359"/>
      <c r="U1739" s="359"/>
      <c r="V1739" s="359"/>
      <c r="W1739" s="359"/>
    </row>
    <row r="1740" spans="1:23" s="193" customFormat="1">
      <c r="A1740" s="418"/>
      <c r="B1740" s="435">
        <v>4252</v>
      </c>
      <c r="C1740" s="418">
        <v>561</v>
      </c>
      <c r="D1740" s="436" t="s">
        <v>476</v>
      </c>
      <c r="E1740" s="422">
        <v>0</v>
      </c>
      <c r="F1740" s="422">
        <v>0</v>
      </c>
      <c r="G1740" s="422">
        <v>0</v>
      </c>
      <c r="H1740" s="540" t="s">
        <v>741</v>
      </c>
      <c r="I1740" s="540" t="s">
        <v>741</v>
      </c>
      <c r="J1740" s="458"/>
      <c r="K1740" s="458"/>
      <c r="L1740" s="338"/>
      <c r="M1740" s="338"/>
      <c r="N1740" s="338"/>
      <c r="O1740" s="360"/>
      <c r="P1740" s="358"/>
      <c r="Q1740" s="358"/>
      <c r="R1740" s="358"/>
      <c r="S1740" s="360"/>
      <c r="T1740" s="359"/>
      <c r="U1740" s="359"/>
      <c r="V1740" s="359"/>
      <c r="W1740" s="359"/>
    </row>
    <row r="1741" spans="1:23" s="193" customFormat="1">
      <c r="A1741" s="336"/>
      <c r="B1741" s="434">
        <v>426</v>
      </c>
      <c r="C1741" s="336">
        <v>561</v>
      </c>
      <c r="D1741" s="432" t="s">
        <v>105</v>
      </c>
      <c r="E1741" s="433">
        <f>SUM(E1742:E1745)</f>
        <v>0</v>
      </c>
      <c r="F1741" s="433">
        <f t="shared" ref="F1741" si="873">SUM(F1742:F1745)</f>
        <v>0</v>
      </c>
      <c r="G1741" s="433">
        <f t="shared" ref="G1741" si="874">SUM(G1742:G1745)</f>
        <v>0</v>
      </c>
      <c r="H1741" s="541" t="s">
        <v>741</v>
      </c>
      <c r="I1741" s="541" t="s">
        <v>741</v>
      </c>
      <c r="J1741" s="458"/>
      <c r="K1741" s="458"/>
      <c r="L1741" s="338"/>
      <c r="M1741" s="338"/>
      <c r="N1741" s="338"/>
      <c r="O1741" s="360"/>
      <c r="P1741" s="358"/>
      <c r="Q1741" s="358"/>
      <c r="R1741" s="358"/>
      <c r="S1741" s="360"/>
      <c r="T1741" s="359"/>
      <c r="U1741" s="359"/>
      <c r="V1741" s="359"/>
      <c r="W1741" s="359"/>
    </row>
    <row r="1742" spans="1:23" s="193" customFormat="1">
      <c r="A1742" s="418"/>
      <c r="B1742" s="435">
        <v>4261</v>
      </c>
      <c r="C1742" s="418">
        <v>561</v>
      </c>
      <c r="D1742" s="436" t="s">
        <v>477</v>
      </c>
      <c r="E1742" s="422">
        <v>0</v>
      </c>
      <c r="F1742" s="422">
        <v>0</v>
      </c>
      <c r="G1742" s="422">
        <v>0</v>
      </c>
      <c r="H1742" s="540" t="s">
        <v>741</v>
      </c>
      <c r="I1742" s="540" t="s">
        <v>741</v>
      </c>
      <c r="J1742" s="458"/>
      <c r="K1742" s="458"/>
      <c r="L1742" s="338"/>
      <c r="M1742" s="338"/>
      <c r="N1742" s="338"/>
      <c r="O1742" s="360"/>
      <c r="P1742" s="358"/>
      <c r="Q1742" s="358"/>
      <c r="R1742" s="358"/>
      <c r="S1742" s="360"/>
      <c r="T1742" s="359"/>
      <c r="U1742" s="359"/>
      <c r="V1742" s="359"/>
      <c r="W1742" s="359"/>
    </row>
    <row r="1743" spans="1:23" s="193" customFormat="1">
      <c r="A1743" s="418"/>
      <c r="B1743" s="435">
        <v>4262</v>
      </c>
      <c r="C1743" s="418">
        <v>561</v>
      </c>
      <c r="D1743" s="436" t="s">
        <v>478</v>
      </c>
      <c r="E1743" s="422">
        <v>0</v>
      </c>
      <c r="F1743" s="422">
        <v>0</v>
      </c>
      <c r="G1743" s="422">
        <v>0</v>
      </c>
      <c r="H1743" s="540" t="s">
        <v>741</v>
      </c>
      <c r="I1743" s="540" t="s">
        <v>741</v>
      </c>
      <c r="J1743" s="458"/>
      <c r="K1743" s="458"/>
      <c r="L1743" s="338"/>
      <c r="M1743" s="338"/>
      <c r="N1743" s="338"/>
      <c r="O1743" s="360"/>
      <c r="P1743" s="358"/>
      <c r="Q1743" s="358"/>
      <c r="R1743" s="358"/>
      <c r="S1743" s="360"/>
      <c r="T1743" s="359"/>
      <c r="U1743" s="359"/>
      <c r="V1743" s="359"/>
      <c r="W1743" s="359"/>
    </row>
    <row r="1744" spans="1:23" s="193" customFormat="1">
      <c r="A1744" s="418"/>
      <c r="B1744" s="435">
        <v>4263</v>
      </c>
      <c r="C1744" s="418">
        <v>561</v>
      </c>
      <c r="D1744" s="436" t="s">
        <v>479</v>
      </c>
      <c r="E1744" s="422">
        <v>0</v>
      </c>
      <c r="F1744" s="422">
        <v>0</v>
      </c>
      <c r="G1744" s="422">
        <v>0</v>
      </c>
      <c r="H1744" s="540" t="s">
        <v>741</v>
      </c>
      <c r="I1744" s="540" t="s">
        <v>741</v>
      </c>
      <c r="J1744" s="458"/>
      <c r="K1744" s="458"/>
      <c r="L1744" s="338"/>
      <c r="M1744" s="338"/>
      <c r="N1744" s="338"/>
      <c r="O1744" s="360"/>
      <c r="P1744" s="358"/>
      <c r="Q1744" s="358"/>
      <c r="R1744" s="358"/>
      <c r="S1744" s="360"/>
      <c r="T1744" s="359"/>
      <c r="U1744" s="359"/>
      <c r="V1744" s="359"/>
      <c r="W1744" s="359"/>
    </row>
    <row r="1745" spans="1:23" s="193" customFormat="1">
      <c r="A1745" s="418"/>
      <c r="B1745" s="435">
        <v>4264</v>
      </c>
      <c r="C1745" s="418">
        <v>561</v>
      </c>
      <c r="D1745" s="436" t="s">
        <v>480</v>
      </c>
      <c r="E1745" s="422">
        <v>0</v>
      </c>
      <c r="F1745" s="422">
        <v>0</v>
      </c>
      <c r="G1745" s="422">
        <v>0</v>
      </c>
      <c r="H1745" s="540" t="s">
        <v>741</v>
      </c>
      <c r="I1745" s="540" t="s">
        <v>741</v>
      </c>
      <c r="J1745" s="458"/>
      <c r="K1745" s="458"/>
      <c r="L1745" s="338"/>
      <c r="M1745" s="338"/>
      <c r="N1745" s="338"/>
      <c r="O1745" s="360"/>
      <c r="P1745" s="358"/>
      <c r="Q1745" s="358"/>
      <c r="R1745" s="358"/>
      <c r="S1745" s="360"/>
      <c r="T1745" s="359"/>
      <c r="U1745" s="359"/>
      <c r="V1745" s="359"/>
      <c r="W1745" s="359"/>
    </row>
    <row r="1746" spans="1:23" s="193" customFormat="1" ht="30">
      <c r="A1746" s="443"/>
      <c r="B1746" s="415">
        <v>43</v>
      </c>
      <c r="C1746" s="336">
        <v>561</v>
      </c>
      <c r="D1746" s="432" t="s">
        <v>481</v>
      </c>
      <c r="E1746" s="433">
        <f>E1747</f>
        <v>0</v>
      </c>
      <c r="F1746" s="433">
        <f t="shared" ref="F1746" si="875">F1747</f>
        <v>0</v>
      </c>
      <c r="G1746" s="433">
        <f t="shared" ref="G1746" si="876">G1747</f>
        <v>0</v>
      </c>
      <c r="H1746" s="541" t="s">
        <v>741</v>
      </c>
      <c r="I1746" s="541" t="s">
        <v>741</v>
      </c>
      <c r="J1746" s="458"/>
      <c r="K1746" s="458"/>
      <c r="L1746" s="338"/>
      <c r="M1746" s="338"/>
      <c r="N1746" s="338"/>
      <c r="O1746" s="360"/>
      <c r="P1746" s="358"/>
      <c r="Q1746" s="358"/>
      <c r="R1746" s="358"/>
      <c r="S1746" s="360"/>
      <c r="T1746" s="359"/>
      <c r="U1746" s="359"/>
      <c r="V1746" s="359"/>
      <c r="W1746" s="359"/>
    </row>
    <row r="1747" spans="1:23" s="193" customFormat="1">
      <c r="A1747" s="336"/>
      <c r="B1747" s="434" t="s">
        <v>482</v>
      </c>
      <c r="C1747" s="336">
        <v>561</v>
      </c>
      <c r="D1747" s="432" t="s">
        <v>483</v>
      </c>
      <c r="E1747" s="433">
        <f>SUM(E1748:E1749)</f>
        <v>0</v>
      </c>
      <c r="F1747" s="433">
        <f t="shared" ref="F1747" si="877">SUM(F1748:F1749)</f>
        <v>0</v>
      </c>
      <c r="G1747" s="433">
        <f t="shared" ref="G1747" si="878">SUM(G1748:G1749)</f>
        <v>0</v>
      </c>
      <c r="H1747" s="541" t="s">
        <v>741</v>
      </c>
      <c r="I1747" s="541" t="s">
        <v>741</v>
      </c>
      <c r="J1747" s="458"/>
      <c r="K1747" s="458"/>
      <c r="L1747" s="338"/>
      <c r="M1747" s="338"/>
      <c r="N1747" s="338"/>
      <c r="O1747" s="360"/>
      <c r="P1747" s="358"/>
      <c r="Q1747" s="358"/>
      <c r="R1747" s="358"/>
      <c r="S1747" s="360"/>
      <c r="T1747" s="359"/>
      <c r="U1747" s="359"/>
      <c r="V1747" s="359"/>
      <c r="W1747" s="359"/>
    </row>
    <row r="1748" spans="1:23" s="193" customFormat="1">
      <c r="A1748" s="418"/>
      <c r="B1748" s="435" t="s">
        <v>484</v>
      </c>
      <c r="C1748" s="418">
        <v>561</v>
      </c>
      <c r="D1748" s="436" t="s">
        <v>485</v>
      </c>
      <c r="E1748" s="422">
        <v>0</v>
      </c>
      <c r="F1748" s="422">
        <v>0</v>
      </c>
      <c r="G1748" s="422">
        <v>0</v>
      </c>
      <c r="H1748" s="540" t="s">
        <v>741</v>
      </c>
      <c r="I1748" s="540" t="s">
        <v>741</v>
      </c>
      <c r="J1748" s="458"/>
      <c r="K1748" s="458"/>
      <c r="L1748" s="338"/>
      <c r="M1748" s="338"/>
      <c r="N1748" s="338"/>
      <c r="O1748" s="360"/>
      <c r="P1748" s="358"/>
      <c r="Q1748" s="358"/>
      <c r="R1748" s="358"/>
      <c r="S1748" s="360"/>
      <c r="T1748" s="359"/>
      <c r="U1748" s="359"/>
      <c r="V1748" s="359"/>
      <c r="W1748" s="359"/>
    </row>
    <row r="1749" spans="1:23" s="193" customFormat="1">
      <c r="A1749" s="418"/>
      <c r="B1749" s="440">
        <v>4312</v>
      </c>
      <c r="C1749" s="418">
        <v>561</v>
      </c>
      <c r="D1749" s="442" t="s">
        <v>486</v>
      </c>
      <c r="E1749" s="422">
        <v>0</v>
      </c>
      <c r="F1749" s="422">
        <v>0</v>
      </c>
      <c r="G1749" s="422">
        <v>0</v>
      </c>
      <c r="H1749" s="540" t="s">
        <v>741</v>
      </c>
      <c r="I1749" s="540" t="s">
        <v>741</v>
      </c>
      <c r="J1749" s="458"/>
      <c r="K1749" s="458"/>
      <c r="L1749" s="338"/>
      <c r="M1749" s="338"/>
      <c r="N1749" s="338"/>
      <c r="O1749" s="360"/>
      <c r="P1749" s="358"/>
      <c r="Q1749" s="358"/>
      <c r="R1749" s="358"/>
      <c r="S1749" s="360"/>
      <c r="T1749" s="359"/>
      <c r="U1749" s="359"/>
      <c r="V1749" s="359"/>
      <c r="W1749" s="359"/>
    </row>
    <row r="1750" spans="1:23" s="193" customFormat="1">
      <c r="A1750" s="431"/>
      <c r="B1750" s="415">
        <v>44</v>
      </c>
      <c r="C1750" s="336">
        <v>561</v>
      </c>
      <c r="D1750" s="432" t="s">
        <v>487</v>
      </c>
      <c r="E1750" s="433">
        <f>E1751</f>
        <v>0</v>
      </c>
      <c r="F1750" s="433">
        <f t="shared" ref="F1750" si="879">F1751</f>
        <v>0</v>
      </c>
      <c r="G1750" s="433">
        <f t="shared" ref="G1750" si="880">G1751</f>
        <v>0</v>
      </c>
      <c r="H1750" s="541" t="s">
        <v>741</v>
      </c>
      <c r="I1750" s="541" t="s">
        <v>741</v>
      </c>
      <c r="J1750" s="458"/>
      <c r="K1750" s="458"/>
      <c r="L1750" s="338"/>
      <c r="M1750" s="338"/>
      <c r="N1750" s="338"/>
      <c r="O1750" s="360"/>
      <c r="P1750" s="358"/>
      <c r="Q1750" s="358"/>
      <c r="R1750" s="358"/>
      <c r="S1750" s="360"/>
      <c r="T1750" s="359"/>
      <c r="U1750" s="359"/>
      <c r="V1750" s="359"/>
      <c r="W1750" s="359"/>
    </row>
    <row r="1751" spans="1:23" s="193" customFormat="1">
      <c r="A1751" s="336"/>
      <c r="B1751" s="434" t="s">
        <v>488</v>
      </c>
      <c r="C1751" s="336">
        <v>561</v>
      </c>
      <c r="D1751" s="432" t="s">
        <v>489</v>
      </c>
      <c r="E1751" s="433">
        <f>SUM(E1752)</f>
        <v>0</v>
      </c>
      <c r="F1751" s="433">
        <f t="shared" ref="F1751" si="881">SUM(F1752)</f>
        <v>0</v>
      </c>
      <c r="G1751" s="433">
        <f t="shared" ref="G1751" si="882">SUM(G1752)</f>
        <v>0</v>
      </c>
      <c r="H1751" s="541" t="s">
        <v>741</v>
      </c>
      <c r="I1751" s="541" t="s">
        <v>741</v>
      </c>
      <c r="J1751" s="458"/>
      <c r="K1751" s="458"/>
      <c r="L1751" s="338"/>
      <c r="M1751" s="338"/>
      <c r="N1751" s="338"/>
      <c r="O1751" s="360"/>
      <c r="P1751" s="358"/>
      <c r="Q1751" s="358"/>
      <c r="R1751" s="358"/>
      <c r="S1751" s="360"/>
      <c r="T1751" s="359"/>
      <c r="U1751" s="359"/>
      <c r="V1751" s="359"/>
      <c r="W1751" s="359"/>
    </row>
    <row r="1752" spans="1:23" s="193" customFormat="1">
      <c r="A1752" s="418"/>
      <c r="B1752" s="435" t="s">
        <v>490</v>
      </c>
      <c r="C1752" s="418">
        <v>561</v>
      </c>
      <c r="D1752" s="436" t="s">
        <v>491</v>
      </c>
      <c r="E1752" s="422">
        <v>0</v>
      </c>
      <c r="F1752" s="422">
        <v>0</v>
      </c>
      <c r="G1752" s="422">
        <v>0</v>
      </c>
      <c r="H1752" s="540" t="s">
        <v>741</v>
      </c>
      <c r="I1752" s="540" t="s">
        <v>741</v>
      </c>
      <c r="J1752" s="458"/>
      <c r="K1752" s="458"/>
      <c r="L1752" s="338"/>
      <c r="M1752" s="338"/>
      <c r="N1752" s="338"/>
      <c r="O1752" s="360"/>
      <c r="P1752" s="358"/>
      <c r="Q1752" s="358"/>
      <c r="R1752" s="358"/>
      <c r="S1752" s="360"/>
      <c r="T1752" s="359"/>
      <c r="U1752" s="359"/>
      <c r="V1752" s="359"/>
      <c r="W1752" s="359"/>
    </row>
    <row r="1753" spans="1:23" s="193" customFormat="1">
      <c r="A1753" s="431"/>
      <c r="B1753" s="415">
        <v>45</v>
      </c>
      <c r="C1753" s="336">
        <v>561</v>
      </c>
      <c r="D1753" s="432" t="s">
        <v>140</v>
      </c>
      <c r="E1753" s="433">
        <f>E1754+E1756+E1758+E1760</f>
        <v>0</v>
      </c>
      <c r="F1753" s="433">
        <f t="shared" ref="F1753" si="883">F1754+F1756+F1758+F1760</f>
        <v>0</v>
      </c>
      <c r="G1753" s="433">
        <f t="shared" ref="G1753" si="884">G1754+G1756+G1758+G1760</f>
        <v>0</v>
      </c>
      <c r="H1753" s="541" t="s">
        <v>741</v>
      </c>
      <c r="I1753" s="541" t="s">
        <v>741</v>
      </c>
      <c r="J1753" s="458"/>
      <c r="K1753" s="458"/>
      <c r="L1753" s="338"/>
      <c r="M1753" s="338"/>
      <c r="N1753" s="338"/>
      <c r="O1753" s="360"/>
      <c r="P1753" s="358"/>
      <c r="Q1753" s="358"/>
      <c r="R1753" s="358"/>
      <c r="S1753" s="360"/>
      <c r="T1753" s="359"/>
      <c r="U1753" s="359"/>
      <c r="V1753" s="359"/>
      <c r="W1753" s="359"/>
    </row>
    <row r="1754" spans="1:23" s="193" customFormat="1">
      <c r="A1754" s="336"/>
      <c r="B1754" s="434" t="s">
        <v>492</v>
      </c>
      <c r="C1754" s="336">
        <v>561</v>
      </c>
      <c r="D1754" s="432" t="s">
        <v>138</v>
      </c>
      <c r="E1754" s="433">
        <f>SUM(E1755)</f>
        <v>0</v>
      </c>
      <c r="F1754" s="433">
        <f t="shared" ref="F1754" si="885">SUM(F1755)</f>
        <v>0</v>
      </c>
      <c r="G1754" s="433">
        <f t="shared" ref="G1754" si="886">SUM(G1755)</f>
        <v>0</v>
      </c>
      <c r="H1754" s="541" t="s">
        <v>741</v>
      </c>
      <c r="I1754" s="541" t="s">
        <v>741</v>
      </c>
      <c r="J1754" s="458"/>
      <c r="K1754" s="458"/>
      <c r="L1754" s="338"/>
      <c r="M1754" s="338"/>
      <c r="N1754" s="338"/>
      <c r="O1754" s="360"/>
      <c r="P1754" s="358"/>
      <c r="Q1754" s="358"/>
      <c r="R1754" s="358"/>
      <c r="S1754" s="360"/>
      <c r="T1754" s="359"/>
      <c r="U1754" s="359"/>
      <c r="V1754" s="359"/>
      <c r="W1754" s="359"/>
    </row>
    <row r="1755" spans="1:23" s="193" customFormat="1">
      <c r="A1755" s="418"/>
      <c r="B1755" s="435" t="s">
        <v>493</v>
      </c>
      <c r="C1755" s="418">
        <v>561</v>
      </c>
      <c r="D1755" s="436" t="s">
        <v>138</v>
      </c>
      <c r="E1755" s="422">
        <v>0</v>
      </c>
      <c r="F1755" s="422">
        <v>0</v>
      </c>
      <c r="G1755" s="422">
        <v>0</v>
      </c>
      <c r="H1755" s="540" t="s">
        <v>741</v>
      </c>
      <c r="I1755" s="540" t="s">
        <v>741</v>
      </c>
      <c r="J1755" s="458"/>
      <c r="K1755" s="458"/>
      <c r="L1755" s="338"/>
      <c r="M1755" s="338"/>
      <c r="N1755" s="338"/>
      <c r="O1755" s="360"/>
      <c r="P1755" s="358"/>
      <c r="Q1755" s="358"/>
      <c r="R1755" s="358"/>
      <c r="S1755" s="360"/>
      <c r="T1755" s="359"/>
      <c r="U1755" s="359"/>
      <c r="V1755" s="359"/>
      <c r="W1755" s="359"/>
    </row>
    <row r="1756" spans="1:23" s="193" customFormat="1">
      <c r="A1756" s="336"/>
      <c r="B1756" s="434" t="s">
        <v>494</v>
      </c>
      <c r="C1756" s="336">
        <v>561</v>
      </c>
      <c r="D1756" s="432" t="s">
        <v>495</v>
      </c>
      <c r="E1756" s="433">
        <f>E1757</f>
        <v>0</v>
      </c>
      <c r="F1756" s="433">
        <f t="shared" ref="F1756" si="887">F1757</f>
        <v>0</v>
      </c>
      <c r="G1756" s="433">
        <f t="shared" ref="G1756" si="888">G1757</f>
        <v>0</v>
      </c>
      <c r="H1756" s="541" t="s">
        <v>741</v>
      </c>
      <c r="I1756" s="541" t="s">
        <v>741</v>
      </c>
      <c r="J1756" s="458"/>
      <c r="K1756" s="458"/>
      <c r="L1756" s="338"/>
      <c r="M1756" s="338"/>
      <c r="N1756" s="338"/>
      <c r="O1756" s="360"/>
      <c r="P1756" s="358"/>
      <c r="Q1756" s="358"/>
      <c r="R1756" s="358"/>
      <c r="S1756" s="360"/>
      <c r="T1756" s="359"/>
      <c r="U1756" s="359"/>
      <c r="V1756" s="359"/>
      <c r="W1756" s="359"/>
    </row>
    <row r="1757" spans="1:23" s="193" customFormat="1">
      <c r="A1757" s="418"/>
      <c r="B1757" s="435" t="s">
        <v>496</v>
      </c>
      <c r="C1757" s="418">
        <v>561</v>
      </c>
      <c r="D1757" s="436" t="s">
        <v>495</v>
      </c>
      <c r="E1757" s="422">
        <v>0</v>
      </c>
      <c r="F1757" s="422">
        <v>0</v>
      </c>
      <c r="G1757" s="422">
        <v>0</v>
      </c>
      <c r="H1757" s="540" t="s">
        <v>741</v>
      </c>
      <c r="I1757" s="540" t="s">
        <v>741</v>
      </c>
      <c r="J1757" s="458"/>
      <c r="K1757" s="458"/>
      <c r="L1757" s="338"/>
      <c r="M1757" s="338"/>
      <c r="N1757" s="338"/>
      <c r="O1757" s="360"/>
      <c r="P1757" s="358"/>
      <c r="Q1757" s="358"/>
      <c r="R1757" s="358"/>
      <c r="S1757" s="360"/>
      <c r="T1757" s="359"/>
      <c r="U1757" s="359"/>
      <c r="V1757" s="359"/>
      <c r="W1757" s="359"/>
    </row>
    <row r="1758" spans="1:23" s="193" customFormat="1">
      <c r="A1758" s="336"/>
      <c r="B1758" s="434" t="s">
        <v>497</v>
      </c>
      <c r="C1758" s="336">
        <v>561</v>
      </c>
      <c r="D1758" s="432" t="s">
        <v>498</v>
      </c>
      <c r="E1758" s="433">
        <f>E1759</f>
        <v>0</v>
      </c>
      <c r="F1758" s="433">
        <f t="shared" ref="F1758" si="889">F1759</f>
        <v>0</v>
      </c>
      <c r="G1758" s="433">
        <f t="shared" ref="G1758" si="890">G1759</f>
        <v>0</v>
      </c>
      <c r="H1758" s="541" t="s">
        <v>741</v>
      </c>
      <c r="I1758" s="541" t="s">
        <v>741</v>
      </c>
      <c r="J1758" s="458"/>
      <c r="K1758" s="458"/>
      <c r="L1758" s="338"/>
      <c r="M1758" s="338"/>
      <c r="N1758" s="338"/>
      <c r="O1758" s="360"/>
      <c r="P1758" s="358"/>
      <c r="Q1758" s="358"/>
      <c r="R1758" s="358"/>
      <c r="S1758" s="360"/>
      <c r="T1758" s="359"/>
      <c r="U1758" s="359"/>
      <c r="V1758" s="359"/>
      <c r="W1758" s="359"/>
    </row>
    <row r="1759" spans="1:23" s="193" customFormat="1">
      <c r="A1759" s="418"/>
      <c r="B1759" s="435" t="s">
        <v>499</v>
      </c>
      <c r="C1759" s="418">
        <v>561</v>
      </c>
      <c r="D1759" s="436" t="s">
        <v>498</v>
      </c>
      <c r="E1759" s="422">
        <v>0</v>
      </c>
      <c r="F1759" s="422">
        <v>0</v>
      </c>
      <c r="G1759" s="422">
        <v>0</v>
      </c>
      <c r="H1759" s="540" t="s">
        <v>741</v>
      </c>
      <c r="I1759" s="540" t="s">
        <v>741</v>
      </c>
      <c r="J1759" s="458"/>
      <c r="K1759" s="458"/>
      <c r="L1759" s="338"/>
      <c r="M1759" s="338"/>
      <c r="N1759" s="338"/>
      <c r="O1759" s="360"/>
      <c r="P1759" s="358"/>
      <c r="Q1759" s="358"/>
      <c r="R1759" s="358"/>
      <c r="S1759" s="360"/>
      <c r="T1759" s="359"/>
      <c r="U1759" s="359"/>
      <c r="V1759" s="359"/>
      <c r="W1759" s="359"/>
    </row>
    <row r="1760" spans="1:23" s="193" customFormat="1">
      <c r="A1760" s="336"/>
      <c r="B1760" s="434" t="s">
        <v>500</v>
      </c>
      <c r="C1760" s="336">
        <v>561</v>
      </c>
      <c r="D1760" s="432" t="s">
        <v>501</v>
      </c>
      <c r="E1760" s="433">
        <f>E1761</f>
        <v>0</v>
      </c>
      <c r="F1760" s="433">
        <f t="shared" ref="F1760" si="891">F1761</f>
        <v>0</v>
      </c>
      <c r="G1760" s="433">
        <f t="shared" ref="G1760" si="892">G1761</f>
        <v>0</v>
      </c>
      <c r="H1760" s="541" t="s">
        <v>741</v>
      </c>
      <c r="I1760" s="541" t="s">
        <v>741</v>
      </c>
      <c r="J1760" s="458"/>
      <c r="K1760" s="458"/>
      <c r="L1760" s="338"/>
      <c r="M1760" s="338"/>
      <c r="N1760" s="338"/>
      <c r="O1760" s="360"/>
      <c r="P1760" s="358"/>
      <c r="Q1760" s="358"/>
      <c r="R1760" s="358"/>
      <c r="S1760" s="360"/>
      <c r="T1760" s="359"/>
      <c r="U1760" s="359"/>
      <c r="V1760" s="359"/>
      <c r="W1760" s="359"/>
    </row>
    <row r="1761" spans="1:23" s="193" customFormat="1">
      <c r="A1761" s="418"/>
      <c r="B1761" s="435" t="s">
        <v>502</v>
      </c>
      <c r="C1761" s="418">
        <v>561</v>
      </c>
      <c r="D1761" s="436" t="s">
        <v>501</v>
      </c>
      <c r="E1761" s="422">
        <v>0</v>
      </c>
      <c r="F1761" s="422">
        <v>0</v>
      </c>
      <c r="G1761" s="422">
        <v>0</v>
      </c>
      <c r="H1761" s="540" t="s">
        <v>741</v>
      </c>
      <c r="I1761" s="540" t="s">
        <v>741</v>
      </c>
      <c r="J1761" s="458"/>
      <c r="K1761" s="458"/>
      <c r="L1761" s="338"/>
      <c r="M1761" s="338"/>
      <c r="N1761" s="338"/>
      <c r="O1761" s="360"/>
      <c r="P1761" s="358"/>
      <c r="Q1761" s="358"/>
      <c r="R1761" s="358"/>
      <c r="S1761" s="360"/>
      <c r="T1761" s="359"/>
      <c r="U1761" s="359"/>
      <c r="V1761" s="359"/>
      <c r="W1761" s="359"/>
    </row>
    <row r="1762" spans="1:23" s="489" customFormat="1" ht="24.95" customHeight="1">
      <c r="A1762" s="481"/>
      <c r="B1762" s="482"/>
      <c r="C1762" s="483" t="s">
        <v>507</v>
      </c>
      <c r="D1762" s="484" t="s">
        <v>691</v>
      </c>
      <c r="E1762" s="485">
        <f>E1563+E1700</f>
        <v>23824.729928329682</v>
      </c>
      <c r="F1762" s="485">
        <f t="shared" ref="F1762:G1762" si="893">F1563+F1700</f>
        <v>51570</v>
      </c>
      <c r="G1762" s="485">
        <f t="shared" si="893"/>
        <v>10195.25</v>
      </c>
      <c r="H1762" s="549">
        <f t="shared" si="783"/>
        <v>42.792720130174317</v>
      </c>
      <c r="I1762" s="549">
        <f t="shared" si="784"/>
        <v>19.76973046344774</v>
      </c>
      <c r="J1762" s="458"/>
      <c r="K1762" s="458"/>
      <c r="L1762" s="338"/>
      <c r="M1762" s="338"/>
      <c r="N1762" s="486"/>
      <c r="O1762" s="487"/>
      <c r="P1762" s="488"/>
      <c r="Q1762" s="488"/>
      <c r="R1762" s="488"/>
      <c r="S1762" s="487"/>
    </row>
    <row r="1763" spans="1:23" s="193" customFormat="1">
      <c r="A1763" s="410" t="s">
        <v>154</v>
      </c>
      <c r="B1763" s="411"/>
      <c r="C1763" s="412">
        <v>563</v>
      </c>
      <c r="D1763" s="413" t="s">
        <v>38</v>
      </c>
      <c r="E1763" s="414">
        <f>E1764+E1776+E1810+E1829+E1839+E1867+E1878</f>
        <v>81118.100000000006</v>
      </c>
      <c r="F1763" s="414">
        <f t="shared" ref="F1763" si="894">F1764+F1776+F1810+F1829+F1839+F1867+F1878</f>
        <v>0</v>
      </c>
      <c r="G1763" s="414">
        <f t="shared" ref="G1763" si="895">G1764+G1776+G1810+G1829+G1839+G1867+G1878</f>
        <v>8459.2999999999993</v>
      </c>
      <c r="H1763" s="547">
        <f t="shared" ref="H1763:H1962" si="896">SUM(G1763/E1763*100)</f>
        <v>10.428375418063291</v>
      </c>
      <c r="I1763" s="547" t="s">
        <v>741</v>
      </c>
      <c r="J1763" s="458"/>
      <c r="K1763" s="458"/>
      <c r="L1763" s="338"/>
      <c r="M1763" s="338"/>
      <c r="N1763" s="338"/>
      <c r="O1763" s="360"/>
      <c r="P1763" s="358"/>
      <c r="Q1763" s="358"/>
      <c r="R1763" s="358"/>
      <c r="S1763" s="360"/>
      <c r="T1763" s="359"/>
      <c r="U1763" s="359"/>
      <c r="V1763" s="359"/>
      <c r="W1763" s="359"/>
    </row>
    <row r="1764" spans="1:23" s="193" customFormat="1">
      <c r="A1764" s="336"/>
      <c r="B1764" s="335">
        <v>31</v>
      </c>
      <c r="C1764" s="336">
        <v>563</v>
      </c>
      <c r="D1764" s="337" t="s">
        <v>15</v>
      </c>
      <c r="E1764" s="334">
        <f>E1765+E1770+E1772</f>
        <v>8852.32</v>
      </c>
      <c r="F1764" s="334">
        <f t="shared" ref="F1764" si="897">F1765+F1770+F1772</f>
        <v>0</v>
      </c>
      <c r="G1764" s="334">
        <f t="shared" ref="G1764" si="898">G1765+G1770+G1772</f>
        <v>1053.6299999999999</v>
      </c>
      <c r="H1764" s="541">
        <f t="shared" si="896"/>
        <v>11.902303576915429</v>
      </c>
      <c r="I1764" s="541" t="s">
        <v>741</v>
      </c>
      <c r="J1764" s="458"/>
      <c r="K1764" s="458"/>
      <c r="L1764" s="338"/>
      <c r="M1764" s="338"/>
      <c r="N1764" s="338"/>
      <c r="O1764" s="360"/>
      <c r="P1764" s="358"/>
      <c r="Q1764" s="358"/>
      <c r="R1764" s="358"/>
      <c r="S1764" s="360"/>
      <c r="T1764" s="359"/>
      <c r="U1764" s="359"/>
      <c r="V1764" s="359"/>
      <c r="W1764" s="359"/>
    </row>
    <row r="1765" spans="1:23" s="193" customFormat="1">
      <c r="A1765" s="336"/>
      <c r="B1765" s="415" t="s">
        <v>320</v>
      </c>
      <c r="C1765" s="336">
        <v>563</v>
      </c>
      <c r="D1765" s="416" t="s">
        <v>321</v>
      </c>
      <c r="E1765" s="417">
        <f>SUM(E1766:E1769)</f>
        <v>7780.24</v>
      </c>
      <c r="F1765" s="417">
        <f t="shared" ref="F1765" si="899">SUM(F1766:F1769)</f>
        <v>0</v>
      </c>
      <c r="G1765" s="417">
        <f t="shared" ref="G1765" si="900">SUM(G1766:G1769)</f>
        <v>904.4</v>
      </c>
      <c r="H1765" s="541">
        <f t="shared" si="896"/>
        <v>11.624320072388512</v>
      </c>
      <c r="I1765" s="541" t="s">
        <v>741</v>
      </c>
      <c r="J1765" s="458"/>
      <c r="K1765" s="458"/>
      <c r="L1765" s="338"/>
      <c r="M1765" s="338"/>
      <c r="N1765" s="338"/>
      <c r="O1765" s="360"/>
      <c r="P1765" s="358"/>
      <c r="Q1765" s="358"/>
      <c r="R1765" s="358"/>
      <c r="S1765" s="360"/>
      <c r="T1765" s="359"/>
      <c r="U1765" s="359"/>
      <c r="V1765" s="359"/>
      <c r="W1765" s="359"/>
    </row>
    <row r="1766" spans="1:23" s="193" customFormat="1">
      <c r="A1766" s="418"/>
      <c r="B1766" s="419" t="s">
        <v>322</v>
      </c>
      <c r="C1766" s="418">
        <v>563</v>
      </c>
      <c r="D1766" s="420" t="s">
        <v>169</v>
      </c>
      <c r="E1766" s="421">
        <v>7780.24</v>
      </c>
      <c r="F1766" s="427">
        <v>0</v>
      </c>
      <c r="G1766" s="427">
        <v>904.4</v>
      </c>
      <c r="H1766" s="543">
        <f t="shared" si="896"/>
        <v>11.624320072388512</v>
      </c>
      <c r="I1766" s="540" t="s">
        <v>741</v>
      </c>
      <c r="J1766" s="458"/>
      <c r="K1766" s="458"/>
      <c r="L1766" s="338"/>
      <c r="M1766" s="338"/>
      <c r="N1766" s="338"/>
      <c r="O1766" s="360"/>
      <c r="P1766" s="358"/>
      <c r="Q1766" s="358"/>
      <c r="R1766" s="358"/>
      <c r="S1766" s="360"/>
      <c r="T1766" s="359"/>
      <c r="U1766" s="359"/>
      <c r="V1766" s="359"/>
      <c r="W1766" s="359"/>
    </row>
    <row r="1767" spans="1:23" s="193" customFormat="1">
      <c r="A1767" s="418"/>
      <c r="B1767" s="419" t="s">
        <v>267</v>
      </c>
      <c r="C1767" s="418">
        <v>563</v>
      </c>
      <c r="D1767" s="420" t="s">
        <v>323</v>
      </c>
      <c r="E1767" s="427">
        <v>0</v>
      </c>
      <c r="F1767" s="427">
        <v>0</v>
      </c>
      <c r="G1767" s="427">
        <v>0</v>
      </c>
      <c r="H1767" s="540" t="s">
        <v>741</v>
      </c>
      <c r="I1767" s="540" t="s">
        <v>741</v>
      </c>
      <c r="J1767" s="458"/>
      <c r="K1767" s="458"/>
      <c r="L1767" s="338"/>
      <c r="M1767" s="338"/>
      <c r="N1767" s="338"/>
      <c r="O1767" s="360"/>
      <c r="P1767" s="358"/>
      <c r="Q1767" s="358"/>
      <c r="R1767" s="358"/>
      <c r="S1767" s="360"/>
      <c r="T1767" s="359"/>
      <c r="U1767" s="359"/>
      <c r="V1767" s="359"/>
      <c r="W1767" s="359"/>
    </row>
    <row r="1768" spans="1:23" s="193" customFormat="1">
      <c r="A1768" s="418"/>
      <c r="B1768" s="419" t="s">
        <v>268</v>
      </c>
      <c r="C1768" s="418">
        <v>563</v>
      </c>
      <c r="D1768" s="420" t="s">
        <v>324</v>
      </c>
      <c r="E1768" s="427">
        <v>0</v>
      </c>
      <c r="F1768" s="427">
        <v>0</v>
      </c>
      <c r="G1768" s="427">
        <v>0</v>
      </c>
      <c r="H1768" s="540" t="s">
        <v>741</v>
      </c>
      <c r="I1768" s="540" t="s">
        <v>741</v>
      </c>
      <c r="J1768" s="458"/>
      <c r="K1768" s="458"/>
      <c r="L1768" s="338"/>
      <c r="M1768" s="338"/>
      <c r="N1768" s="338"/>
      <c r="O1768" s="360"/>
      <c r="P1768" s="358"/>
      <c r="Q1768" s="358"/>
      <c r="R1768" s="358"/>
      <c r="S1768" s="360"/>
      <c r="T1768" s="359"/>
      <c r="U1768" s="359"/>
      <c r="V1768" s="359"/>
      <c r="W1768" s="359"/>
    </row>
    <row r="1769" spans="1:23" s="193" customFormat="1">
      <c r="A1769" s="418"/>
      <c r="B1769" s="419" t="s">
        <v>269</v>
      </c>
      <c r="C1769" s="418">
        <v>563</v>
      </c>
      <c r="D1769" s="420" t="s">
        <v>325</v>
      </c>
      <c r="E1769" s="427">
        <v>0</v>
      </c>
      <c r="F1769" s="427">
        <v>0</v>
      </c>
      <c r="G1769" s="427">
        <v>0</v>
      </c>
      <c r="H1769" s="540" t="s">
        <v>741</v>
      </c>
      <c r="I1769" s="540" t="s">
        <v>741</v>
      </c>
      <c r="J1769" s="458"/>
      <c r="K1769" s="458"/>
      <c r="L1769" s="338"/>
      <c r="M1769" s="338"/>
      <c r="N1769" s="338"/>
      <c r="O1769" s="360"/>
      <c r="P1769" s="358"/>
      <c r="Q1769" s="358"/>
      <c r="R1769" s="358"/>
      <c r="S1769" s="360"/>
      <c r="T1769" s="359"/>
      <c r="U1769" s="359"/>
      <c r="V1769" s="359"/>
      <c r="W1769" s="359"/>
    </row>
    <row r="1770" spans="1:23" s="193" customFormat="1">
      <c r="A1770" s="336"/>
      <c r="B1770" s="415" t="s">
        <v>256</v>
      </c>
      <c r="C1770" s="336">
        <v>563</v>
      </c>
      <c r="D1770" s="416" t="s">
        <v>326</v>
      </c>
      <c r="E1770" s="417">
        <f>SUM(E1771)</f>
        <v>0</v>
      </c>
      <c r="F1770" s="417">
        <f t="shared" ref="F1770" si="901">SUM(F1771)</f>
        <v>0</v>
      </c>
      <c r="G1770" s="417">
        <f t="shared" ref="G1770" si="902">SUM(G1771)</f>
        <v>0</v>
      </c>
      <c r="H1770" s="541" t="s">
        <v>741</v>
      </c>
      <c r="I1770" s="541" t="s">
        <v>741</v>
      </c>
      <c r="J1770" s="458"/>
      <c r="K1770" s="458"/>
      <c r="L1770" s="338"/>
      <c r="M1770" s="338"/>
      <c r="N1770" s="338"/>
      <c r="O1770" s="360"/>
      <c r="P1770" s="358"/>
      <c r="Q1770" s="358"/>
      <c r="R1770" s="358"/>
      <c r="S1770" s="360"/>
      <c r="T1770" s="359"/>
      <c r="U1770" s="359"/>
      <c r="V1770" s="359"/>
      <c r="W1770" s="359"/>
    </row>
    <row r="1771" spans="1:23" s="193" customFormat="1">
      <c r="A1771" s="418"/>
      <c r="B1771" s="419" t="s">
        <v>181</v>
      </c>
      <c r="C1771" s="418">
        <v>563</v>
      </c>
      <c r="D1771" s="420" t="s">
        <v>326</v>
      </c>
      <c r="E1771" s="427">
        <v>0</v>
      </c>
      <c r="F1771" s="427">
        <v>0</v>
      </c>
      <c r="G1771" s="427">
        <v>0</v>
      </c>
      <c r="H1771" s="540" t="s">
        <v>741</v>
      </c>
      <c r="I1771" s="540" t="s">
        <v>741</v>
      </c>
      <c r="J1771" s="458"/>
      <c r="K1771" s="458"/>
      <c r="L1771" s="338"/>
      <c r="M1771" s="338"/>
      <c r="N1771" s="338"/>
      <c r="O1771" s="360"/>
      <c r="P1771" s="358"/>
      <c r="Q1771" s="358"/>
      <c r="R1771" s="358"/>
      <c r="S1771" s="360"/>
      <c r="T1771" s="359"/>
      <c r="U1771" s="359"/>
      <c r="V1771" s="359"/>
      <c r="W1771" s="359"/>
    </row>
    <row r="1772" spans="1:23" s="193" customFormat="1">
      <c r="A1772" s="336"/>
      <c r="B1772" s="335" t="s">
        <v>327</v>
      </c>
      <c r="C1772" s="336">
        <v>563</v>
      </c>
      <c r="D1772" s="416" t="s">
        <v>101</v>
      </c>
      <c r="E1772" s="423">
        <f>SUM(E1773:E1775)</f>
        <v>1072.08</v>
      </c>
      <c r="F1772" s="423">
        <f t="shared" ref="F1772" si="903">SUM(F1773:F1775)</f>
        <v>0</v>
      </c>
      <c r="G1772" s="423">
        <f t="shared" ref="G1772" si="904">SUM(G1773:G1775)</f>
        <v>149.22999999999999</v>
      </c>
      <c r="H1772" s="541">
        <f t="shared" si="896"/>
        <v>13.919670173867621</v>
      </c>
      <c r="I1772" s="541" t="s">
        <v>741</v>
      </c>
      <c r="J1772" s="458"/>
      <c r="K1772" s="458"/>
      <c r="L1772" s="338"/>
      <c r="M1772" s="338"/>
      <c r="N1772" s="338"/>
      <c r="O1772" s="360"/>
      <c r="P1772" s="358"/>
      <c r="Q1772" s="358"/>
      <c r="R1772" s="358"/>
      <c r="S1772" s="360"/>
      <c r="T1772" s="359"/>
      <c r="U1772" s="359"/>
      <c r="V1772" s="359"/>
      <c r="W1772" s="359"/>
    </row>
    <row r="1773" spans="1:23" s="193" customFormat="1">
      <c r="A1773" s="418"/>
      <c r="B1773" s="424" t="s">
        <v>270</v>
      </c>
      <c r="C1773" s="418">
        <v>563</v>
      </c>
      <c r="D1773" s="420" t="s">
        <v>328</v>
      </c>
      <c r="E1773" s="449">
        <v>0</v>
      </c>
      <c r="F1773" s="449">
        <v>0</v>
      </c>
      <c r="G1773" s="449">
        <v>0</v>
      </c>
      <c r="H1773" s="540" t="s">
        <v>741</v>
      </c>
      <c r="I1773" s="540" t="s">
        <v>741</v>
      </c>
      <c r="J1773" s="458"/>
      <c r="K1773" s="458"/>
      <c r="L1773" s="338"/>
      <c r="M1773" s="338"/>
      <c r="N1773" s="338"/>
      <c r="O1773" s="360"/>
      <c r="P1773" s="358"/>
      <c r="Q1773" s="358"/>
      <c r="R1773" s="358"/>
      <c r="S1773" s="360"/>
      <c r="T1773" s="359"/>
      <c r="U1773" s="359"/>
      <c r="V1773" s="359"/>
      <c r="W1773" s="359"/>
    </row>
    <row r="1774" spans="1:23" s="193" customFormat="1">
      <c r="A1774" s="418"/>
      <c r="B1774" s="424" t="s">
        <v>329</v>
      </c>
      <c r="C1774" s="418">
        <v>563</v>
      </c>
      <c r="D1774" s="420" t="s">
        <v>170</v>
      </c>
      <c r="E1774" s="421">
        <v>1072.08</v>
      </c>
      <c r="F1774" s="449">
        <v>0</v>
      </c>
      <c r="G1774" s="449">
        <v>149.22999999999999</v>
      </c>
      <c r="H1774" s="543">
        <f t="shared" si="896"/>
        <v>13.919670173867621</v>
      </c>
      <c r="I1774" s="540" t="s">
        <v>741</v>
      </c>
      <c r="J1774" s="458"/>
      <c r="K1774" s="458"/>
      <c r="L1774" s="338"/>
      <c r="M1774" s="338"/>
      <c r="N1774" s="338"/>
      <c r="O1774" s="360"/>
      <c r="P1774" s="358"/>
      <c r="Q1774" s="358"/>
      <c r="R1774" s="358"/>
      <c r="S1774" s="360"/>
      <c r="T1774" s="359"/>
      <c r="U1774" s="359"/>
      <c r="V1774" s="359"/>
      <c r="W1774" s="359"/>
    </row>
    <row r="1775" spans="1:23" s="193" customFormat="1">
      <c r="A1775" s="418"/>
      <c r="B1775" s="424" t="s">
        <v>330</v>
      </c>
      <c r="C1775" s="418">
        <v>563</v>
      </c>
      <c r="D1775" s="425" t="s">
        <v>171</v>
      </c>
      <c r="E1775" s="449">
        <v>0</v>
      </c>
      <c r="F1775" s="449">
        <v>0</v>
      </c>
      <c r="G1775" s="449">
        <v>0</v>
      </c>
      <c r="H1775" s="540" t="s">
        <v>741</v>
      </c>
      <c r="I1775" s="540" t="s">
        <v>741</v>
      </c>
      <c r="J1775" s="458"/>
      <c r="K1775" s="458"/>
      <c r="L1775" s="338"/>
      <c r="M1775" s="338"/>
      <c r="N1775" s="338"/>
      <c r="O1775" s="360"/>
      <c r="P1775" s="358"/>
      <c r="Q1775" s="358"/>
      <c r="R1775" s="358"/>
      <c r="S1775" s="360"/>
      <c r="T1775" s="359"/>
      <c r="U1775" s="359"/>
      <c r="V1775" s="359"/>
      <c r="W1775" s="359"/>
    </row>
    <row r="1776" spans="1:23" s="193" customFormat="1">
      <c r="A1776" s="336"/>
      <c r="B1776" s="335">
        <v>32</v>
      </c>
      <c r="C1776" s="336">
        <v>563</v>
      </c>
      <c r="D1776" s="337" t="s">
        <v>16</v>
      </c>
      <c r="E1776" s="334">
        <f>E1777+E1782+E1790+E1800+E1802</f>
        <v>10610.39</v>
      </c>
      <c r="F1776" s="334">
        <f t="shared" ref="F1776" si="905">F1777+F1782+F1790+F1800+F1802</f>
        <v>0</v>
      </c>
      <c r="G1776" s="334">
        <f t="shared" ref="G1776" si="906">G1777+G1782+G1790+G1800+G1802</f>
        <v>6920.75</v>
      </c>
      <c r="H1776" s="541">
        <f t="shared" si="896"/>
        <v>65.226160395612226</v>
      </c>
      <c r="I1776" s="541" t="s">
        <v>741</v>
      </c>
      <c r="J1776" s="458"/>
      <c r="K1776" s="458"/>
      <c r="L1776" s="338"/>
      <c r="M1776" s="338"/>
      <c r="N1776" s="338"/>
      <c r="O1776" s="360"/>
      <c r="P1776" s="358"/>
      <c r="Q1776" s="358"/>
      <c r="R1776" s="358"/>
      <c r="S1776" s="360"/>
      <c r="T1776" s="359"/>
      <c r="U1776" s="359"/>
      <c r="V1776" s="359"/>
      <c r="W1776" s="359"/>
    </row>
    <row r="1777" spans="1:23" s="193" customFormat="1">
      <c r="A1777" s="336"/>
      <c r="B1777" s="415" t="s">
        <v>331</v>
      </c>
      <c r="C1777" s="336">
        <v>563</v>
      </c>
      <c r="D1777" s="416" t="s">
        <v>107</v>
      </c>
      <c r="E1777" s="417">
        <f>SUM(E1778:E1781)</f>
        <v>759.41</v>
      </c>
      <c r="F1777" s="417">
        <f t="shared" ref="F1777" si="907">SUM(F1778:F1781)</f>
        <v>0</v>
      </c>
      <c r="G1777" s="417">
        <f t="shared" ref="G1777" si="908">SUM(G1778:G1781)</f>
        <v>0</v>
      </c>
      <c r="H1777" s="541" t="s">
        <v>741</v>
      </c>
      <c r="I1777" s="541" t="s">
        <v>741</v>
      </c>
      <c r="J1777" s="458"/>
      <c r="K1777" s="458"/>
      <c r="L1777" s="338"/>
      <c r="M1777" s="338"/>
      <c r="N1777" s="338"/>
      <c r="O1777" s="360"/>
      <c r="P1777" s="358"/>
      <c r="Q1777" s="358"/>
      <c r="R1777" s="358"/>
      <c r="S1777" s="360"/>
      <c r="T1777" s="359"/>
      <c r="U1777" s="359"/>
      <c r="V1777" s="359"/>
      <c r="W1777" s="359"/>
    </row>
    <row r="1778" spans="1:23" s="193" customFormat="1">
      <c r="A1778" s="418"/>
      <c r="B1778" s="419" t="s">
        <v>172</v>
      </c>
      <c r="C1778" s="418">
        <v>563</v>
      </c>
      <c r="D1778" s="420" t="s">
        <v>173</v>
      </c>
      <c r="E1778" s="421">
        <v>759.41</v>
      </c>
      <c r="F1778" s="427">
        <v>0</v>
      </c>
      <c r="G1778" s="427">
        <v>0</v>
      </c>
      <c r="H1778" s="540" t="s">
        <v>741</v>
      </c>
      <c r="I1778" s="540" t="s">
        <v>741</v>
      </c>
      <c r="J1778" s="458"/>
      <c r="K1778" s="458"/>
      <c r="L1778" s="338"/>
      <c r="M1778" s="338"/>
      <c r="N1778" s="338"/>
      <c r="O1778" s="360"/>
      <c r="P1778" s="358"/>
      <c r="Q1778" s="358"/>
      <c r="R1778" s="358"/>
      <c r="S1778" s="360"/>
      <c r="T1778" s="359"/>
      <c r="U1778" s="359"/>
      <c r="V1778" s="359"/>
      <c r="W1778" s="359"/>
    </row>
    <row r="1779" spans="1:23" s="193" customFormat="1">
      <c r="A1779" s="418"/>
      <c r="B1779" s="419" t="s">
        <v>174</v>
      </c>
      <c r="C1779" s="418">
        <v>563</v>
      </c>
      <c r="D1779" s="425" t="s">
        <v>115</v>
      </c>
      <c r="E1779" s="421">
        <v>0</v>
      </c>
      <c r="F1779" s="427">
        <v>0</v>
      </c>
      <c r="G1779" s="427">
        <v>0</v>
      </c>
      <c r="H1779" s="540" t="s">
        <v>741</v>
      </c>
      <c r="I1779" s="540" t="s">
        <v>741</v>
      </c>
      <c r="J1779" s="458"/>
      <c r="K1779" s="458"/>
      <c r="L1779" s="338"/>
      <c r="M1779" s="338"/>
      <c r="N1779" s="338"/>
      <c r="O1779" s="360"/>
      <c r="P1779" s="358"/>
      <c r="Q1779" s="358"/>
      <c r="R1779" s="358"/>
      <c r="S1779" s="360"/>
      <c r="T1779" s="359"/>
      <c r="U1779" s="359"/>
      <c r="V1779" s="359"/>
      <c r="W1779" s="359"/>
    </row>
    <row r="1780" spans="1:23" s="193" customFormat="1">
      <c r="A1780" s="418"/>
      <c r="B1780" s="419" t="s">
        <v>261</v>
      </c>
      <c r="C1780" s="418">
        <v>563</v>
      </c>
      <c r="D1780" s="425" t="s">
        <v>116</v>
      </c>
      <c r="E1780" s="421">
        <v>0</v>
      </c>
      <c r="F1780" s="427">
        <v>0</v>
      </c>
      <c r="G1780" s="427">
        <v>0</v>
      </c>
      <c r="H1780" s="540" t="s">
        <v>741</v>
      </c>
      <c r="I1780" s="540" t="s">
        <v>741</v>
      </c>
      <c r="J1780" s="458"/>
      <c r="K1780" s="458"/>
      <c r="L1780" s="338"/>
      <c r="M1780" s="338"/>
      <c r="N1780" s="338"/>
      <c r="O1780" s="360"/>
      <c r="P1780" s="358"/>
      <c r="Q1780" s="358"/>
      <c r="R1780" s="358"/>
      <c r="S1780" s="360"/>
      <c r="T1780" s="359"/>
      <c r="U1780" s="359"/>
      <c r="V1780" s="359"/>
      <c r="W1780" s="359"/>
    </row>
    <row r="1781" spans="1:23" s="193" customFormat="1">
      <c r="A1781" s="418"/>
      <c r="B1781" s="419">
        <v>3214</v>
      </c>
      <c r="C1781" s="418">
        <v>563</v>
      </c>
      <c r="D1781" s="425" t="s">
        <v>332</v>
      </c>
      <c r="E1781" s="427">
        <v>0</v>
      </c>
      <c r="F1781" s="427">
        <v>0</v>
      </c>
      <c r="G1781" s="427">
        <v>0</v>
      </c>
      <c r="H1781" s="540" t="s">
        <v>741</v>
      </c>
      <c r="I1781" s="540" t="s">
        <v>741</v>
      </c>
      <c r="J1781" s="458"/>
      <c r="K1781" s="458"/>
      <c r="L1781" s="338"/>
      <c r="M1781" s="338"/>
      <c r="N1781" s="338"/>
      <c r="O1781" s="360"/>
      <c r="P1781" s="358"/>
      <c r="Q1781" s="358"/>
      <c r="R1781" s="358"/>
      <c r="S1781" s="360"/>
      <c r="T1781" s="359"/>
      <c r="U1781" s="359"/>
      <c r="V1781" s="359"/>
      <c r="W1781" s="359"/>
    </row>
    <row r="1782" spans="1:23" s="193" customFormat="1">
      <c r="A1782" s="336"/>
      <c r="B1782" s="415" t="s">
        <v>262</v>
      </c>
      <c r="C1782" s="336">
        <v>563</v>
      </c>
      <c r="D1782" s="426" t="s">
        <v>108</v>
      </c>
      <c r="E1782" s="417">
        <f>SUM(E1783:E1789)</f>
        <v>5284.59</v>
      </c>
      <c r="F1782" s="417">
        <f t="shared" ref="F1782" si="909">SUM(F1783:F1789)</f>
        <v>0</v>
      </c>
      <c r="G1782" s="417">
        <f t="shared" ref="G1782" si="910">SUM(G1783:G1789)</f>
        <v>6464.5</v>
      </c>
      <c r="H1782" s="541">
        <f t="shared" si="896"/>
        <v>122.32737071371666</v>
      </c>
      <c r="I1782" s="541" t="s">
        <v>741</v>
      </c>
      <c r="J1782" s="458"/>
      <c r="K1782" s="458"/>
      <c r="L1782" s="338"/>
      <c r="M1782" s="338"/>
      <c r="N1782" s="338"/>
      <c r="O1782" s="360"/>
      <c r="P1782" s="358"/>
      <c r="Q1782" s="358"/>
      <c r="R1782" s="358"/>
      <c r="S1782" s="360"/>
      <c r="T1782" s="359"/>
      <c r="U1782" s="359"/>
      <c r="V1782" s="359"/>
      <c r="W1782" s="359"/>
    </row>
    <row r="1783" spans="1:23" s="193" customFormat="1">
      <c r="A1783" s="418"/>
      <c r="B1783" s="419" t="s">
        <v>175</v>
      </c>
      <c r="C1783" s="418">
        <v>563</v>
      </c>
      <c r="D1783" s="425" t="s">
        <v>125</v>
      </c>
      <c r="E1783" s="421">
        <v>5284.59</v>
      </c>
      <c r="F1783" s="427">
        <v>0</v>
      </c>
      <c r="G1783" s="427">
        <v>6464.5</v>
      </c>
      <c r="H1783" s="543">
        <f t="shared" si="896"/>
        <v>122.32737071371666</v>
      </c>
      <c r="I1783" s="540" t="s">
        <v>741</v>
      </c>
      <c r="J1783" s="458"/>
      <c r="K1783" s="458"/>
      <c r="L1783" s="338"/>
      <c r="M1783" s="338"/>
      <c r="N1783" s="338"/>
      <c r="O1783" s="360"/>
      <c r="P1783" s="358"/>
      <c r="Q1783" s="358"/>
      <c r="R1783" s="358"/>
      <c r="S1783" s="360"/>
      <c r="T1783" s="359"/>
      <c r="U1783" s="359"/>
      <c r="V1783" s="359"/>
      <c r="W1783" s="359"/>
    </row>
    <row r="1784" spans="1:23" s="193" customFormat="1">
      <c r="A1784" s="418"/>
      <c r="B1784" s="419" t="s">
        <v>263</v>
      </c>
      <c r="C1784" s="418">
        <v>563</v>
      </c>
      <c r="D1784" s="425" t="s">
        <v>126</v>
      </c>
      <c r="E1784" s="427">
        <v>0</v>
      </c>
      <c r="F1784" s="427">
        <v>0</v>
      </c>
      <c r="G1784" s="427">
        <v>0</v>
      </c>
      <c r="H1784" s="540" t="s">
        <v>741</v>
      </c>
      <c r="I1784" s="540" t="s">
        <v>741</v>
      </c>
      <c r="J1784" s="458"/>
      <c r="K1784" s="458"/>
      <c r="L1784" s="338"/>
      <c r="M1784" s="338"/>
      <c r="N1784" s="338"/>
      <c r="O1784" s="360"/>
      <c r="P1784" s="358"/>
      <c r="Q1784" s="358"/>
      <c r="R1784" s="358"/>
      <c r="S1784" s="360"/>
      <c r="T1784" s="359"/>
      <c r="U1784" s="359"/>
      <c r="V1784" s="359"/>
      <c r="W1784" s="359"/>
    </row>
    <row r="1785" spans="1:23" s="193" customFormat="1">
      <c r="A1785" s="418"/>
      <c r="B1785" s="419" t="s">
        <v>176</v>
      </c>
      <c r="C1785" s="418">
        <v>563</v>
      </c>
      <c r="D1785" s="425" t="s">
        <v>177</v>
      </c>
      <c r="E1785" s="427">
        <v>0</v>
      </c>
      <c r="F1785" s="427">
        <v>0</v>
      </c>
      <c r="G1785" s="427">
        <v>0</v>
      </c>
      <c r="H1785" s="540" t="s">
        <v>741</v>
      </c>
      <c r="I1785" s="540" t="s">
        <v>741</v>
      </c>
      <c r="J1785" s="458"/>
      <c r="K1785" s="458"/>
      <c r="L1785" s="338"/>
      <c r="M1785" s="338"/>
      <c r="N1785" s="338"/>
      <c r="O1785" s="360"/>
      <c r="P1785" s="358"/>
      <c r="Q1785" s="358"/>
      <c r="R1785" s="358"/>
      <c r="S1785" s="360"/>
      <c r="T1785" s="359"/>
      <c r="U1785" s="359"/>
      <c r="V1785" s="359"/>
      <c r="W1785" s="359"/>
    </row>
    <row r="1786" spans="1:23" s="193" customFormat="1">
      <c r="A1786" s="418"/>
      <c r="B1786" s="419" t="s">
        <v>178</v>
      </c>
      <c r="C1786" s="418">
        <v>563</v>
      </c>
      <c r="D1786" s="425" t="s">
        <v>179</v>
      </c>
      <c r="E1786" s="427">
        <v>0</v>
      </c>
      <c r="F1786" s="427">
        <v>0</v>
      </c>
      <c r="G1786" s="427">
        <v>0</v>
      </c>
      <c r="H1786" s="540" t="s">
        <v>741</v>
      </c>
      <c r="I1786" s="540" t="s">
        <v>741</v>
      </c>
      <c r="J1786" s="458"/>
      <c r="K1786" s="458"/>
      <c r="L1786" s="338"/>
      <c r="M1786" s="338"/>
      <c r="N1786" s="338"/>
      <c r="O1786" s="360"/>
      <c r="P1786" s="358"/>
      <c r="Q1786" s="358"/>
      <c r="R1786" s="358"/>
      <c r="S1786" s="360"/>
      <c r="T1786" s="359"/>
      <c r="U1786" s="359"/>
      <c r="V1786" s="359"/>
      <c r="W1786" s="359"/>
    </row>
    <row r="1787" spans="1:23" s="193" customFormat="1">
      <c r="A1787" s="418"/>
      <c r="B1787" s="419" t="s">
        <v>271</v>
      </c>
      <c r="C1787" s="418">
        <v>563</v>
      </c>
      <c r="D1787" s="425" t="s">
        <v>117</v>
      </c>
      <c r="E1787" s="427">
        <v>0</v>
      </c>
      <c r="F1787" s="427">
        <v>0</v>
      </c>
      <c r="G1787" s="427">
        <v>0</v>
      </c>
      <c r="H1787" s="540" t="s">
        <v>741</v>
      </c>
      <c r="I1787" s="540" t="s">
        <v>741</v>
      </c>
      <c r="J1787" s="458"/>
      <c r="K1787" s="458"/>
      <c r="L1787" s="338"/>
      <c r="M1787" s="338"/>
      <c r="N1787" s="338"/>
      <c r="O1787" s="360"/>
      <c r="P1787" s="358"/>
      <c r="Q1787" s="358"/>
      <c r="R1787" s="358"/>
      <c r="S1787" s="360"/>
      <c r="T1787" s="359"/>
      <c r="U1787" s="359"/>
      <c r="V1787" s="359"/>
      <c r="W1787" s="359"/>
    </row>
    <row r="1788" spans="1:23" s="193" customFormat="1">
      <c r="A1788" s="418"/>
      <c r="B1788" s="419" t="s">
        <v>272</v>
      </c>
      <c r="C1788" s="418">
        <v>563</v>
      </c>
      <c r="D1788" s="425" t="s">
        <v>333</v>
      </c>
      <c r="E1788" s="427">
        <v>0</v>
      </c>
      <c r="F1788" s="427">
        <v>0</v>
      </c>
      <c r="G1788" s="427">
        <v>0</v>
      </c>
      <c r="H1788" s="540" t="s">
        <v>741</v>
      </c>
      <c r="I1788" s="540" t="s">
        <v>741</v>
      </c>
      <c r="J1788" s="458"/>
      <c r="K1788" s="458"/>
      <c r="L1788" s="338"/>
      <c r="M1788" s="338"/>
      <c r="N1788" s="338"/>
      <c r="O1788" s="360"/>
      <c r="P1788" s="358"/>
      <c r="Q1788" s="358"/>
      <c r="R1788" s="358"/>
      <c r="S1788" s="360"/>
      <c r="T1788" s="359"/>
      <c r="U1788" s="359"/>
      <c r="V1788" s="359"/>
      <c r="W1788" s="359"/>
    </row>
    <row r="1789" spans="1:23" s="193" customFormat="1">
      <c r="A1789" s="418"/>
      <c r="B1789" s="419" t="s">
        <v>273</v>
      </c>
      <c r="C1789" s="418">
        <v>563</v>
      </c>
      <c r="D1789" s="425" t="s">
        <v>334</v>
      </c>
      <c r="E1789" s="427">
        <v>0</v>
      </c>
      <c r="F1789" s="427">
        <v>0</v>
      </c>
      <c r="G1789" s="427">
        <v>0</v>
      </c>
      <c r="H1789" s="540" t="s">
        <v>741</v>
      </c>
      <c r="I1789" s="540" t="s">
        <v>741</v>
      </c>
      <c r="J1789" s="458"/>
      <c r="K1789" s="458"/>
      <c r="L1789" s="338"/>
      <c r="M1789" s="338"/>
      <c r="N1789" s="338"/>
      <c r="O1789" s="360"/>
      <c r="P1789" s="358"/>
      <c r="Q1789" s="358"/>
      <c r="R1789" s="358"/>
      <c r="S1789" s="360"/>
      <c r="T1789" s="359"/>
      <c r="U1789" s="359"/>
      <c r="V1789" s="359"/>
      <c r="W1789" s="359"/>
    </row>
    <row r="1790" spans="1:23" s="193" customFormat="1">
      <c r="A1790" s="336"/>
      <c r="B1790" s="415" t="s">
        <v>257</v>
      </c>
      <c r="C1790" s="336">
        <v>563</v>
      </c>
      <c r="D1790" s="426" t="s">
        <v>94</v>
      </c>
      <c r="E1790" s="417">
        <f>SUM(E1791:E1799)</f>
        <v>4566.3900000000003</v>
      </c>
      <c r="F1790" s="417">
        <f t="shared" ref="F1790" si="911">SUM(F1791:F1799)</f>
        <v>0</v>
      </c>
      <c r="G1790" s="417">
        <f t="shared" ref="G1790" si="912">SUM(G1791:G1799)</f>
        <v>456.25</v>
      </c>
      <c r="H1790" s="541">
        <f t="shared" si="896"/>
        <v>9.9914812357244998</v>
      </c>
      <c r="I1790" s="541" t="s">
        <v>741</v>
      </c>
      <c r="J1790" s="458"/>
      <c r="K1790" s="458"/>
      <c r="L1790" s="338"/>
      <c r="M1790" s="338"/>
      <c r="N1790" s="338"/>
      <c r="O1790" s="360"/>
      <c r="P1790" s="358"/>
      <c r="Q1790" s="358"/>
      <c r="R1790" s="358"/>
      <c r="S1790" s="360"/>
      <c r="T1790" s="359"/>
      <c r="U1790" s="359"/>
      <c r="V1790" s="359"/>
      <c r="W1790" s="359"/>
    </row>
    <row r="1791" spans="1:23" s="193" customFormat="1">
      <c r="A1791" s="418"/>
      <c r="B1791" s="419" t="s">
        <v>182</v>
      </c>
      <c r="C1791" s="418">
        <v>563</v>
      </c>
      <c r="D1791" s="425" t="s">
        <v>183</v>
      </c>
      <c r="E1791" s="427">
        <v>0</v>
      </c>
      <c r="F1791" s="427">
        <v>0</v>
      </c>
      <c r="G1791" s="427">
        <v>0</v>
      </c>
      <c r="H1791" s="540" t="s">
        <v>741</v>
      </c>
      <c r="I1791" s="540" t="s">
        <v>741</v>
      </c>
      <c r="J1791" s="458"/>
      <c r="K1791" s="458"/>
      <c r="L1791" s="338"/>
      <c r="M1791" s="338"/>
      <c r="N1791" s="338"/>
      <c r="O1791" s="360"/>
      <c r="P1791" s="358"/>
      <c r="Q1791" s="358"/>
      <c r="R1791" s="358"/>
      <c r="S1791" s="360"/>
      <c r="T1791" s="359"/>
      <c r="U1791" s="359"/>
      <c r="V1791" s="359"/>
      <c r="W1791" s="359"/>
    </row>
    <row r="1792" spans="1:23" s="193" customFormat="1">
      <c r="A1792" s="418"/>
      <c r="B1792" s="419" t="s">
        <v>184</v>
      </c>
      <c r="C1792" s="418">
        <v>563</v>
      </c>
      <c r="D1792" s="425" t="s">
        <v>185</v>
      </c>
      <c r="E1792" s="421">
        <v>0</v>
      </c>
      <c r="F1792" s="427">
        <v>0</v>
      </c>
      <c r="G1792" s="427">
        <v>0</v>
      </c>
      <c r="H1792" s="540" t="s">
        <v>741</v>
      </c>
      <c r="I1792" s="540" t="s">
        <v>741</v>
      </c>
      <c r="J1792" s="458"/>
      <c r="K1792" s="458"/>
      <c r="L1792" s="338"/>
      <c r="M1792" s="338"/>
      <c r="N1792" s="338"/>
      <c r="O1792" s="360"/>
      <c r="P1792" s="358"/>
      <c r="Q1792" s="358"/>
      <c r="R1792" s="358"/>
      <c r="S1792" s="360"/>
      <c r="T1792" s="359"/>
      <c r="U1792" s="359"/>
      <c r="V1792" s="359"/>
      <c r="W1792" s="359"/>
    </row>
    <row r="1793" spans="1:23" s="193" customFormat="1">
      <c r="A1793" s="418"/>
      <c r="B1793" s="419" t="s">
        <v>264</v>
      </c>
      <c r="C1793" s="418">
        <v>563</v>
      </c>
      <c r="D1793" s="425" t="s">
        <v>335</v>
      </c>
      <c r="E1793" s="421">
        <v>0</v>
      </c>
      <c r="F1793" s="427">
        <v>0</v>
      </c>
      <c r="G1793" s="427">
        <v>0</v>
      </c>
      <c r="H1793" s="540" t="s">
        <v>741</v>
      </c>
      <c r="I1793" s="540" t="s">
        <v>741</v>
      </c>
      <c r="J1793" s="458"/>
      <c r="K1793" s="458"/>
      <c r="L1793" s="338"/>
      <c r="M1793" s="338"/>
      <c r="N1793" s="338"/>
      <c r="O1793" s="360"/>
      <c r="P1793" s="358"/>
      <c r="Q1793" s="358"/>
      <c r="R1793" s="358"/>
      <c r="S1793" s="360"/>
      <c r="T1793" s="359"/>
      <c r="U1793" s="359"/>
      <c r="V1793" s="359"/>
      <c r="W1793" s="359"/>
    </row>
    <row r="1794" spans="1:23" s="193" customFormat="1">
      <c r="A1794" s="418"/>
      <c r="B1794" s="419" t="s">
        <v>186</v>
      </c>
      <c r="C1794" s="418">
        <v>563</v>
      </c>
      <c r="D1794" s="425" t="s">
        <v>187</v>
      </c>
      <c r="E1794" s="421">
        <v>0</v>
      </c>
      <c r="F1794" s="427">
        <v>0</v>
      </c>
      <c r="G1794" s="427">
        <v>0</v>
      </c>
      <c r="H1794" s="540" t="s">
        <v>741</v>
      </c>
      <c r="I1794" s="540" t="s">
        <v>741</v>
      </c>
      <c r="J1794" s="458"/>
      <c r="K1794" s="458"/>
      <c r="L1794" s="338"/>
      <c r="M1794" s="338"/>
      <c r="N1794" s="338"/>
      <c r="O1794" s="360"/>
      <c r="P1794" s="358"/>
      <c r="Q1794" s="358"/>
      <c r="R1794" s="358"/>
      <c r="S1794" s="360"/>
      <c r="T1794" s="359"/>
      <c r="U1794" s="359"/>
      <c r="V1794" s="359"/>
      <c r="W1794" s="359"/>
    </row>
    <row r="1795" spans="1:23" s="193" customFormat="1">
      <c r="A1795" s="418"/>
      <c r="B1795" s="419" t="s">
        <v>265</v>
      </c>
      <c r="C1795" s="418">
        <v>563</v>
      </c>
      <c r="D1795" s="425" t="s">
        <v>131</v>
      </c>
      <c r="E1795" s="421">
        <v>4566.3900000000003</v>
      </c>
      <c r="F1795" s="427">
        <v>0</v>
      </c>
      <c r="G1795" s="427">
        <v>0</v>
      </c>
      <c r="H1795" s="540" t="s">
        <v>741</v>
      </c>
      <c r="I1795" s="540" t="s">
        <v>741</v>
      </c>
      <c r="J1795" s="458"/>
      <c r="K1795" s="458"/>
      <c r="L1795" s="338"/>
      <c r="M1795" s="338"/>
      <c r="N1795" s="338"/>
      <c r="O1795" s="360"/>
      <c r="P1795" s="358"/>
      <c r="Q1795" s="358"/>
      <c r="R1795" s="358"/>
      <c r="S1795" s="360"/>
      <c r="T1795" s="359"/>
      <c r="U1795" s="359"/>
      <c r="V1795" s="359"/>
      <c r="W1795" s="359"/>
    </row>
    <row r="1796" spans="1:23" s="193" customFormat="1">
      <c r="A1796" s="418"/>
      <c r="B1796" s="419" t="s">
        <v>258</v>
      </c>
      <c r="C1796" s="418">
        <v>563</v>
      </c>
      <c r="D1796" s="425" t="s">
        <v>127</v>
      </c>
      <c r="E1796" s="421">
        <v>0</v>
      </c>
      <c r="F1796" s="427">
        <v>0</v>
      </c>
      <c r="G1796" s="427">
        <v>0</v>
      </c>
      <c r="H1796" s="540" t="s">
        <v>741</v>
      </c>
      <c r="I1796" s="540" t="s">
        <v>741</v>
      </c>
      <c r="J1796" s="458"/>
      <c r="K1796" s="458"/>
      <c r="L1796" s="338"/>
      <c r="M1796" s="338"/>
      <c r="N1796" s="338"/>
      <c r="O1796" s="360"/>
      <c r="P1796" s="358"/>
      <c r="Q1796" s="358"/>
      <c r="R1796" s="358"/>
      <c r="S1796" s="360"/>
      <c r="T1796" s="359"/>
      <c r="U1796" s="359"/>
      <c r="V1796" s="359"/>
      <c r="W1796" s="359"/>
    </row>
    <row r="1797" spans="1:23" s="193" customFormat="1">
      <c r="A1797" s="418"/>
      <c r="B1797" s="419" t="s">
        <v>260</v>
      </c>
      <c r="C1797" s="418">
        <v>563</v>
      </c>
      <c r="D1797" s="425" t="s">
        <v>128</v>
      </c>
      <c r="E1797" s="421">
        <v>0</v>
      </c>
      <c r="F1797" s="427">
        <v>0</v>
      </c>
      <c r="G1797" s="427">
        <v>0</v>
      </c>
      <c r="H1797" s="540" t="s">
        <v>741</v>
      </c>
      <c r="I1797" s="540" t="s">
        <v>741</v>
      </c>
      <c r="J1797" s="458"/>
      <c r="K1797" s="458"/>
      <c r="L1797" s="338"/>
      <c r="M1797" s="338"/>
      <c r="N1797" s="338"/>
      <c r="O1797" s="360"/>
      <c r="P1797" s="358"/>
      <c r="Q1797" s="358"/>
      <c r="R1797" s="358"/>
      <c r="S1797" s="360"/>
      <c r="T1797" s="359"/>
      <c r="U1797" s="359"/>
      <c r="V1797" s="359"/>
      <c r="W1797" s="359"/>
    </row>
    <row r="1798" spans="1:23" s="193" customFormat="1">
      <c r="A1798" s="418"/>
      <c r="B1798" s="419" t="s">
        <v>188</v>
      </c>
      <c r="C1798" s="418">
        <v>563</v>
      </c>
      <c r="D1798" s="425" t="s">
        <v>189</v>
      </c>
      <c r="E1798" s="421">
        <v>0</v>
      </c>
      <c r="F1798" s="427">
        <v>0</v>
      </c>
      <c r="G1798" s="427">
        <v>0</v>
      </c>
      <c r="H1798" s="540" t="s">
        <v>741</v>
      </c>
      <c r="I1798" s="540" t="s">
        <v>741</v>
      </c>
      <c r="J1798" s="458"/>
      <c r="K1798" s="458"/>
      <c r="L1798" s="338"/>
      <c r="M1798" s="338"/>
      <c r="N1798" s="338"/>
      <c r="O1798" s="360"/>
      <c r="P1798" s="358"/>
      <c r="Q1798" s="358"/>
      <c r="R1798" s="358"/>
      <c r="S1798" s="360"/>
      <c r="T1798" s="359"/>
      <c r="U1798" s="359"/>
      <c r="V1798" s="359"/>
      <c r="W1798" s="359"/>
    </row>
    <row r="1799" spans="1:23" s="193" customFormat="1">
      <c r="A1799" s="418"/>
      <c r="B1799" s="419" t="s">
        <v>190</v>
      </c>
      <c r="C1799" s="418">
        <v>563</v>
      </c>
      <c r="D1799" s="425" t="s">
        <v>129</v>
      </c>
      <c r="E1799" s="421">
        <v>0</v>
      </c>
      <c r="F1799" s="427">
        <v>0</v>
      </c>
      <c r="G1799" s="427">
        <v>456.25</v>
      </c>
      <c r="H1799" s="540" t="s">
        <v>741</v>
      </c>
      <c r="I1799" s="540" t="s">
        <v>741</v>
      </c>
      <c r="J1799" s="458"/>
      <c r="K1799" s="458"/>
      <c r="L1799" s="338"/>
      <c r="M1799" s="338"/>
      <c r="N1799" s="338"/>
      <c r="O1799" s="360"/>
      <c r="P1799" s="358"/>
      <c r="Q1799" s="358"/>
      <c r="R1799" s="358"/>
      <c r="S1799" s="360"/>
      <c r="T1799" s="359"/>
      <c r="U1799" s="359"/>
      <c r="V1799" s="359"/>
      <c r="W1799" s="359"/>
    </row>
    <row r="1800" spans="1:23" s="193" customFormat="1">
      <c r="A1800" s="336"/>
      <c r="B1800" s="415">
        <v>324</v>
      </c>
      <c r="C1800" s="336">
        <v>563</v>
      </c>
      <c r="D1800" s="426" t="s">
        <v>336</v>
      </c>
      <c r="E1800" s="417">
        <f>SUM(E1801)</f>
        <v>0</v>
      </c>
      <c r="F1800" s="417">
        <f t="shared" ref="F1800" si="913">SUM(F1801)</f>
        <v>0</v>
      </c>
      <c r="G1800" s="417">
        <f t="shared" ref="G1800" si="914">SUM(G1801)</f>
        <v>0</v>
      </c>
      <c r="H1800" s="541" t="s">
        <v>741</v>
      </c>
      <c r="I1800" s="541" t="s">
        <v>741</v>
      </c>
      <c r="J1800" s="458"/>
      <c r="K1800" s="458"/>
      <c r="L1800" s="338"/>
      <c r="M1800" s="338"/>
      <c r="N1800" s="338"/>
      <c r="O1800" s="360"/>
      <c r="P1800" s="358"/>
      <c r="Q1800" s="358"/>
      <c r="R1800" s="358"/>
      <c r="S1800" s="360"/>
      <c r="T1800" s="359"/>
      <c r="U1800" s="359"/>
      <c r="V1800" s="359"/>
      <c r="W1800" s="359"/>
    </row>
    <row r="1801" spans="1:23" s="193" customFormat="1">
      <c r="A1801" s="418"/>
      <c r="B1801" s="419" t="s">
        <v>266</v>
      </c>
      <c r="C1801" s="418">
        <v>563</v>
      </c>
      <c r="D1801" s="425" t="s">
        <v>336</v>
      </c>
      <c r="E1801" s="427">
        <v>0</v>
      </c>
      <c r="F1801" s="427">
        <v>0</v>
      </c>
      <c r="G1801" s="427">
        <v>0</v>
      </c>
      <c r="H1801" s="540" t="s">
        <v>741</v>
      </c>
      <c r="I1801" s="540" t="s">
        <v>741</v>
      </c>
      <c r="J1801" s="458"/>
      <c r="K1801" s="458"/>
      <c r="L1801" s="338"/>
      <c r="M1801" s="338"/>
      <c r="N1801" s="338"/>
      <c r="O1801" s="360"/>
      <c r="P1801" s="358"/>
      <c r="Q1801" s="358"/>
      <c r="R1801" s="358"/>
      <c r="S1801" s="360"/>
      <c r="T1801" s="359"/>
      <c r="U1801" s="359"/>
      <c r="V1801" s="359"/>
      <c r="W1801" s="359"/>
    </row>
    <row r="1802" spans="1:23" s="193" customFormat="1">
      <c r="A1802" s="336"/>
      <c r="B1802" s="415" t="s">
        <v>259</v>
      </c>
      <c r="C1802" s="336">
        <v>563</v>
      </c>
      <c r="D1802" s="426" t="s">
        <v>109</v>
      </c>
      <c r="E1802" s="417">
        <f>SUM(E1803:E1809)</f>
        <v>0</v>
      </c>
      <c r="F1802" s="417">
        <f t="shared" ref="F1802" si="915">SUM(F1803:F1809)</f>
        <v>0</v>
      </c>
      <c r="G1802" s="417">
        <f t="shared" ref="G1802" si="916">SUM(G1803:G1809)</f>
        <v>0</v>
      </c>
      <c r="H1802" s="541" t="s">
        <v>741</v>
      </c>
      <c r="I1802" s="541" t="s">
        <v>741</v>
      </c>
      <c r="J1802" s="458"/>
      <c r="K1802" s="458"/>
      <c r="L1802" s="338"/>
      <c r="M1802" s="338"/>
      <c r="N1802" s="338"/>
      <c r="O1802" s="360"/>
      <c r="P1802" s="358"/>
      <c r="Q1802" s="358"/>
      <c r="R1802" s="358"/>
      <c r="S1802" s="360"/>
      <c r="T1802" s="359"/>
      <c r="U1802" s="359"/>
      <c r="V1802" s="359"/>
      <c r="W1802" s="359"/>
    </row>
    <row r="1803" spans="1:23" s="193" customFormat="1" ht="30">
      <c r="A1803" s="418"/>
      <c r="B1803" s="419" t="s">
        <v>191</v>
      </c>
      <c r="C1803" s="418">
        <v>563</v>
      </c>
      <c r="D1803" s="425" t="s">
        <v>192</v>
      </c>
      <c r="E1803" s="427">
        <v>0</v>
      </c>
      <c r="F1803" s="427">
        <v>0</v>
      </c>
      <c r="G1803" s="427">
        <v>0</v>
      </c>
      <c r="H1803" s="540" t="s">
        <v>741</v>
      </c>
      <c r="I1803" s="540" t="s">
        <v>741</v>
      </c>
      <c r="J1803" s="458"/>
      <c r="K1803" s="458"/>
      <c r="L1803" s="338"/>
      <c r="M1803" s="338"/>
      <c r="N1803" s="338"/>
      <c r="O1803" s="360"/>
      <c r="P1803" s="358"/>
      <c r="Q1803" s="358"/>
      <c r="R1803" s="358"/>
      <c r="S1803" s="360"/>
      <c r="T1803" s="359"/>
      <c r="U1803" s="359"/>
      <c r="V1803" s="359"/>
      <c r="W1803" s="359"/>
    </row>
    <row r="1804" spans="1:23" s="193" customFormat="1">
      <c r="A1804" s="418"/>
      <c r="B1804" s="419" t="s">
        <v>274</v>
      </c>
      <c r="C1804" s="418">
        <v>563</v>
      </c>
      <c r="D1804" s="425" t="s">
        <v>337</v>
      </c>
      <c r="E1804" s="427">
        <v>0</v>
      </c>
      <c r="F1804" s="427">
        <v>0</v>
      </c>
      <c r="G1804" s="427">
        <v>0</v>
      </c>
      <c r="H1804" s="540" t="s">
        <v>741</v>
      </c>
      <c r="I1804" s="540" t="s">
        <v>741</v>
      </c>
      <c r="J1804" s="458"/>
      <c r="K1804" s="458"/>
      <c r="L1804" s="338"/>
      <c r="M1804" s="338"/>
      <c r="N1804" s="338"/>
      <c r="O1804" s="360"/>
      <c r="P1804" s="358"/>
      <c r="Q1804" s="358"/>
      <c r="R1804" s="358"/>
      <c r="S1804" s="360"/>
      <c r="T1804" s="359"/>
      <c r="U1804" s="359"/>
      <c r="V1804" s="359"/>
      <c r="W1804" s="359"/>
    </row>
    <row r="1805" spans="1:23" s="193" customFormat="1">
      <c r="A1805" s="418"/>
      <c r="B1805" s="419" t="s">
        <v>193</v>
      </c>
      <c r="C1805" s="418">
        <v>563</v>
      </c>
      <c r="D1805" s="425" t="s">
        <v>194</v>
      </c>
      <c r="E1805" s="421">
        <v>0</v>
      </c>
      <c r="F1805" s="427">
        <v>0</v>
      </c>
      <c r="G1805" s="427">
        <v>0</v>
      </c>
      <c r="H1805" s="540" t="s">
        <v>741</v>
      </c>
      <c r="I1805" s="540" t="s">
        <v>741</v>
      </c>
      <c r="J1805" s="458"/>
      <c r="K1805" s="458"/>
      <c r="L1805" s="338"/>
      <c r="M1805" s="338"/>
      <c r="N1805" s="338"/>
      <c r="O1805" s="360"/>
      <c r="P1805" s="358"/>
      <c r="Q1805" s="358"/>
      <c r="R1805" s="358"/>
      <c r="S1805" s="360"/>
      <c r="T1805" s="359"/>
      <c r="U1805" s="359"/>
      <c r="V1805" s="359"/>
      <c r="W1805" s="359"/>
    </row>
    <row r="1806" spans="1:23" s="193" customFormat="1">
      <c r="A1806" s="418"/>
      <c r="B1806" s="419" t="s">
        <v>275</v>
      </c>
      <c r="C1806" s="418">
        <v>563</v>
      </c>
      <c r="D1806" s="425" t="s">
        <v>338</v>
      </c>
      <c r="E1806" s="427">
        <v>0</v>
      </c>
      <c r="F1806" s="427">
        <v>0</v>
      </c>
      <c r="G1806" s="427">
        <v>0</v>
      </c>
      <c r="H1806" s="540" t="s">
        <v>741</v>
      </c>
      <c r="I1806" s="540" t="s">
        <v>741</v>
      </c>
      <c r="J1806" s="458"/>
      <c r="K1806" s="458"/>
      <c r="L1806" s="338"/>
      <c r="M1806" s="338"/>
      <c r="N1806" s="338"/>
      <c r="O1806" s="360"/>
      <c r="P1806" s="358"/>
      <c r="Q1806" s="358"/>
      <c r="R1806" s="358"/>
      <c r="S1806" s="360"/>
      <c r="T1806" s="359"/>
      <c r="U1806" s="359"/>
      <c r="V1806" s="359"/>
      <c r="W1806" s="359"/>
    </row>
    <row r="1807" spans="1:23" s="193" customFormat="1">
      <c r="A1807" s="418"/>
      <c r="B1807" s="419">
        <v>3295</v>
      </c>
      <c r="C1807" s="418">
        <v>563</v>
      </c>
      <c r="D1807" s="425" t="s">
        <v>195</v>
      </c>
      <c r="E1807" s="427">
        <v>0</v>
      </c>
      <c r="F1807" s="427">
        <v>0</v>
      </c>
      <c r="G1807" s="427">
        <v>0</v>
      </c>
      <c r="H1807" s="540" t="s">
        <v>741</v>
      </c>
      <c r="I1807" s="540" t="s">
        <v>741</v>
      </c>
      <c r="J1807" s="458"/>
      <c r="K1807" s="458"/>
      <c r="L1807" s="338"/>
      <c r="M1807" s="338"/>
      <c r="N1807" s="338"/>
      <c r="O1807" s="360"/>
      <c r="P1807" s="358"/>
      <c r="Q1807" s="358"/>
      <c r="R1807" s="358"/>
      <c r="S1807" s="360"/>
      <c r="T1807" s="359"/>
      <c r="U1807" s="359"/>
      <c r="V1807" s="359"/>
      <c r="W1807" s="359"/>
    </row>
    <row r="1808" spans="1:23" s="193" customFormat="1">
      <c r="A1808" s="418"/>
      <c r="B1808" s="419">
        <v>3296</v>
      </c>
      <c r="C1808" s="418">
        <v>563</v>
      </c>
      <c r="D1808" s="425" t="s">
        <v>339</v>
      </c>
      <c r="E1808" s="427">
        <v>0</v>
      </c>
      <c r="F1808" s="427">
        <v>0</v>
      </c>
      <c r="G1808" s="427">
        <v>0</v>
      </c>
      <c r="H1808" s="540" t="s">
        <v>741</v>
      </c>
      <c r="I1808" s="540" t="s">
        <v>741</v>
      </c>
      <c r="J1808" s="458"/>
      <c r="K1808" s="458"/>
      <c r="L1808" s="338"/>
      <c r="M1808" s="338"/>
      <c r="N1808" s="338"/>
      <c r="O1808" s="360"/>
      <c r="P1808" s="358"/>
      <c r="Q1808" s="358"/>
      <c r="R1808" s="358"/>
      <c r="S1808" s="360"/>
      <c r="T1808" s="359"/>
      <c r="U1808" s="359"/>
      <c r="V1808" s="359"/>
      <c r="W1808" s="359"/>
    </row>
    <row r="1809" spans="1:23" s="193" customFormat="1">
      <c r="A1809" s="418"/>
      <c r="B1809" s="419" t="s">
        <v>196</v>
      </c>
      <c r="C1809" s="418">
        <v>563</v>
      </c>
      <c r="D1809" s="425" t="s">
        <v>109</v>
      </c>
      <c r="E1809" s="427">
        <v>0</v>
      </c>
      <c r="F1809" s="427">
        <v>0</v>
      </c>
      <c r="G1809" s="427">
        <v>0</v>
      </c>
      <c r="H1809" s="540" t="s">
        <v>741</v>
      </c>
      <c r="I1809" s="540" t="s">
        <v>741</v>
      </c>
      <c r="J1809" s="458"/>
      <c r="K1809" s="458"/>
      <c r="L1809" s="338"/>
      <c r="M1809" s="338"/>
      <c r="N1809" s="338"/>
      <c r="O1809" s="360"/>
      <c r="P1809" s="358"/>
      <c r="Q1809" s="358"/>
      <c r="R1809" s="358"/>
      <c r="S1809" s="360"/>
      <c r="T1809" s="359"/>
      <c r="U1809" s="359"/>
      <c r="V1809" s="359"/>
      <c r="W1809" s="359"/>
    </row>
    <row r="1810" spans="1:23" s="193" customFormat="1">
      <c r="A1810" s="336"/>
      <c r="B1810" s="415">
        <v>34</v>
      </c>
      <c r="C1810" s="336">
        <v>563</v>
      </c>
      <c r="D1810" s="426" t="s">
        <v>18</v>
      </c>
      <c r="E1810" s="417">
        <f>E1811+E1816+E1824</f>
        <v>0</v>
      </c>
      <c r="F1810" s="417">
        <f t="shared" ref="F1810" si="917">F1811+F1816+F1824</f>
        <v>0</v>
      </c>
      <c r="G1810" s="417">
        <f t="shared" ref="G1810" si="918">G1811+G1816+G1824</f>
        <v>0</v>
      </c>
      <c r="H1810" s="541" t="s">
        <v>741</v>
      </c>
      <c r="I1810" s="541" t="s">
        <v>741</v>
      </c>
      <c r="J1810" s="458"/>
      <c r="K1810" s="458"/>
      <c r="L1810" s="338"/>
      <c r="M1810" s="338"/>
      <c r="N1810" s="338"/>
      <c r="O1810" s="360"/>
      <c r="P1810" s="358"/>
      <c r="Q1810" s="358"/>
      <c r="R1810" s="358"/>
      <c r="S1810" s="360"/>
      <c r="T1810" s="359"/>
      <c r="U1810" s="359"/>
      <c r="V1810" s="359"/>
      <c r="W1810" s="359"/>
    </row>
    <row r="1811" spans="1:23" s="193" customFormat="1">
      <c r="A1811" s="336"/>
      <c r="B1811" s="415" t="s">
        <v>276</v>
      </c>
      <c r="C1811" s="336">
        <v>563</v>
      </c>
      <c r="D1811" s="426" t="s">
        <v>340</v>
      </c>
      <c r="E1811" s="417">
        <f>SUM(E1812:E1815)</f>
        <v>0</v>
      </c>
      <c r="F1811" s="417">
        <f t="shared" ref="F1811" si="919">SUM(F1812:F1815)</f>
        <v>0</v>
      </c>
      <c r="G1811" s="417">
        <f t="shared" ref="G1811" si="920">SUM(G1812:G1815)</f>
        <v>0</v>
      </c>
      <c r="H1811" s="541" t="s">
        <v>741</v>
      </c>
      <c r="I1811" s="541" t="s">
        <v>741</v>
      </c>
      <c r="J1811" s="458"/>
      <c r="K1811" s="458"/>
      <c r="L1811" s="338"/>
      <c r="M1811" s="338"/>
      <c r="N1811" s="338"/>
      <c r="O1811" s="360"/>
      <c r="P1811" s="358"/>
      <c r="Q1811" s="358"/>
      <c r="R1811" s="358"/>
      <c r="S1811" s="360"/>
      <c r="T1811" s="359"/>
      <c r="U1811" s="359"/>
      <c r="V1811" s="359"/>
      <c r="W1811" s="359"/>
    </row>
    <row r="1812" spans="1:23" s="193" customFormat="1">
      <c r="A1812" s="418"/>
      <c r="B1812" s="419" t="s">
        <v>277</v>
      </c>
      <c r="C1812" s="418">
        <v>563</v>
      </c>
      <c r="D1812" s="425" t="s">
        <v>341</v>
      </c>
      <c r="E1812" s="427">
        <v>0</v>
      </c>
      <c r="F1812" s="427">
        <v>0</v>
      </c>
      <c r="G1812" s="427">
        <v>0</v>
      </c>
      <c r="H1812" s="540" t="s">
        <v>741</v>
      </c>
      <c r="I1812" s="540" t="s">
        <v>741</v>
      </c>
      <c r="J1812" s="458"/>
      <c r="K1812" s="458"/>
      <c r="L1812" s="338"/>
      <c r="M1812" s="338"/>
      <c r="N1812" s="338"/>
      <c r="O1812" s="360"/>
      <c r="P1812" s="358"/>
      <c r="Q1812" s="358"/>
      <c r="R1812" s="358"/>
      <c r="S1812" s="360"/>
      <c r="T1812" s="359"/>
      <c r="U1812" s="359"/>
      <c r="V1812" s="359"/>
      <c r="W1812" s="359"/>
    </row>
    <row r="1813" spans="1:23" s="193" customFormat="1">
      <c r="A1813" s="418"/>
      <c r="B1813" s="419" t="s">
        <v>278</v>
      </c>
      <c r="C1813" s="418">
        <v>563</v>
      </c>
      <c r="D1813" s="425" t="s">
        <v>342</v>
      </c>
      <c r="E1813" s="427">
        <v>0</v>
      </c>
      <c r="F1813" s="427">
        <v>0</v>
      </c>
      <c r="G1813" s="427">
        <v>0</v>
      </c>
      <c r="H1813" s="540" t="s">
        <v>741</v>
      </c>
      <c r="I1813" s="540" t="s">
        <v>741</v>
      </c>
      <c r="J1813" s="458"/>
      <c r="K1813" s="458"/>
      <c r="L1813" s="338"/>
      <c r="M1813" s="338"/>
      <c r="N1813" s="338"/>
      <c r="O1813" s="360"/>
      <c r="P1813" s="358"/>
      <c r="Q1813" s="358"/>
      <c r="R1813" s="358"/>
      <c r="S1813" s="360"/>
      <c r="T1813" s="359"/>
      <c r="U1813" s="359"/>
      <c r="V1813" s="359"/>
      <c r="W1813" s="359"/>
    </row>
    <row r="1814" spans="1:23" s="193" customFormat="1">
      <c r="A1814" s="418"/>
      <c r="B1814" s="419" t="s">
        <v>279</v>
      </c>
      <c r="C1814" s="418">
        <v>563</v>
      </c>
      <c r="D1814" s="425" t="s">
        <v>343</v>
      </c>
      <c r="E1814" s="427">
        <v>0</v>
      </c>
      <c r="F1814" s="427">
        <v>0</v>
      </c>
      <c r="G1814" s="427">
        <v>0</v>
      </c>
      <c r="H1814" s="540" t="s">
        <v>741</v>
      </c>
      <c r="I1814" s="540" t="s">
        <v>741</v>
      </c>
      <c r="J1814" s="458"/>
      <c r="K1814" s="458"/>
      <c r="L1814" s="338"/>
      <c r="M1814" s="338"/>
      <c r="N1814" s="338"/>
      <c r="O1814" s="360"/>
      <c r="P1814" s="358"/>
      <c r="Q1814" s="358"/>
      <c r="R1814" s="358"/>
      <c r="S1814" s="360"/>
      <c r="T1814" s="359"/>
      <c r="U1814" s="359"/>
      <c r="V1814" s="359"/>
      <c r="W1814" s="359"/>
    </row>
    <row r="1815" spans="1:23" s="193" customFormat="1">
      <c r="A1815" s="418"/>
      <c r="B1815" s="419" t="s">
        <v>280</v>
      </c>
      <c r="C1815" s="418">
        <v>563</v>
      </c>
      <c r="D1815" s="425" t="s">
        <v>344</v>
      </c>
      <c r="E1815" s="427">
        <v>0</v>
      </c>
      <c r="F1815" s="427">
        <v>0</v>
      </c>
      <c r="G1815" s="427">
        <v>0</v>
      </c>
      <c r="H1815" s="540" t="s">
        <v>741</v>
      </c>
      <c r="I1815" s="540" t="s">
        <v>741</v>
      </c>
      <c r="J1815" s="458"/>
      <c r="K1815" s="458"/>
      <c r="L1815" s="338"/>
      <c r="M1815" s="338"/>
      <c r="N1815" s="338"/>
      <c r="O1815" s="360"/>
      <c r="P1815" s="358"/>
      <c r="Q1815" s="358"/>
      <c r="R1815" s="358"/>
      <c r="S1815" s="360"/>
      <c r="T1815" s="359"/>
      <c r="U1815" s="359"/>
      <c r="V1815" s="359"/>
      <c r="W1815" s="359"/>
    </row>
    <row r="1816" spans="1:23" s="193" customFormat="1">
      <c r="A1816" s="336"/>
      <c r="B1816" s="415" t="s">
        <v>281</v>
      </c>
      <c r="C1816" s="336">
        <v>563</v>
      </c>
      <c r="D1816" s="426" t="s">
        <v>110</v>
      </c>
      <c r="E1816" s="417">
        <f>SUM(E1817:E1823)</f>
        <v>0</v>
      </c>
      <c r="F1816" s="417">
        <f t="shared" ref="F1816" si="921">SUM(F1817:F1823)</f>
        <v>0</v>
      </c>
      <c r="G1816" s="417">
        <f t="shared" ref="G1816" si="922">SUM(G1817:G1823)</f>
        <v>0</v>
      </c>
      <c r="H1816" s="541" t="s">
        <v>741</v>
      </c>
      <c r="I1816" s="541" t="s">
        <v>741</v>
      </c>
      <c r="J1816" s="458"/>
      <c r="K1816" s="458"/>
      <c r="L1816" s="338"/>
      <c r="M1816" s="338"/>
      <c r="N1816" s="338"/>
      <c r="O1816" s="360"/>
      <c r="P1816" s="358"/>
      <c r="Q1816" s="358"/>
      <c r="R1816" s="358"/>
      <c r="S1816" s="360"/>
      <c r="T1816" s="359"/>
      <c r="U1816" s="359"/>
      <c r="V1816" s="359"/>
      <c r="W1816" s="359"/>
    </row>
    <row r="1817" spans="1:23" s="193" customFormat="1" ht="30">
      <c r="A1817" s="418"/>
      <c r="B1817" s="419" t="s">
        <v>282</v>
      </c>
      <c r="C1817" s="418">
        <v>563</v>
      </c>
      <c r="D1817" s="425" t="s">
        <v>345</v>
      </c>
      <c r="E1817" s="427">
        <v>0</v>
      </c>
      <c r="F1817" s="427">
        <v>0</v>
      </c>
      <c r="G1817" s="427">
        <v>0</v>
      </c>
      <c r="H1817" s="540" t="s">
        <v>741</v>
      </c>
      <c r="I1817" s="540" t="s">
        <v>741</v>
      </c>
      <c r="J1817" s="458"/>
      <c r="K1817" s="458"/>
      <c r="L1817" s="338"/>
      <c r="M1817" s="338"/>
      <c r="N1817" s="338"/>
      <c r="O1817" s="360"/>
      <c r="P1817" s="358"/>
      <c r="Q1817" s="358"/>
      <c r="R1817" s="358"/>
      <c r="S1817" s="360"/>
      <c r="T1817" s="359"/>
      <c r="U1817" s="359"/>
      <c r="V1817" s="359"/>
      <c r="W1817" s="359"/>
    </row>
    <row r="1818" spans="1:23" s="193" customFormat="1" ht="30">
      <c r="A1818" s="418"/>
      <c r="B1818" s="419" t="s">
        <v>283</v>
      </c>
      <c r="C1818" s="418">
        <v>563</v>
      </c>
      <c r="D1818" s="425" t="s">
        <v>346</v>
      </c>
      <c r="E1818" s="427">
        <v>0</v>
      </c>
      <c r="F1818" s="427">
        <v>0</v>
      </c>
      <c r="G1818" s="427">
        <v>0</v>
      </c>
      <c r="H1818" s="540" t="s">
        <v>741</v>
      </c>
      <c r="I1818" s="540" t="s">
        <v>741</v>
      </c>
      <c r="J1818" s="458"/>
      <c r="K1818" s="458"/>
      <c r="L1818" s="338"/>
      <c r="M1818" s="338"/>
      <c r="N1818" s="338"/>
      <c r="O1818" s="360"/>
      <c r="P1818" s="358"/>
      <c r="Q1818" s="358"/>
      <c r="R1818" s="358"/>
      <c r="S1818" s="360"/>
      <c r="T1818" s="359"/>
      <c r="U1818" s="359"/>
      <c r="V1818" s="359"/>
      <c r="W1818" s="359"/>
    </row>
    <row r="1819" spans="1:23" s="193" customFormat="1" ht="30">
      <c r="A1819" s="418"/>
      <c r="B1819" s="419" t="s">
        <v>284</v>
      </c>
      <c r="C1819" s="418">
        <v>563</v>
      </c>
      <c r="D1819" s="425" t="s">
        <v>347</v>
      </c>
      <c r="E1819" s="427">
        <v>0</v>
      </c>
      <c r="F1819" s="427">
        <v>0</v>
      </c>
      <c r="G1819" s="427">
        <v>0</v>
      </c>
      <c r="H1819" s="540" t="s">
        <v>741</v>
      </c>
      <c r="I1819" s="540" t="s">
        <v>741</v>
      </c>
      <c r="J1819" s="458"/>
      <c r="K1819" s="458"/>
      <c r="L1819" s="338"/>
      <c r="M1819" s="338"/>
      <c r="N1819" s="338"/>
      <c r="O1819" s="360"/>
      <c r="P1819" s="358"/>
      <c r="Q1819" s="358"/>
      <c r="R1819" s="358"/>
      <c r="S1819" s="360"/>
      <c r="T1819" s="359"/>
      <c r="U1819" s="359"/>
      <c r="V1819" s="359"/>
      <c r="W1819" s="359"/>
    </row>
    <row r="1820" spans="1:23" s="193" customFormat="1">
      <c r="A1820" s="418"/>
      <c r="B1820" s="419" t="s">
        <v>285</v>
      </c>
      <c r="C1820" s="418">
        <v>563</v>
      </c>
      <c r="D1820" s="425" t="s">
        <v>348</v>
      </c>
      <c r="E1820" s="427">
        <v>0</v>
      </c>
      <c r="F1820" s="427">
        <v>0</v>
      </c>
      <c r="G1820" s="427">
        <v>0</v>
      </c>
      <c r="H1820" s="540" t="s">
        <v>741</v>
      </c>
      <c r="I1820" s="540" t="s">
        <v>741</v>
      </c>
      <c r="J1820" s="458"/>
      <c r="K1820" s="458"/>
      <c r="L1820" s="338"/>
      <c r="M1820" s="338"/>
      <c r="N1820" s="338"/>
      <c r="O1820" s="360"/>
      <c r="P1820" s="358"/>
      <c r="Q1820" s="358"/>
      <c r="R1820" s="358"/>
      <c r="S1820" s="360"/>
      <c r="T1820" s="359"/>
      <c r="U1820" s="359"/>
      <c r="V1820" s="359"/>
      <c r="W1820" s="359"/>
    </row>
    <row r="1821" spans="1:23" s="193" customFormat="1" ht="30">
      <c r="A1821" s="418"/>
      <c r="B1821" s="419">
        <v>3426</v>
      </c>
      <c r="C1821" s="418">
        <v>563</v>
      </c>
      <c r="D1821" s="425" t="s">
        <v>349</v>
      </c>
      <c r="E1821" s="427">
        <v>0</v>
      </c>
      <c r="F1821" s="427">
        <v>0</v>
      </c>
      <c r="G1821" s="427">
        <v>0</v>
      </c>
      <c r="H1821" s="540" t="s">
        <v>741</v>
      </c>
      <c r="I1821" s="540" t="s">
        <v>741</v>
      </c>
      <c r="J1821" s="458"/>
      <c r="K1821" s="458"/>
      <c r="L1821" s="338"/>
      <c r="M1821" s="338"/>
      <c r="N1821" s="338"/>
      <c r="O1821" s="360"/>
      <c r="P1821" s="358"/>
      <c r="Q1821" s="358"/>
      <c r="R1821" s="358"/>
      <c r="S1821" s="360"/>
      <c r="T1821" s="359"/>
      <c r="U1821" s="359"/>
      <c r="V1821" s="359"/>
      <c r="W1821" s="359"/>
    </row>
    <row r="1822" spans="1:23" s="193" customFormat="1" ht="30">
      <c r="A1822" s="418"/>
      <c r="B1822" s="419">
        <v>3427</v>
      </c>
      <c r="C1822" s="418">
        <v>563</v>
      </c>
      <c r="D1822" s="425" t="s">
        <v>350</v>
      </c>
      <c r="E1822" s="427">
        <v>0</v>
      </c>
      <c r="F1822" s="427">
        <v>0</v>
      </c>
      <c r="G1822" s="427">
        <v>0</v>
      </c>
      <c r="H1822" s="540" t="s">
        <v>741</v>
      </c>
      <c r="I1822" s="540" t="s">
        <v>741</v>
      </c>
      <c r="J1822" s="458"/>
      <c r="K1822" s="458"/>
      <c r="L1822" s="338"/>
      <c r="M1822" s="338"/>
      <c r="N1822" s="338"/>
      <c r="O1822" s="360"/>
      <c r="P1822" s="358"/>
      <c r="Q1822" s="358"/>
      <c r="R1822" s="358"/>
      <c r="S1822" s="360"/>
      <c r="T1822" s="359"/>
      <c r="U1822" s="359"/>
      <c r="V1822" s="359"/>
      <c r="W1822" s="359"/>
    </row>
    <row r="1823" spans="1:23" s="193" customFormat="1">
      <c r="A1823" s="418"/>
      <c r="B1823" s="419">
        <v>3428</v>
      </c>
      <c r="C1823" s="418">
        <v>563</v>
      </c>
      <c r="D1823" s="425" t="s">
        <v>351</v>
      </c>
      <c r="E1823" s="427">
        <v>0</v>
      </c>
      <c r="F1823" s="427">
        <v>0</v>
      </c>
      <c r="G1823" s="427">
        <v>0</v>
      </c>
      <c r="H1823" s="540" t="s">
        <v>741</v>
      </c>
      <c r="I1823" s="540" t="s">
        <v>741</v>
      </c>
      <c r="J1823" s="458"/>
      <c r="K1823" s="458"/>
      <c r="L1823" s="338"/>
      <c r="M1823" s="338"/>
      <c r="N1823" s="338"/>
      <c r="O1823" s="360"/>
      <c r="P1823" s="358"/>
      <c r="Q1823" s="358"/>
      <c r="R1823" s="358"/>
      <c r="S1823" s="360"/>
      <c r="T1823" s="359"/>
      <c r="U1823" s="359"/>
      <c r="V1823" s="359"/>
      <c r="W1823" s="359"/>
    </row>
    <row r="1824" spans="1:23" s="193" customFormat="1">
      <c r="A1824" s="336"/>
      <c r="B1824" s="415" t="s">
        <v>286</v>
      </c>
      <c r="C1824" s="336">
        <v>563</v>
      </c>
      <c r="D1824" s="426" t="s">
        <v>111</v>
      </c>
      <c r="E1824" s="417">
        <f>SUM(E1825:E1828)</f>
        <v>0</v>
      </c>
      <c r="F1824" s="417">
        <f t="shared" ref="F1824" si="923">SUM(F1825:F1828)</f>
        <v>0</v>
      </c>
      <c r="G1824" s="417">
        <f t="shared" ref="G1824" si="924">SUM(G1825:G1828)</f>
        <v>0</v>
      </c>
      <c r="H1824" s="541" t="s">
        <v>741</v>
      </c>
      <c r="I1824" s="541" t="s">
        <v>741</v>
      </c>
      <c r="J1824" s="458"/>
      <c r="K1824" s="458"/>
      <c r="L1824" s="338"/>
      <c r="M1824" s="338"/>
      <c r="N1824" s="338"/>
      <c r="O1824" s="360"/>
      <c r="P1824" s="358"/>
      <c r="Q1824" s="358"/>
      <c r="R1824" s="358"/>
      <c r="S1824" s="360"/>
      <c r="T1824" s="359"/>
      <c r="U1824" s="359"/>
      <c r="V1824" s="359"/>
      <c r="W1824" s="359"/>
    </row>
    <row r="1825" spans="1:23" s="193" customFormat="1">
      <c r="A1825" s="418"/>
      <c r="B1825" s="419" t="s">
        <v>197</v>
      </c>
      <c r="C1825" s="418">
        <v>563</v>
      </c>
      <c r="D1825" s="425" t="s">
        <v>198</v>
      </c>
      <c r="E1825" s="427">
        <v>0</v>
      </c>
      <c r="F1825" s="427">
        <v>0</v>
      </c>
      <c r="G1825" s="427">
        <v>0</v>
      </c>
      <c r="H1825" s="540" t="s">
        <v>741</v>
      </c>
      <c r="I1825" s="540" t="s">
        <v>741</v>
      </c>
      <c r="J1825" s="458"/>
      <c r="K1825" s="458"/>
      <c r="L1825" s="338"/>
      <c r="M1825" s="338"/>
      <c r="N1825" s="338"/>
      <c r="O1825" s="360"/>
      <c r="P1825" s="358"/>
      <c r="Q1825" s="358"/>
      <c r="R1825" s="358"/>
      <c r="S1825" s="360"/>
      <c r="T1825" s="359"/>
      <c r="U1825" s="359"/>
      <c r="V1825" s="359"/>
      <c r="W1825" s="359"/>
    </row>
    <row r="1826" spans="1:23" s="193" customFormat="1" ht="30">
      <c r="A1826" s="418"/>
      <c r="B1826" s="419" t="s">
        <v>287</v>
      </c>
      <c r="C1826" s="418">
        <v>563</v>
      </c>
      <c r="D1826" s="425" t="s">
        <v>352</v>
      </c>
      <c r="E1826" s="427">
        <v>0</v>
      </c>
      <c r="F1826" s="427">
        <v>0</v>
      </c>
      <c r="G1826" s="427">
        <v>0</v>
      </c>
      <c r="H1826" s="540" t="s">
        <v>741</v>
      </c>
      <c r="I1826" s="540" t="s">
        <v>741</v>
      </c>
      <c r="J1826" s="458"/>
      <c r="K1826" s="458"/>
      <c r="L1826" s="338"/>
      <c r="M1826" s="338"/>
      <c r="N1826" s="338"/>
      <c r="O1826" s="360"/>
      <c r="P1826" s="358"/>
      <c r="Q1826" s="358"/>
      <c r="R1826" s="358"/>
      <c r="S1826" s="360"/>
      <c r="T1826" s="359"/>
      <c r="U1826" s="359"/>
      <c r="V1826" s="359"/>
      <c r="W1826" s="359"/>
    </row>
    <row r="1827" spans="1:23" s="193" customFormat="1">
      <c r="A1827" s="418"/>
      <c r="B1827" s="419" t="s">
        <v>288</v>
      </c>
      <c r="C1827" s="418">
        <v>563</v>
      </c>
      <c r="D1827" s="425" t="s">
        <v>353</v>
      </c>
      <c r="E1827" s="427">
        <v>0</v>
      </c>
      <c r="F1827" s="427">
        <v>0</v>
      </c>
      <c r="G1827" s="427">
        <v>0</v>
      </c>
      <c r="H1827" s="540" t="s">
        <v>741</v>
      </c>
      <c r="I1827" s="540" t="s">
        <v>741</v>
      </c>
      <c r="J1827" s="458"/>
      <c r="K1827" s="458"/>
      <c r="L1827" s="338"/>
      <c r="M1827" s="338"/>
      <c r="N1827" s="338"/>
      <c r="O1827" s="360"/>
      <c r="P1827" s="358"/>
      <c r="Q1827" s="358"/>
      <c r="R1827" s="358"/>
      <c r="S1827" s="360"/>
      <c r="T1827" s="359"/>
      <c r="U1827" s="359"/>
      <c r="V1827" s="359"/>
      <c r="W1827" s="359"/>
    </row>
    <row r="1828" spans="1:23" s="193" customFormat="1">
      <c r="A1828" s="418"/>
      <c r="B1828" s="419" t="s">
        <v>289</v>
      </c>
      <c r="C1828" s="418">
        <v>563</v>
      </c>
      <c r="D1828" s="425" t="s">
        <v>354</v>
      </c>
      <c r="E1828" s="427">
        <v>0</v>
      </c>
      <c r="F1828" s="427">
        <v>0</v>
      </c>
      <c r="G1828" s="427">
        <v>0</v>
      </c>
      <c r="H1828" s="540" t="s">
        <v>741</v>
      </c>
      <c r="I1828" s="540" t="s">
        <v>741</v>
      </c>
      <c r="J1828" s="458"/>
      <c r="K1828" s="458"/>
      <c r="L1828" s="338"/>
      <c r="M1828" s="338"/>
      <c r="N1828" s="338"/>
      <c r="O1828" s="360"/>
      <c r="P1828" s="358"/>
      <c r="Q1828" s="358"/>
      <c r="R1828" s="358"/>
      <c r="S1828" s="360"/>
      <c r="T1828" s="359"/>
      <c r="U1828" s="359"/>
      <c r="V1828" s="359"/>
      <c r="W1828" s="359"/>
    </row>
    <row r="1829" spans="1:23" s="193" customFormat="1">
      <c r="A1829" s="336"/>
      <c r="B1829" s="415">
        <v>35</v>
      </c>
      <c r="C1829" s="336">
        <v>563</v>
      </c>
      <c r="D1829" s="426" t="s">
        <v>355</v>
      </c>
      <c r="E1829" s="417">
        <f>E1830+E1833+E1837</f>
        <v>0</v>
      </c>
      <c r="F1829" s="417">
        <f t="shared" ref="F1829" si="925">F1830+F1833+F1837</f>
        <v>0</v>
      </c>
      <c r="G1829" s="417">
        <f t="shared" ref="G1829" si="926">G1830+G1833+G1837</f>
        <v>0</v>
      </c>
      <c r="H1829" s="541" t="s">
        <v>741</v>
      </c>
      <c r="I1829" s="541" t="s">
        <v>741</v>
      </c>
      <c r="J1829" s="458"/>
      <c r="K1829" s="458"/>
      <c r="L1829" s="338"/>
      <c r="M1829" s="338"/>
      <c r="N1829" s="338"/>
      <c r="O1829" s="360"/>
      <c r="P1829" s="358"/>
      <c r="Q1829" s="358"/>
      <c r="R1829" s="358"/>
      <c r="S1829" s="360"/>
      <c r="T1829" s="359"/>
      <c r="U1829" s="359"/>
      <c r="V1829" s="359"/>
      <c r="W1829" s="359"/>
    </row>
    <row r="1830" spans="1:23" s="193" customFormat="1">
      <c r="A1830" s="336"/>
      <c r="B1830" s="415" t="s">
        <v>290</v>
      </c>
      <c r="C1830" s="336">
        <v>563</v>
      </c>
      <c r="D1830" s="426" t="s">
        <v>356</v>
      </c>
      <c r="E1830" s="417">
        <f>SUM(E1831:E1832)</f>
        <v>0</v>
      </c>
      <c r="F1830" s="417">
        <f t="shared" ref="F1830" si="927">SUM(F1831:F1832)</f>
        <v>0</v>
      </c>
      <c r="G1830" s="417">
        <f t="shared" ref="G1830" si="928">SUM(G1831:G1832)</f>
        <v>0</v>
      </c>
      <c r="H1830" s="541" t="s">
        <v>741</v>
      </c>
      <c r="I1830" s="541" t="s">
        <v>741</v>
      </c>
      <c r="J1830" s="458"/>
      <c r="K1830" s="458"/>
      <c r="L1830" s="338"/>
      <c r="M1830" s="338"/>
      <c r="N1830" s="338"/>
      <c r="O1830" s="360"/>
      <c r="P1830" s="358"/>
      <c r="Q1830" s="358"/>
      <c r="R1830" s="358"/>
      <c r="S1830" s="360"/>
      <c r="T1830" s="359"/>
      <c r="U1830" s="359"/>
      <c r="V1830" s="359"/>
      <c r="W1830" s="359"/>
    </row>
    <row r="1831" spans="1:23" s="193" customFormat="1" ht="30">
      <c r="A1831" s="418"/>
      <c r="B1831" s="419" t="s">
        <v>292</v>
      </c>
      <c r="C1831" s="418">
        <v>563</v>
      </c>
      <c r="D1831" s="425" t="s">
        <v>357</v>
      </c>
      <c r="E1831" s="427">
        <v>0</v>
      </c>
      <c r="F1831" s="427">
        <v>0</v>
      </c>
      <c r="G1831" s="427">
        <v>0</v>
      </c>
      <c r="H1831" s="540" t="s">
        <v>741</v>
      </c>
      <c r="I1831" s="540" t="s">
        <v>741</v>
      </c>
      <c r="J1831" s="458"/>
      <c r="K1831" s="458"/>
      <c r="L1831" s="338"/>
      <c r="M1831" s="338"/>
      <c r="N1831" s="338"/>
      <c r="O1831" s="360"/>
      <c r="P1831" s="358"/>
      <c r="Q1831" s="358"/>
      <c r="R1831" s="358"/>
      <c r="S1831" s="360"/>
      <c r="T1831" s="359"/>
      <c r="U1831" s="359"/>
      <c r="V1831" s="359"/>
      <c r="W1831" s="359"/>
    </row>
    <row r="1832" spans="1:23" s="193" customFormat="1">
      <c r="A1832" s="418"/>
      <c r="B1832" s="419" t="s">
        <v>293</v>
      </c>
      <c r="C1832" s="418">
        <v>563</v>
      </c>
      <c r="D1832" s="425" t="s">
        <v>356</v>
      </c>
      <c r="E1832" s="427">
        <v>0</v>
      </c>
      <c r="F1832" s="427">
        <v>0</v>
      </c>
      <c r="G1832" s="427">
        <v>0</v>
      </c>
      <c r="H1832" s="540" t="s">
        <v>741</v>
      </c>
      <c r="I1832" s="540" t="s">
        <v>741</v>
      </c>
      <c r="J1832" s="458"/>
      <c r="K1832" s="458"/>
      <c r="L1832" s="338"/>
      <c r="M1832" s="338"/>
      <c r="N1832" s="338"/>
      <c r="O1832" s="360"/>
      <c r="P1832" s="358"/>
      <c r="Q1832" s="358"/>
      <c r="R1832" s="358"/>
      <c r="S1832" s="360"/>
      <c r="T1832" s="359"/>
      <c r="U1832" s="359"/>
      <c r="V1832" s="359"/>
      <c r="W1832" s="359"/>
    </row>
    <row r="1833" spans="1:23" s="193" customFormat="1" ht="30">
      <c r="A1833" s="336"/>
      <c r="B1833" s="415" t="s">
        <v>291</v>
      </c>
      <c r="C1833" s="336">
        <v>563</v>
      </c>
      <c r="D1833" s="426" t="s">
        <v>358</v>
      </c>
      <c r="E1833" s="417">
        <f>SUM(E1834:E1836)</f>
        <v>0</v>
      </c>
      <c r="F1833" s="417">
        <f t="shared" ref="F1833" si="929">SUM(F1834:F1836)</f>
        <v>0</v>
      </c>
      <c r="G1833" s="417">
        <f t="shared" ref="G1833" si="930">SUM(G1834:G1836)</f>
        <v>0</v>
      </c>
      <c r="H1833" s="541" t="s">
        <v>741</v>
      </c>
      <c r="I1833" s="541" t="s">
        <v>741</v>
      </c>
      <c r="J1833" s="458"/>
      <c r="K1833" s="458"/>
      <c r="L1833" s="338"/>
      <c r="M1833" s="338"/>
      <c r="N1833" s="338"/>
      <c r="O1833" s="360"/>
      <c r="P1833" s="358"/>
      <c r="Q1833" s="358"/>
      <c r="R1833" s="358"/>
      <c r="S1833" s="360"/>
      <c r="T1833" s="359"/>
      <c r="U1833" s="359"/>
      <c r="V1833" s="359"/>
      <c r="W1833" s="359"/>
    </row>
    <row r="1834" spans="1:23" s="193" customFormat="1" ht="30">
      <c r="A1834" s="418"/>
      <c r="B1834" s="419" t="s">
        <v>294</v>
      </c>
      <c r="C1834" s="418">
        <v>563</v>
      </c>
      <c r="D1834" s="425" t="s">
        <v>359</v>
      </c>
      <c r="E1834" s="427">
        <v>0</v>
      </c>
      <c r="F1834" s="427">
        <v>0</v>
      </c>
      <c r="G1834" s="427">
        <v>0</v>
      </c>
      <c r="H1834" s="540" t="s">
        <v>741</v>
      </c>
      <c r="I1834" s="540" t="s">
        <v>741</v>
      </c>
      <c r="J1834" s="458"/>
      <c r="K1834" s="458"/>
      <c r="L1834" s="338"/>
      <c r="M1834" s="338"/>
      <c r="N1834" s="338"/>
      <c r="O1834" s="360"/>
      <c r="P1834" s="358"/>
      <c r="Q1834" s="358"/>
      <c r="R1834" s="358"/>
      <c r="S1834" s="360"/>
      <c r="T1834" s="359"/>
      <c r="U1834" s="359"/>
      <c r="V1834" s="359"/>
      <c r="W1834" s="359"/>
    </row>
    <row r="1835" spans="1:23" s="193" customFormat="1" ht="30">
      <c r="A1835" s="418"/>
      <c r="B1835" s="419" t="s">
        <v>295</v>
      </c>
      <c r="C1835" s="418">
        <v>563</v>
      </c>
      <c r="D1835" s="425" t="s">
        <v>360</v>
      </c>
      <c r="E1835" s="427">
        <v>0</v>
      </c>
      <c r="F1835" s="427">
        <v>0</v>
      </c>
      <c r="G1835" s="427">
        <v>0</v>
      </c>
      <c r="H1835" s="540" t="s">
        <v>741</v>
      </c>
      <c r="I1835" s="540" t="s">
        <v>741</v>
      </c>
      <c r="J1835" s="458"/>
      <c r="K1835" s="458"/>
      <c r="L1835" s="338"/>
      <c r="M1835" s="338"/>
      <c r="N1835" s="338"/>
      <c r="O1835" s="360"/>
      <c r="P1835" s="358"/>
      <c r="Q1835" s="358"/>
      <c r="R1835" s="358"/>
      <c r="S1835" s="360"/>
      <c r="T1835" s="359"/>
      <c r="U1835" s="359"/>
      <c r="V1835" s="359"/>
      <c r="W1835" s="359"/>
    </row>
    <row r="1836" spans="1:23" s="193" customFormat="1">
      <c r="A1836" s="418"/>
      <c r="B1836" s="419" t="s">
        <v>296</v>
      </c>
      <c r="C1836" s="418">
        <v>563</v>
      </c>
      <c r="D1836" s="425" t="s">
        <v>361</v>
      </c>
      <c r="E1836" s="427">
        <v>0</v>
      </c>
      <c r="F1836" s="427">
        <v>0</v>
      </c>
      <c r="G1836" s="427">
        <v>0</v>
      </c>
      <c r="H1836" s="540" t="s">
        <v>741</v>
      </c>
      <c r="I1836" s="540" t="s">
        <v>741</v>
      </c>
      <c r="J1836" s="458"/>
      <c r="K1836" s="458"/>
      <c r="L1836" s="338"/>
      <c r="M1836" s="338"/>
      <c r="N1836" s="338"/>
      <c r="O1836" s="360"/>
      <c r="P1836" s="358"/>
      <c r="Q1836" s="358"/>
      <c r="R1836" s="358"/>
      <c r="S1836" s="360"/>
      <c r="T1836" s="359"/>
      <c r="U1836" s="359"/>
      <c r="V1836" s="359"/>
      <c r="W1836" s="359"/>
    </row>
    <row r="1837" spans="1:23" s="193" customFormat="1" ht="30">
      <c r="A1837" s="336"/>
      <c r="B1837" s="415">
        <v>353</v>
      </c>
      <c r="C1837" s="336">
        <v>563</v>
      </c>
      <c r="D1837" s="426" t="s">
        <v>362</v>
      </c>
      <c r="E1837" s="417">
        <f>SUM(E1838)</f>
        <v>0</v>
      </c>
      <c r="F1837" s="417">
        <f t="shared" ref="F1837" si="931">SUM(F1838)</f>
        <v>0</v>
      </c>
      <c r="G1837" s="417">
        <f t="shared" ref="G1837" si="932">SUM(G1838)</f>
        <v>0</v>
      </c>
      <c r="H1837" s="541" t="s">
        <v>741</v>
      </c>
      <c r="I1837" s="541" t="s">
        <v>741</v>
      </c>
      <c r="J1837" s="458"/>
      <c r="K1837" s="458"/>
      <c r="L1837" s="338"/>
      <c r="M1837" s="338"/>
      <c r="N1837" s="338"/>
      <c r="O1837" s="360"/>
      <c r="P1837" s="358"/>
      <c r="Q1837" s="358"/>
      <c r="R1837" s="358"/>
      <c r="S1837" s="360"/>
      <c r="T1837" s="359"/>
      <c r="U1837" s="359"/>
      <c r="V1837" s="359"/>
      <c r="W1837" s="359"/>
    </row>
    <row r="1838" spans="1:23" s="193" customFormat="1" ht="30">
      <c r="A1838" s="418"/>
      <c r="B1838" s="419">
        <v>3531</v>
      </c>
      <c r="C1838" s="418">
        <v>563</v>
      </c>
      <c r="D1838" s="425" t="s">
        <v>362</v>
      </c>
      <c r="E1838" s="427">
        <v>0</v>
      </c>
      <c r="F1838" s="427">
        <v>0</v>
      </c>
      <c r="G1838" s="427">
        <v>0</v>
      </c>
      <c r="H1838" s="540" t="s">
        <v>741</v>
      </c>
      <c r="I1838" s="540" t="s">
        <v>741</v>
      </c>
      <c r="J1838" s="458"/>
      <c r="K1838" s="458"/>
      <c r="L1838" s="338"/>
      <c r="M1838" s="338"/>
      <c r="N1838" s="338"/>
      <c r="O1838" s="360"/>
      <c r="P1838" s="358"/>
      <c r="Q1838" s="358"/>
      <c r="R1838" s="358"/>
      <c r="S1838" s="360"/>
      <c r="T1838" s="359"/>
      <c r="U1838" s="359"/>
      <c r="V1838" s="359"/>
      <c r="W1838" s="359"/>
    </row>
    <row r="1839" spans="1:23" s="193" customFormat="1">
      <c r="A1839" s="336"/>
      <c r="B1839" s="415">
        <v>36</v>
      </c>
      <c r="C1839" s="336">
        <v>563</v>
      </c>
      <c r="D1839" s="426" t="s">
        <v>363</v>
      </c>
      <c r="E1839" s="417">
        <f>E1840+E1843+E1846+E1851+E1855+E1859+E1862</f>
        <v>61655.39</v>
      </c>
      <c r="F1839" s="417">
        <f t="shared" ref="F1839" si="933">F1840+F1843+F1846+F1851+F1855+F1859+F1862</f>
        <v>0</v>
      </c>
      <c r="G1839" s="417">
        <f t="shared" ref="G1839" si="934">G1840+G1843+G1846+G1851+G1855+G1859+G1862</f>
        <v>484.92</v>
      </c>
      <c r="H1839" s="541">
        <f t="shared" si="896"/>
        <v>0.78650058007904911</v>
      </c>
      <c r="I1839" s="541" t="s">
        <v>741</v>
      </c>
      <c r="J1839" s="458"/>
      <c r="K1839" s="458"/>
      <c r="L1839" s="338"/>
      <c r="M1839" s="338"/>
      <c r="N1839" s="338"/>
      <c r="O1839" s="360"/>
      <c r="P1839" s="358"/>
      <c r="Q1839" s="358"/>
      <c r="R1839" s="358"/>
      <c r="S1839" s="360"/>
      <c r="T1839" s="359"/>
      <c r="U1839" s="359"/>
      <c r="V1839" s="359"/>
      <c r="W1839" s="359"/>
    </row>
    <row r="1840" spans="1:23" s="193" customFormat="1">
      <c r="A1840" s="336"/>
      <c r="B1840" s="415" t="s">
        <v>297</v>
      </c>
      <c r="C1840" s="336">
        <v>563</v>
      </c>
      <c r="D1840" s="426" t="s">
        <v>364</v>
      </c>
      <c r="E1840" s="417">
        <f>SUM(E1841:E1842)</f>
        <v>0</v>
      </c>
      <c r="F1840" s="417">
        <f t="shared" ref="F1840" si="935">SUM(F1841:F1842)</f>
        <v>0</v>
      </c>
      <c r="G1840" s="417">
        <f t="shared" ref="G1840" si="936">SUM(G1841:G1842)</f>
        <v>0</v>
      </c>
      <c r="H1840" s="541" t="s">
        <v>741</v>
      </c>
      <c r="I1840" s="541" t="s">
        <v>741</v>
      </c>
      <c r="J1840" s="458"/>
      <c r="K1840" s="458"/>
      <c r="L1840" s="338"/>
      <c r="M1840" s="338"/>
      <c r="N1840" s="338"/>
      <c r="O1840" s="360"/>
      <c r="P1840" s="358"/>
      <c r="Q1840" s="358"/>
      <c r="R1840" s="358"/>
      <c r="S1840" s="360"/>
      <c r="T1840" s="359"/>
      <c r="U1840" s="359"/>
      <c r="V1840" s="359"/>
      <c r="W1840" s="359"/>
    </row>
    <row r="1841" spans="1:23" s="193" customFormat="1">
      <c r="A1841" s="418"/>
      <c r="B1841" s="419" t="s">
        <v>298</v>
      </c>
      <c r="C1841" s="418">
        <v>563</v>
      </c>
      <c r="D1841" s="425" t="s">
        <v>365</v>
      </c>
      <c r="E1841" s="427">
        <v>0</v>
      </c>
      <c r="F1841" s="427">
        <v>0</v>
      </c>
      <c r="G1841" s="427">
        <v>0</v>
      </c>
      <c r="H1841" s="540" t="s">
        <v>741</v>
      </c>
      <c r="I1841" s="540" t="s">
        <v>741</v>
      </c>
      <c r="J1841" s="458"/>
      <c r="K1841" s="458"/>
      <c r="L1841" s="338"/>
      <c r="M1841" s="338"/>
      <c r="N1841" s="338"/>
      <c r="O1841" s="360"/>
      <c r="P1841" s="358"/>
      <c r="Q1841" s="358"/>
      <c r="R1841" s="358"/>
      <c r="S1841" s="360"/>
      <c r="T1841" s="359"/>
      <c r="U1841" s="359"/>
      <c r="V1841" s="359"/>
      <c r="W1841" s="359"/>
    </row>
    <row r="1842" spans="1:23" s="193" customFormat="1">
      <c r="A1842" s="418"/>
      <c r="B1842" s="419" t="s">
        <v>299</v>
      </c>
      <c r="C1842" s="418">
        <v>563</v>
      </c>
      <c r="D1842" s="425" t="s">
        <v>366</v>
      </c>
      <c r="E1842" s="427">
        <v>0</v>
      </c>
      <c r="F1842" s="427">
        <v>0</v>
      </c>
      <c r="G1842" s="427">
        <v>0</v>
      </c>
      <c r="H1842" s="540" t="s">
        <v>741</v>
      </c>
      <c r="I1842" s="540" t="s">
        <v>741</v>
      </c>
      <c r="J1842" s="458"/>
      <c r="K1842" s="458"/>
      <c r="L1842" s="338"/>
      <c r="M1842" s="338"/>
      <c r="N1842" s="338"/>
      <c r="O1842" s="360"/>
      <c r="P1842" s="358"/>
      <c r="Q1842" s="358"/>
      <c r="R1842" s="358"/>
      <c r="S1842" s="360"/>
      <c r="T1842" s="359"/>
      <c r="U1842" s="359"/>
      <c r="V1842" s="359"/>
      <c r="W1842" s="359"/>
    </row>
    <row r="1843" spans="1:23" s="193" customFormat="1" ht="30">
      <c r="A1843" s="336"/>
      <c r="B1843" s="415">
        <v>362</v>
      </c>
      <c r="C1843" s="336">
        <v>563</v>
      </c>
      <c r="D1843" s="426" t="s">
        <v>367</v>
      </c>
      <c r="E1843" s="417">
        <f>SUM(E1844:E1845)</f>
        <v>0</v>
      </c>
      <c r="F1843" s="417">
        <f t="shared" ref="F1843" si="937">SUM(F1844:F1845)</f>
        <v>0</v>
      </c>
      <c r="G1843" s="417">
        <f t="shared" ref="G1843" si="938">SUM(G1844:G1845)</f>
        <v>0</v>
      </c>
      <c r="H1843" s="541" t="s">
        <v>741</v>
      </c>
      <c r="I1843" s="541" t="s">
        <v>741</v>
      </c>
      <c r="J1843" s="458"/>
      <c r="K1843" s="458"/>
      <c r="L1843" s="338"/>
      <c r="M1843" s="338"/>
      <c r="N1843" s="338"/>
      <c r="O1843" s="360"/>
      <c r="P1843" s="358"/>
      <c r="Q1843" s="358"/>
      <c r="R1843" s="358"/>
      <c r="S1843" s="360"/>
      <c r="T1843" s="359"/>
      <c r="U1843" s="359"/>
      <c r="V1843" s="359"/>
      <c r="W1843" s="359"/>
    </row>
    <row r="1844" spans="1:23" s="193" customFormat="1" ht="30">
      <c r="A1844" s="418"/>
      <c r="B1844" s="419">
        <v>3621</v>
      </c>
      <c r="C1844" s="418">
        <v>563</v>
      </c>
      <c r="D1844" s="425" t="s">
        <v>368</v>
      </c>
      <c r="E1844" s="427">
        <v>0</v>
      </c>
      <c r="F1844" s="427">
        <v>0</v>
      </c>
      <c r="G1844" s="427">
        <v>0</v>
      </c>
      <c r="H1844" s="540" t="s">
        <v>741</v>
      </c>
      <c r="I1844" s="540" t="s">
        <v>741</v>
      </c>
      <c r="J1844" s="458"/>
      <c r="K1844" s="458"/>
      <c r="L1844" s="338"/>
      <c r="M1844" s="338"/>
      <c r="N1844" s="338"/>
      <c r="O1844" s="360"/>
      <c r="P1844" s="358"/>
      <c r="Q1844" s="358"/>
      <c r="R1844" s="358"/>
      <c r="S1844" s="360"/>
      <c r="T1844" s="359"/>
      <c r="U1844" s="359"/>
      <c r="V1844" s="359"/>
      <c r="W1844" s="359"/>
    </row>
    <row r="1845" spans="1:23" s="193" customFormat="1" ht="30">
      <c r="A1845" s="418"/>
      <c r="B1845" s="419">
        <v>3622</v>
      </c>
      <c r="C1845" s="418">
        <v>563</v>
      </c>
      <c r="D1845" s="425" t="s">
        <v>369</v>
      </c>
      <c r="E1845" s="427">
        <v>0</v>
      </c>
      <c r="F1845" s="427">
        <v>0</v>
      </c>
      <c r="G1845" s="427">
        <v>0</v>
      </c>
      <c r="H1845" s="540" t="s">
        <v>741</v>
      </c>
      <c r="I1845" s="540" t="s">
        <v>741</v>
      </c>
      <c r="J1845" s="458"/>
      <c r="K1845" s="458"/>
      <c r="L1845" s="338"/>
      <c r="M1845" s="338"/>
      <c r="N1845" s="338"/>
      <c r="O1845" s="360"/>
      <c r="P1845" s="358"/>
      <c r="Q1845" s="358"/>
      <c r="R1845" s="358"/>
      <c r="S1845" s="360"/>
      <c r="T1845" s="359"/>
      <c r="U1845" s="359"/>
      <c r="V1845" s="359"/>
      <c r="W1845" s="359"/>
    </row>
    <row r="1846" spans="1:23" s="193" customFormat="1">
      <c r="A1846" s="336"/>
      <c r="B1846" s="415" t="s">
        <v>300</v>
      </c>
      <c r="C1846" s="336">
        <v>563</v>
      </c>
      <c r="D1846" s="426" t="s">
        <v>370</v>
      </c>
      <c r="E1846" s="417">
        <f>SUM(E1847:E1850)</f>
        <v>0</v>
      </c>
      <c r="F1846" s="417">
        <f t="shared" ref="F1846" si="939">SUM(F1847:F1850)</f>
        <v>0</v>
      </c>
      <c r="G1846" s="417">
        <f t="shared" ref="G1846" si="940">SUM(G1847:G1850)</f>
        <v>0</v>
      </c>
      <c r="H1846" s="541" t="s">
        <v>741</v>
      </c>
      <c r="I1846" s="541" t="s">
        <v>741</v>
      </c>
      <c r="J1846" s="458"/>
      <c r="K1846" s="458"/>
      <c r="L1846" s="338"/>
      <c r="M1846" s="338"/>
      <c r="N1846" s="338"/>
      <c r="O1846" s="360"/>
      <c r="P1846" s="358"/>
      <c r="Q1846" s="358"/>
      <c r="R1846" s="358"/>
      <c r="S1846" s="360"/>
      <c r="T1846" s="359"/>
      <c r="U1846" s="359"/>
      <c r="V1846" s="359"/>
      <c r="W1846" s="359"/>
    </row>
    <row r="1847" spans="1:23" s="193" customFormat="1">
      <c r="A1847" s="418"/>
      <c r="B1847" s="419" t="s">
        <v>301</v>
      </c>
      <c r="C1847" s="418">
        <v>563</v>
      </c>
      <c r="D1847" s="425" t="s">
        <v>371</v>
      </c>
      <c r="E1847" s="427">
        <v>0</v>
      </c>
      <c r="F1847" s="427">
        <v>0</v>
      </c>
      <c r="G1847" s="427">
        <v>0</v>
      </c>
      <c r="H1847" s="540" t="s">
        <v>741</v>
      </c>
      <c r="I1847" s="540" t="s">
        <v>741</v>
      </c>
      <c r="J1847" s="458"/>
      <c r="K1847" s="458"/>
      <c r="L1847" s="338"/>
      <c r="M1847" s="338"/>
      <c r="N1847" s="338"/>
      <c r="O1847" s="360"/>
      <c r="P1847" s="358"/>
      <c r="Q1847" s="358"/>
      <c r="R1847" s="358"/>
      <c r="S1847" s="360"/>
      <c r="T1847" s="359"/>
      <c r="U1847" s="359"/>
      <c r="V1847" s="359"/>
      <c r="W1847" s="359"/>
    </row>
    <row r="1848" spans="1:23" s="193" customFormat="1">
      <c r="A1848" s="418"/>
      <c r="B1848" s="419" t="s">
        <v>302</v>
      </c>
      <c r="C1848" s="418">
        <v>563</v>
      </c>
      <c r="D1848" s="425" t="s">
        <v>372</v>
      </c>
      <c r="E1848" s="427">
        <v>0</v>
      </c>
      <c r="F1848" s="427">
        <v>0</v>
      </c>
      <c r="G1848" s="427">
        <v>0</v>
      </c>
      <c r="H1848" s="540" t="s">
        <v>741</v>
      </c>
      <c r="I1848" s="540" t="s">
        <v>741</v>
      </c>
      <c r="J1848" s="458"/>
      <c r="K1848" s="458"/>
      <c r="L1848" s="338"/>
      <c r="M1848" s="338"/>
      <c r="N1848" s="338"/>
      <c r="O1848" s="360"/>
      <c r="P1848" s="358"/>
      <c r="Q1848" s="358"/>
      <c r="R1848" s="358"/>
      <c r="S1848" s="360"/>
      <c r="T1848" s="359"/>
      <c r="U1848" s="359"/>
      <c r="V1848" s="359"/>
      <c r="W1848" s="359"/>
    </row>
    <row r="1849" spans="1:23" s="193" customFormat="1" ht="30">
      <c r="A1849" s="418"/>
      <c r="B1849" s="419">
        <v>3635</v>
      </c>
      <c r="C1849" s="418">
        <v>563</v>
      </c>
      <c r="D1849" s="425" t="s">
        <v>373</v>
      </c>
      <c r="E1849" s="427">
        <v>0</v>
      </c>
      <c r="F1849" s="427">
        <v>0</v>
      </c>
      <c r="G1849" s="427">
        <v>0</v>
      </c>
      <c r="H1849" s="540" t="s">
        <v>741</v>
      </c>
      <c r="I1849" s="540" t="s">
        <v>741</v>
      </c>
      <c r="J1849" s="458"/>
      <c r="K1849" s="458"/>
      <c r="L1849" s="338"/>
      <c r="M1849" s="338"/>
      <c r="N1849" s="338"/>
      <c r="O1849" s="360"/>
      <c r="P1849" s="358"/>
      <c r="Q1849" s="358"/>
      <c r="R1849" s="358"/>
      <c r="S1849" s="360"/>
      <c r="T1849" s="359"/>
      <c r="U1849" s="359"/>
      <c r="V1849" s="359"/>
      <c r="W1849" s="359"/>
    </row>
    <row r="1850" spans="1:23" s="193" customFormat="1" ht="30">
      <c r="A1850" s="418"/>
      <c r="B1850" s="419" t="s">
        <v>303</v>
      </c>
      <c r="C1850" s="418">
        <v>563</v>
      </c>
      <c r="D1850" s="425" t="s">
        <v>374</v>
      </c>
      <c r="E1850" s="427">
        <v>0</v>
      </c>
      <c r="F1850" s="427">
        <v>0</v>
      </c>
      <c r="G1850" s="427">
        <v>0</v>
      </c>
      <c r="H1850" s="540" t="s">
        <v>741</v>
      </c>
      <c r="I1850" s="540" t="s">
        <v>741</v>
      </c>
      <c r="J1850" s="458"/>
      <c r="K1850" s="458"/>
      <c r="L1850" s="338"/>
      <c r="M1850" s="338"/>
      <c r="N1850" s="338"/>
      <c r="O1850" s="360"/>
      <c r="P1850" s="358"/>
      <c r="Q1850" s="358"/>
      <c r="R1850" s="358"/>
      <c r="S1850" s="360"/>
      <c r="T1850" s="359"/>
      <c r="U1850" s="359"/>
      <c r="V1850" s="359"/>
      <c r="W1850" s="359"/>
    </row>
    <row r="1851" spans="1:23" s="193" customFormat="1">
      <c r="A1851" s="336"/>
      <c r="B1851" s="415">
        <v>366</v>
      </c>
      <c r="C1851" s="336">
        <v>563</v>
      </c>
      <c r="D1851" s="426" t="s">
        <v>375</v>
      </c>
      <c r="E1851" s="417">
        <f>SUM(E1852:E1854)</f>
        <v>0</v>
      </c>
      <c r="F1851" s="417">
        <f t="shared" ref="F1851" si="941">SUM(F1852:F1854)</f>
        <v>0</v>
      </c>
      <c r="G1851" s="417">
        <f t="shared" ref="G1851" si="942">SUM(G1852:G1854)</f>
        <v>0</v>
      </c>
      <c r="H1851" s="541" t="s">
        <v>741</v>
      </c>
      <c r="I1851" s="541" t="s">
        <v>741</v>
      </c>
      <c r="J1851" s="458"/>
      <c r="K1851" s="458"/>
      <c r="L1851" s="338"/>
      <c r="M1851" s="338"/>
      <c r="N1851" s="338"/>
      <c r="O1851" s="360"/>
      <c r="P1851" s="358"/>
      <c r="Q1851" s="358"/>
      <c r="R1851" s="358"/>
      <c r="S1851" s="360"/>
      <c r="T1851" s="359"/>
      <c r="U1851" s="359"/>
      <c r="V1851" s="359"/>
      <c r="W1851" s="359"/>
    </row>
    <row r="1852" spans="1:23" s="193" customFormat="1">
      <c r="A1852" s="418"/>
      <c r="B1852" s="419">
        <v>3661</v>
      </c>
      <c r="C1852" s="418">
        <v>563</v>
      </c>
      <c r="D1852" s="425" t="s">
        <v>376</v>
      </c>
      <c r="E1852" s="427">
        <v>0</v>
      </c>
      <c r="F1852" s="427">
        <v>0</v>
      </c>
      <c r="G1852" s="427">
        <v>0</v>
      </c>
      <c r="H1852" s="540" t="s">
        <v>741</v>
      </c>
      <c r="I1852" s="540" t="s">
        <v>741</v>
      </c>
      <c r="J1852" s="458"/>
      <c r="K1852" s="458"/>
      <c r="L1852" s="338"/>
      <c r="M1852" s="338"/>
      <c r="N1852" s="338"/>
      <c r="O1852" s="360"/>
      <c r="P1852" s="358"/>
      <c r="Q1852" s="358"/>
      <c r="R1852" s="358"/>
      <c r="S1852" s="360"/>
      <c r="T1852" s="359"/>
      <c r="U1852" s="359"/>
      <c r="V1852" s="359"/>
      <c r="W1852" s="359"/>
    </row>
    <row r="1853" spans="1:23" s="193" customFormat="1" ht="30">
      <c r="A1853" s="418"/>
      <c r="B1853" s="419">
        <v>3662</v>
      </c>
      <c r="C1853" s="418">
        <v>563</v>
      </c>
      <c r="D1853" s="425" t="s">
        <v>377</v>
      </c>
      <c r="E1853" s="427">
        <v>0</v>
      </c>
      <c r="F1853" s="427">
        <v>0</v>
      </c>
      <c r="G1853" s="427">
        <v>0</v>
      </c>
      <c r="H1853" s="540" t="s">
        <v>741</v>
      </c>
      <c r="I1853" s="540" t="s">
        <v>741</v>
      </c>
      <c r="J1853" s="458"/>
      <c r="K1853" s="458"/>
      <c r="L1853" s="338"/>
      <c r="M1853" s="338"/>
      <c r="N1853" s="338"/>
      <c r="O1853" s="360"/>
      <c r="P1853" s="358"/>
      <c r="Q1853" s="358"/>
      <c r="R1853" s="358"/>
      <c r="S1853" s="360"/>
      <c r="T1853" s="359"/>
      <c r="U1853" s="359"/>
      <c r="V1853" s="359"/>
      <c r="W1853" s="359"/>
    </row>
    <row r="1854" spans="1:23" s="193" customFormat="1" ht="30">
      <c r="A1854" s="418"/>
      <c r="B1854" s="419">
        <v>3663</v>
      </c>
      <c r="C1854" s="418">
        <v>563</v>
      </c>
      <c r="D1854" s="425" t="s">
        <v>378</v>
      </c>
      <c r="E1854" s="427">
        <v>0</v>
      </c>
      <c r="F1854" s="427">
        <v>0</v>
      </c>
      <c r="G1854" s="427">
        <v>0</v>
      </c>
      <c r="H1854" s="540" t="s">
        <v>741</v>
      </c>
      <c r="I1854" s="540" t="s">
        <v>741</v>
      </c>
      <c r="J1854" s="458"/>
      <c r="K1854" s="458"/>
      <c r="L1854" s="338"/>
      <c r="M1854" s="338"/>
      <c r="N1854" s="338"/>
      <c r="O1854" s="360"/>
      <c r="P1854" s="358"/>
      <c r="Q1854" s="358"/>
      <c r="R1854" s="358"/>
      <c r="S1854" s="360"/>
      <c r="T1854" s="359"/>
      <c r="U1854" s="359"/>
      <c r="V1854" s="359"/>
      <c r="W1854" s="359"/>
    </row>
    <row r="1855" spans="1:23" s="193" customFormat="1" ht="30">
      <c r="A1855" s="336"/>
      <c r="B1855" s="415">
        <v>367</v>
      </c>
      <c r="C1855" s="336">
        <v>563</v>
      </c>
      <c r="D1855" s="426" t="s">
        <v>379</v>
      </c>
      <c r="E1855" s="417">
        <f>SUM(E1856:E1858)</f>
        <v>0</v>
      </c>
      <c r="F1855" s="417">
        <f t="shared" ref="F1855" si="943">SUM(F1856:F1858)</f>
        <v>0</v>
      </c>
      <c r="G1855" s="417">
        <f t="shared" ref="G1855" si="944">SUM(G1856:G1858)</f>
        <v>0</v>
      </c>
      <c r="H1855" s="541" t="s">
        <v>741</v>
      </c>
      <c r="I1855" s="541" t="s">
        <v>741</v>
      </c>
      <c r="J1855" s="458"/>
      <c r="K1855" s="458"/>
      <c r="L1855" s="338"/>
      <c r="M1855" s="338"/>
      <c r="N1855" s="338"/>
      <c r="O1855" s="360"/>
      <c r="P1855" s="358"/>
      <c r="Q1855" s="358"/>
      <c r="R1855" s="358"/>
      <c r="S1855" s="360"/>
      <c r="T1855" s="359"/>
      <c r="U1855" s="359"/>
      <c r="V1855" s="359"/>
      <c r="W1855" s="359"/>
    </row>
    <row r="1856" spans="1:23" s="193" customFormat="1" ht="30">
      <c r="A1856" s="418"/>
      <c r="B1856" s="419">
        <v>3672</v>
      </c>
      <c r="C1856" s="418">
        <v>563</v>
      </c>
      <c r="D1856" s="425" t="s">
        <v>380</v>
      </c>
      <c r="E1856" s="427">
        <v>0</v>
      </c>
      <c r="F1856" s="427">
        <v>0</v>
      </c>
      <c r="G1856" s="427">
        <v>0</v>
      </c>
      <c r="H1856" s="540" t="s">
        <v>741</v>
      </c>
      <c r="I1856" s="540" t="s">
        <v>741</v>
      </c>
      <c r="J1856" s="458"/>
      <c r="K1856" s="458"/>
      <c r="L1856" s="338"/>
      <c r="M1856" s="338"/>
      <c r="N1856" s="338"/>
      <c r="O1856" s="360"/>
      <c r="P1856" s="358"/>
      <c r="Q1856" s="358"/>
      <c r="R1856" s="358"/>
      <c r="S1856" s="360"/>
      <c r="T1856" s="359"/>
      <c r="U1856" s="359"/>
      <c r="V1856" s="359"/>
      <c r="W1856" s="359"/>
    </row>
    <row r="1857" spans="1:23" s="193" customFormat="1" ht="30">
      <c r="A1857" s="418"/>
      <c r="B1857" s="419">
        <v>3673</v>
      </c>
      <c r="C1857" s="418">
        <v>563</v>
      </c>
      <c r="D1857" s="425" t="s">
        <v>381</v>
      </c>
      <c r="E1857" s="427">
        <v>0</v>
      </c>
      <c r="F1857" s="427">
        <v>0</v>
      </c>
      <c r="G1857" s="427">
        <v>0</v>
      </c>
      <c r="H1857" s="540" t="s">
        <v>741</v>
      </c>
      <c r="I1857" s="540" t="s">
        <v>741</v>
      </c>
      <c r="J1857" s="458"/>
      <c r="K1857" s="458"/>
      <c r="L1857" s="338"/>
      <c r="M1857" s="338"/>
      <c r="N1857" s="338"/>
      <c r="O1857" s="360"/>
      <c r="P1857" s="358"/>
      <c r="Q1857" s="358"/>
      <c r="R1857" s="358"/>
      <c r="S1857" s="360"/>
      <c r="T1857" s="359"/>
      <c r="U1857" s="359"/>
      <c r="V1857" s="359"/>
      <c r="W1857" s="359"/>
    </row>
    <row r="1858" spans="1:23" s="193" customFormat="1" ht="30">
      <c r="A1858" s="418"/>
      <c r="B1858" s="419">
        <v>3674</v>
      </c>
      <c r="C1858" s="418">
        <v>563</v>
      </c>
      <c r="D1858" s="425" t="s">
        <v>382</v>
      </c>
      <c r="E1858" s="427">
        <v>0</v>
      </c>
      <c r="F1858" s="427">
        <v>0</v>
      </c>
      <c r="G1858" s="427">
        <v>0</v>
      </c>
      <c r="H1858" s="540" t="s">
        <v>741</v>
      </c>
      <c r="I1858" s="540" t="s">
        <v>741</v>
      </c>
      <c r="J1858" s="458"/>
      <c r="K1858" s="458"/>
      <c r="L1858" s="338"/>
      <c r="M1858" s="338"/>
      <c r="N1858" s="338"/>
      <c r="O1858" s="360"/>
      <c r="P1858" s="358"/>
      <c r="Q1858" s="358"/>
      <c r="R1858" s="358"/>
      <c r="S1858" s="360"/>
      <c r="T1858" s="359"/>
      <c r="U1858" s="359"/>
      <c r="V1858" s="359"/>
      <c r="W1858" s="359"/>
    </row>
    <row r="1859" spans="1:23" s="193" customFormat="1">
      <c r="A1859" s="336"/>
      <c r="B1859" s="415">
        <v>368</v>
      </c>
      <c r="C1859" s="336">
        <v>563</v>
      </c>
      <c r="D1859" s="426" t="s">
        <v>78</v>
      </c>
      <c r="E1859" s="417">
        <f>SUM(E1860:E1861)</f>
        <v>0</v>
      </c>
      <c r="F1859" s="417">
        <f t="shared" ref="F1859" si="945">SUM(F1860:F1861)</f>
        <v>0</v>
      </c>
      <c r="G1859" s="417">
        <f t="shared" ref="G1859" si="946">SUM(G1860:G1861)</f>
        <v>0</v>
      </c>
      <c r="H1859" s="541" t="s">
        <v>741</v>
      </c>
      <c r="I1859" s="541" t="s">
        <v>741</v>
      </c>
      <c r="J1859" s="458"/>
      <c r="K1859" s="458"/>
      <c r="L1859" s="338"/>
      <c r="M1859" s="338"/>
      <c r="N1859" s="338"/>
      <c r="O1859" s="360"/>
      <c r="P1859" s="358"/>
      <c r="Q1859" s="358"/>
      <c r="R1859" s="358"/>
      <c r="S1859" s="360"/>
      <c r="T1859" s="359"/>
      <c r="U1859" s="359"/>
      <c r="V1859" s="359"/>
      <c r="W1859" s="359"/>
    </row>
    <row r="1860" spans="1:23" s="193" customFormat="1">
      <c r="A1860" s="418"/>
      <c r="B1860" s="419">
        <v>3681</v>
      </c>
      <c r="C1860" s="418">
        <v>563</v>
      </c>
      <c r="D1860" s="425" t="s">
        <v>383</v>
      </c>
      <c r="E1860" s="427">
        <v>0</v>
      </c>
      <c r="F1860" s="427">
        <v>0</v>
      </c>
      <c r="G1860" s="427">
        <v>0</v>
      </c>
      <c r="H1860" s="540" t="s">
        <v>741</v>
      </c>
      <c r="I1860" s="540" t="s">
        <v>741</v>
      </c>
      <c r="J1860" s="458"/>
      <c r="K1860" s="458"/>
      <c r="L1860" s="338"/>
      <c r="M1860" s="338"/>
      <c r="N1860" s="338"/>
      <c r="O1860" s="360"/>
      <c r="P1860" s="358"/>
      <c r="Q1860" s="358"/>
      <c r="R1860" s="358"/>
      <c r="S1860" s="360"/>
      <c r="T1860" s="359"/>
      <c r="U1860" s="359"/>
      <c r="V1860" s="359"/>
      <c r="W1860" s="359"/>
    </row>
    <row r="1861" spans="1:23" s="193" customFormat="1">
      <c r="A1861" s="418"/>
      <c r="B1861" s="419">
        <v>3682</v>
      </c>
      <c r="C1861" s="418">
        <v>563</v>
      </c>
      <c r="D1861" s="425" t="s">
        <v>384</v>
      </c>
      <c r="E1861" s="427">
        <v>0</v>
      </c>
      <c r="F1861" s="427">
        <v>0</v>
      </c>
      <c r="G1861" s="427">
        <v>0</v>
      </c>
      <c r="H1861" s="540" t="s">
        <v>741</v>
      </c>
      <c r="I1861" s="540" t="s">
        <v>741</v>
      </c>
      <c r="J1861" s="458"/>
      <c r="K1861" s="458"/>
      <c r="L1861" s="338"/>
      <c r="M1861" s="338"/>
      <c r="N1861" s="338"/>
      <c r="O1861" s="360"/>
      <c r="P1861" s="358"/>
      <c r="Q1861" s="358"/>
      <c r="R1861" s="358"/>
      <c r="S1861" s="360"/>
      <c r="T1861" s="359"/>
      <c r="U1861" s="359"/>
      <c r="V1861" s="359"/>
      <c r="W1861" s="359"/>
    </row>
    <row r="1862" spans="1:23" s="193" customFormat="1">
      <c r="A1862" s="336"/>
      <c r="B1862" s="415">
        <v>369</v>
      </c>
      <c r="C1862" s="336">
        <v>563</v>
      </c>
      <c r="D1862" s="426" t="s">
        <v>385</v>
      </c>
      <c r="E1862" s="417">
        <f>SUM(E1863:E1866)</f>
        <v>61655.39</v>
      </c>
      <c r="F1862" s="417">
        <f t="shared" ref="F1862" si="947">SUM(F1863:F1866)</f>
        <v>0</v>
      </c>
      <c r="G1862" s="417">
        <f t="shared" ref="G1862" si="948">SUM(G1863:G1866)</f>
        <v>484.92</v>
      </c>
      <c r="H1862" s="541">
        <f t="shared" si="896"/>
        <v>0.78650058007904911</v>
      </c>
      <c r="I1862" s="541" t="s">
        <v>741</v>
      </c>
      <c r="J1862" s="458"/>
      <c r="K1862" s="458"/>
      <c r="L1862" s="338"/>
      <c r="M1862" s="338"/>
      <c r="N1862" s="338"/>
      <c r="O1862" s="360"/>
      <c r="P1862" s="358"/>
      <c r="Q1862" s="358"/>
      <c r="R1862" s="358"/>
      <c r="S1862" s="360"/>
      <c r="T1862" s="359"/>
      <c r="U1862" s="359"/>
      <c r="V1862" s="359"/>
      <c r="W1862" s="359"/>
    </row>
    <row r="1863" spans="1:23" s="193" customFormat="1" ht="30">
      <c r="A1863" s="418"/>
      <c r="B1863" s="419">
        <v>3691</v>
      </c>
      <c r="C1863" s="418">
        <v>563</v>
      </c>
      <c r="D1863" s="425" t="s">
        <v>386</v>
      </c>
      <c r="E1863" s="427">
        <v>0</v>
      </c>
      <c r="F1863" s="427">
        <v>0</v>
      </c>
      <c r="G1863" s="427">
        <v>0</v>
      </c>
      <c r="H1863" s="540" t="s">
        <v>741</v>
      </c>
      <c r="I1863" s="540" t="s">
        <v>741</v>
      </c>
      <c r="J1863" s="458"/>
      <c r="K1863" s="458"/>
      <c r="L1863" s="338"/>
      <c r="M1863" s="338"/>
      <c r="N1863" s="338"/>
      <c r="O1863" s="360"/>
      <c r="P1863" s="358"/>
      <c r="Q1863" s="358"/>
      <c r="R1863" s="358"/>
      <c r="S1863" s="360"/>
      <c r="T1863" s="359"/>
      <c r="U1863" s="359"/>
      <c r="V1863" s="359"/>
      <c r="W1863" s="359"/>
    </row>
    <row r="1864" spans="1:23" s="193" customFormat="1" ht="30">
      <c r="A1864" s="418"/>
      <c r="B1864" s="419">
        <v>3692</v>
      </c>
      <c r="C1864" s="418">
        <v>563</v>
      </c>
      <c r="D1864" s="425" t="s">
        <v>387</v>
      </c>
      <c r="E1864" s="427">
        <v>0</v>
      </c>
      <c r="F1864" s="427">
        <v>0</v>
      </c>
      <c r="G1864" s="427">
        <v>0</v>
      </c>
      <c r="H1864" s="540" t="s">
        <v>741</v>
      </c>
      <c r="I1864" s="540" t="s">
        <v>741</v>
      </c>
      <c r="J1864" s="458"/>
      <c r="K1864" s="458"/>
      <c r="L1864" s="338"/>
      <c r="M1864" s="338"/>
      <c r="N1864" s="338"/>
      <c r="O1864" s="360"/>
      <c r="P1864" s="358"/>
      <c r="Q1864" s="358"/>
      <c r="R1864" s="358"/>
      <c r="S1864" s="360"/>
      <c r="T1864" s="359"/>
      <c r="U1864" s="359"/>
      <c r="V1864" s="359"/>
      <c r="W1864" s="359"/>
    </row>
    <row r="1865" spans="1:23" s="193" customFormat="1" ht="30">
      <c r="A1865" s="418"/>
      <c r="B1865" s="419">
        <v>3693</v>
      </c>
      <c r="C1865" s="418">
        <v>563</v>
      </c>
      <c r="D1865" s="425" t="s">
        <v>388</v>
      </c>
      <c r="E1865" s="421">
        <v>61655.39</v>
      </c>
      <c r="F1865" s="427">
        <v>0</v>
      </c>
      <c r="G1865" s="427">
        <v>484.92</v>
      </c>
      <c r="H1865" s="543">
        <f t="shared" si="896"/>
        <v>0.78650058007904911</v>
      </c>
      <c r="I1865" s="540" t="s">
        <v>741</v>
      </c>
      <c r="J1865" s="458"/>
      <c r="K1865" s="458"/>
      <c r="L1865" s="338"/>
      <c r="M1865" s="338"/>
      <c r="N1865" s="338"/>
      <c r="O1865" s="360"/>
      <c r="P1865" s="358"/>
      <c r="Q1865" s="358"/>
      <c r="R1865" s="358"/>
      <c r="S1865" s="360"/>
      <c r="T1865" s="359"/>
      <c r="U1865" s="359"/>
      <c r="V1865" s="359"/>
      <c r="W1865" s="359"/>
    </row>
    <row r="1866" spans="1:23" s="193" customFormat="1" ht="30">
      <c r="A1866" s="418"/>
      <c r="B1866" s="419">
        <v>3694</v>
      </c>
      <c r="C1866" s="418">
        <v>563</v>
      </c>
      <c r="D1866" s="425" t="s">
        <v>389</v>
      </c>
      <c r="E1866" s="427">
        <v>0</v>
      </c>
      <c r="F1866" s="427">
        <v>0</v>
      </c>
      <c r="G1866" s="427">
        <v>0</v>
      </c>
      <c r="H1866" s="540" t="s">
        <v>741</v>
      </c>
      <c r="I1866" s="540" t="s">
        <v>741</v>
      </c>
      <c r="J1866" s="458"/>
      <c r="K1866" s="458"/>
      <c r="L1866" s="338"/>
      <c r="M1866" s="338"/>
      <c r="N1866" s="338"/>
      <c r="O1866" s="360"/>
      <c r="P1866" s="358"/>
      <c r="Q1866" s="358"/>
      <c r="R1866" s="358"/>
      <c r="S1866" s="360"/>
      <c r="T1866" s="359"/>
      <c r="U1866" s="359"/>
      <c r="V1866" s="359"/>
      <c r="W1866" s="359"/>
    </row>
    <row r="1867" spans="1:23" s="193" customFormat="1" ht="30">
      <c r="A1867" s="336"/>
      <c r="B1867" s="415">
        <v>37</v>
      </c>
      <c r="C1867" s="336">
        <v>563</v>
      </c>
      <c r="D1867" s="426" t="s">
        <v>112</v>
      </c>
      <c r="E1867" s="417">
        <f>E1868+E1874</f>
        <v>0</v>
      </c>
      <c r="F1867" s="417">
        <f t="shared" ref="F1867" si="949">F1868+F1874</f>
        <v>0</v>
      </c>
      <c r="G1867" s="417">
        <f t="shared" ref="G1867" si="950">G1868+G1874</f>
        <v>0</v>
      </c>
      <c r="H1867" s="541" t="s">
        <v>741</v>
      </c>
      <c r="I1867" s="541" t="s">
        <v>741</v>
      </c>
      <c r="J1867" s="458"/>
      <c r="K1867" s="458"/>
      <c r="L1867" s="338"/>
      <c r="M1867" s="338"/>
      <c r="N1867" s="338"/>
      <c r="O1867" s="360"/>
      <c r="P1867" s="358"/>
      <c r="Q1867" s="358"/>
      <c r="R1867" s="358"/>
      <c r="S1867" s="360"/>
      <c r="T1867" s="359"/>
      <c r="U1867" s="359"/>
      <c r="V1867" s="359"/>
      <c r="W1867" s="359"/>
    </row>
    <row r="1868" spans="1:23" s="193" customFormat="1">
      <c r="A1868" s="336"/>
      <c r="B1868" s="415" t="s">
        <v>304</v>
      </c>
      <c r="C1868" s="336">
        <v>563</v>
      </c>
      <c r="D1868" s="426" t="s">
        <v>390</v>
      </c>
      <c r="E1868" s="417">
        <f>SUM(E1869:E1873)</f>
        <v>0</v>
      </c>
      <c r="F1868" s="417">
        <f t="shared" ref="F1868" si="951">SUM(F1869:F1873)</f>
        <v>0</v>
      </c>
      <c r="G1868" s="417">
        <f t="shared" ref="G1868" si="952">SUM(G1869:G1873)</f>
        <v>0</v>
      </c>
      <c r="H1868" s="541" t="s">
        <v>741</v>
      </c>
      <c r="I1868" s="541" t="s">
        <v>741</v>
      </c>
      <c r="J1868" s="458"/>
      <c r="K1868" s="458"/>
      <c r="L1868" s="338"/>
      <c r="M1868" s="338"/>
      <c r="N1868" s="338"/>
      <c r="O1868" s="360"/>
      <c r="P1868" s="358"/>
      <c r="Q1868" s="358"/>
      <c r="R1868" s="358"/>
      <c r="S1868" s="360"/>
      <c r="T1868" s="359"/>
      <c r="U1868" s="359"/>
      <c r="V1868" s="359"/>
      <c r="W1868" s="359"/>
    </row>
    <row r="1869" spans="1:23" s="193" customFormat="1" ht="30">
      <c r="A1869" s="418"/>
      <c r="B1869" s="419" t="s">
        <v>305</v>
      </c>
      <c r="C1869" s="418">
        <v>563</v>
      </c>
      <c r="D1869" s="425" t="s">
        <v>391</v>
      </c>
      <c r="E1869" s="427">
        <v>0</v>
      </c>
      <c r="F1869" s="427">
        <v>0</v>
      </c>
      <c r="G1869" s="427">
        <v>0</v>
      </c>
      <c r="H1869" s="540" t="s">
        <v>741</v>
      </c>
      <c r="I1869" s="540" t="s">
        <v>741</v>
      </c>
      <c r="J1869" s="458"/>
      <c r="K1869" s="458"/>
      <c r="L1869" s="338"/>
      <c r="M1869" s="338"/>
      <c r="N1869" s="338"/>
      <c r="O1869" s="360"/>
      <c r="P1869" s="358"/>
      <c r="Q1869" s="358"/>
      <c r="R1869" s="358"/>
      <c r="S1869" s="360"/>
      <c r="T1869" s="359"/>
      <c r="U1869" s="359"/>
      <c r="V1869" s="359"/>
      <c r="W1869" s="359"/>
    </row>
    <row r="1870" spans="1:23" s="193" customFormat="1" ht="30">
      <c r="A1870" s="418"/>
      <c r="B1870" s="419" t="s">
        <v>306</v>
      </c>
      <c r="C1870" s="418">
        <v>563</v>
      </c>
      <c r="D1870" s="425" t="s">
        <v>392</v>
      </c>
      <c r="E1870" s="427">
        <v>0</v>
      </c>
      <c r="F1870" s="427">
        <v>0</v>
      </c>
      <c r="G1870" s="427">
        <v>0</v>
      </c>
      <c r="H1870" s="540" t="s">
        <v>741</v>
      </c>
      <c r="I1870" s="540" t="s">
        <v>741</v>
      </c>
      <c r="J1870" s="458"/>
      <c r="K1870" s="458"/>
      <c r="L1870" s="338"/>
      <c r="M1870" s="338"/>
      <c r="N1870" s="338"/>
      <c r="O1870" s="360"/>
      <c r="P1870" s="358"/>
      <c r="Q1870" s="358"/>
      <c r="R1870" s="358"/>
      <c r="S1870" s="360"/>
      <c r="T1870" s="359"/>
      <c r="U1870" s="359"/>
      <c r="V1870" s="359"/>
      <c r="W1870" s="359"/>
    </row>
    <row r="1871" spans="1:23" s="193" customFormat="1" ht="30">
      <c r="A1871" s="418"/>
      <c r="B1871" s="419">
        <v>3713</v>
      </c>
      <c r="C1871" s="418">
        <v>563</v>
      </c>
      <c r="D1871" s="425" t="s">
        <v>393</v>
      </c>
      <c r="E1871" s="427">
        <v>0</v>
      </c>
      <c r="F1871" s="427">
        <v>0</v>
      </c>
      <c r="G1871" s="427">
        <v>0</v>
      </c>
      <c r="H1871" s="540" t="s">
        <v>741</v>
      </c>
      <c r="I1871" s="540" t="s">
        <v>741</v>
      </c>
      <c r="J1871" s="458"/>
      <c r="K1871" s="458"/>
      <c r="L1871" s="338"/>
      <c r="M1871" s="338"/>
      <c r="N1871" s="338"/>
      <c r="O1871" s="360"/>
      <c r="P1871" s="358"/>
      <c r="Q1871" s="358"/>
      <c r="R1871" s="358"/>
      <c r="S1871" s="360"/>
      <c r="T1871" s="359"/>
      <c r="U1871" s="359"/>
      <c r="V1871" s="359"/>
      <c r="W1871" s="359"/>
    </row>
    <row r="1872" spans="1:23" s="193" customFormat="1" ht="30">
      <c r="A1872" s="418"/>
      <c r="B1872" s="419">
        <v>3714</v>
      </c>
      <c r="C1872" s="418">
        <v>563</v>
      </c>
      <c r="D1872" s="425" t="s">
        <v>394</v>
      </c>
      <c r="E1872" s="427">
        <v>0</v>
      </c>
      <c r="F1872" s="427">
        <v>0</v>
      </c>
      <c r="G1872" s="427">
        <v>0</v>
      </c>
      <c r="H1872" s="540" t="s">
        <v>741</v>
      </c>
      <c r="I1872" s="540" t="s">
        <v>741</v>
      </c>
      <c r="J1872" s="458"/>
      <c r="K1872" s="458"/>
      <c r="L1872" s="338"/>
      <c r="M1872" s="338"/>
      <c r="N1872" s="338"/>
      <c r="O1872" s="360"/>
      <c r="P1872" s="358"/>
      <c r="Q1872" s="358"/>
      <c r="R1872" s="358"/>
      <c r="S1872" s="360"/>
      <c r="T1872" s="359"/>
      <c r="U1872" s="359"/>
      <c r="V1872" s="359"/>
      <c r="W1872" s="359"/>
    </row>
    <row r="1873" spans="1:23" s="193" customFormat="1" ht="30">
      <c r="A1873" s="418"/>
      <c r="B1873" s="419">
        <v>3715</v>
      </c>
      <c r="C1873" s="418">
        <v>563</v>
      </c>
      <c r="D1873" s="425" t="s">
        <v>395</v>
      </c>
      <c r="E1873" s="427">
        <v>0</v>
      </c>
      <c r="F1873" s="427">
        <v>0</v>
      </c>
      <c r="G1873" s="427">
        <v>0</v>
      </c>
      <c r="H1873" s="540" t="s">
        <v>741</v>
      </c>
      <c r="I1873" s="540" t="s">
        <v>741</v>
      </c>
      <c r="J1873" s="458"/>
      <c r="K1873" s="458"/>
      <c r="L1873" s="338"/>
      <c r="M1873" s="338"/>
      <c r="N1873" s="338"/>
      <c r="O1873" s="360"/>
      <c r="P1873" s="358"/>
      <c r="Q1873" s="358"/>
      <c r="R1873" s="358"/>
      <c r="S1873" s="360"/>
      <c r="T1873" s="359"/>
      <c r="U1873" s="359"/>
      <c r="V1873" s="359"/>
      <c r="W1873" s="359"/>
    </row>
    <row r="1874" spans="1:23" s="193" customFormat="1">
      <c r="A1874" s="336"/>
      <c r="B1874" s="415" t="s">
        <v>307</v>
      </c>
      <c r="C1874" s="336">
        <v>563</v>
      </c>
      <c r="D1874" s="426" t="s">
        <v>113</v>
      </c>
      <c r="E1874" s="417">
        <f>SUM(E1875:E1877)</f>
        <v>0</v>
      </c>
      <c r="F1874" s="417">
        <f t="shared" ref="F1874" si="953">SUM(F1875:F1877)</f>
        <v>0</v>
      </c>
      <c r="G1874" s="417">
        <f t="shared" ref="G1874" si="954">SUM(G1875:G1877)</f>
        <v>0</v>
      </c>
      <c r="H1874" s="541" t="s">
        <v>741</v>
      </c>
      <c r="I1874" s="541" t="s">
        <v>741</v>
      </c>
      <c r="J1874" s="458"/>
      <c r="K1874" s="458"/>
      <c r="L1874" s="338"/>
      <c r="M1874" s="338"/>
      <c r="N1874" s="338"/>
      <c r="O1874" s="360"/>
      <c r="P1874" s="358"/>
      <c r="Q1874" s="358"/>
      <c r="R1874" s="358"/>
      <c r="S1874" s="360"/>
      <c r="T1874" s="359"/>
      <c r="U1874" s="359"/>
      <c r="V1874" s="359"/>
      <c r="W1874" s="359"/>
    </row>
    <row r="1875" spans="1:23" s="193" customFormat="1">
      <c r="A1875" s="418"/>
      <c r="B1875" s="419" t="s">
        <v>308</v>
      </c>
      <c r="C1875" s="418">
        <v>563</v>
      </c>
      <c r="D1875" s="425" t="s">
        <v>396</v>
      </c>
      <c r="E1875" s="427">
        <v>0</v>
      </c>
      <c r="F1875" s="427">
        <v>0</v>
      </c>
      <c r="G1875" s="427">
        <v>0</v>
      </c>
      <c r="H1875" s="540" t="s">
        <v>741</v>
      </c>
      <c r="I1875" s="540" t="s">
        <v>741</v>
      </c>
      <c r="J1875" s="458"/>
      <c r="K1875" s="458"/>
      <c r="L1875" s="338"/>
      <c r="M1875" s="338"/>
      <c r="N1875" s="338"/>
      <c r="O1875" s="360"/>
      <c r="P1875" s="358"/>
      <c r="Q1875" s="358"/>
      <c r="R1875" s="358"/>
      <c r="S1875" s="360"/>
      <c r="T1875" s="359"/>
      <c r="U1875" s="359"/>
      <c r="V1875" s="359"/>
      <c r="W1875" s="359"/>
    </row>
    <row r="1876" spans="1:23" s="193" customFormat="1">
      <c r="A1876" s="418"/>
      <c r="B1876" s="419" t="s">
        <v>309</v>
      </c>
      <c r="C1876" s="418">
        <v>563</v>
      </c>
      <c r="D1876" s="425" t="s">
        <v>397</v>
      </c>
      <c r="E1876" s="427">
        <v>0</v>
      </c>
      <c r="F1876" s="427">
        <v>0</v>
      </c>
      <c r="G1876" s="427">
        <v>0</v>
      </c>
      <c r="H1876" s="540" t="s">
        <v>741</v>
      </c>
      <c r="I1876" s="540" t="s">
        <v>741</v>
      </c>
      <c r="J1876" s="458"/>
      <c r="K1876" s="458"/>
      <c r="L1876" s="338"/>
      <c r="M1876" s="338"/>
      <c r="N1876" s="338"/>
      <c r="O1876" s="360"/>
      <c r="P1876" s="358"/>
      <c r="Q1876" s="358"/>
      <c r="R1876" s="358"/>
      <c r="S1876" s="360"/>
      <c r="T1876" s="359"/>
      <c r="U1876" s="359"/>
      <c r="V1876" s="359"/>
      <c r="W1876" s="359"/>
    </row>
    <row r="1877" spans="1:23" s="193" customFormat="1">
      <c r="A1877" s="418"/>
      <c r="B1877" s="419">
        <v>3723</v>
      </c>
      <c r="C1877" s="418">
        <v>563</v>
      </c>
      <c r="D1877" s="425" t="s">
        <v>398</v>
      </c>
      <c r="E1877" s="427">
        <v>0</v>
      </c>
      <c r="F1877" s="427">
        <v>0</v>
      </c>
      <c r="G1877" s="427">
        <v>0</v>
      </c>
      <c r="H1877" s="540" t="s">
        <v>741</v>
      </c>
      <c r="I1877" s="540" t="s">
        <v>741</v>
      </c>
      <c r="J1877" s="458"/>
      <c r="K1877" s="458"/>
      <c r="L1877" s="338"/>
      <c r="M1877" s="338"/>
      <c r="N1877" s="338"/>
      <c r="O1877" s="360"/>
      <c r="P1877" s="358"/>
      <c r="Q1877" s="358"/>
      <c r="R1877" s="358"/>
      <c r="S1877" s="360"/>
      <c r="T1877" s="359"/>
      <c r="U1877" s="359"/>
      <c r="V1877" s="359"/>
      <c r="W1877" s="359"/>
    </row>
    <row r="1878" spans="1:23" s="193" customFormat="1">
      <c r="A1878" s="336"/>
      <c r="B1878" s="415">
        <v>38</v>
      </c>
      <c r="C1878" s="336">
        <v>563</v>
      </c>
      <c r="D1878" s="426" t="s">
        <v>102</v>
      </c>
      <c r="E1878" s="417">
        <f>E1879+E1883+E1888+E1894</f>
        <v>0</v>
      </c>
      <c r="F1878" s="417">
        <f t="shared" ref="F1878" si="955">F1879+F1883+F1888+F1894</f>
        <v>0</v>
      </c>
      <c r="G1878" s="417">
        <f t="shared" ref="G1878" si="956">G1879+G1883+G1888+G1894</f>
        <v>0</v>
      </c>
      <c r="H1878" s="541" t="s">
        <v>741</v>
      </c>
      <c r="I1878" s="541" t="s">
        <v>741</v>
      </c>
      <c r="J1878" s="458"/>
      <c r="K1878" s="458"/>
      <c r="L1878" s="338"/>
      <c r="M1878" s="338"/>
      <c r="N1878" s="338"/>
      <c r="O1878" s="360"/>
      <c r="P1878" s="358"/>
      <c r="Q1878" s="358"/>
      <c r="R1878" s="358"/>
      <c r="S1878" s="360"/>
      <c r="T1878" s="359"/>
      <c r="U1878" s="359"/>
      <c r="V1878" s="359"/>
      <c r="W1878" s="359"/>
    </row>
    <row r="1879" spans="1:23" s="193" customFormat="1">
      <c r="A1879" s="336"/>
      <c r="B1879" s="415" t="s">
        <v>310</v>
      </c>
      <c r="C1879" s="336">
        <v>563</v>
      </c>
      <c r="D1879" s="426" t="s">
        <v>103</v>
      </c>
      <c r="E1879" s="417">
        <f>SUM(E1880:E1882)</f>
        <v>0</v>
      </c>
      <c r="F1879" s="417">
        <f t="shared" ref="F1879" si="957">SUM(F1880:F1882)</f>
        <v>0</v>
      </c>
      <c r="G1879" s="417">
        <f t="shared" ref="G1879" si="958">SUM(G1880:G1882)</f>
        <v>0</v>
      </c>
      <c r="H1879" s="541" t="s">
        <v>741</v>
      </c>
      <c r="I1879" s="541" t="s">
        <v>741</v>
      </c>
      <c r="J1879" s="458"/>
      <c r="K1879" s="458"/>
      <c r="L1879" s="338"/>
      <c r="M1879" s="338"/>
      <c r="N1879" s="338"/>
      <c r="O1879" s="360"/>
      <c r="P1879" s="358"/>
      <c r="Q1879" s="358"/>
      <c r="R1879" s="358"/>
      <c r="S1879" s="360"/>
      <c r="T1879" s="359"/>
      <c r="U1879" s="359"/>
      <c r="V1879" s="359"/>
      <c r="W1879" s="359"/>
    </row>
    <row r="1880" spans="1:23" s="193" customFormat="1">
      <c r="A1880" s="418"/>
      <c r="B1880" s="419" t="s">
        <v>311</v>
      </c>
      <c r="C1880" s="418">
        <v>563</v>
      </c>
      <c r="D1880" s="425" t="s">
        <v>399</v>
      </c>
      <c r="E1880" s="427">
        <v>0</v>
      </c>
      <c r="F1880" s="427">
        <v>0</v>
      </c>
      <c r="G1880" s="427">
        <v>0</v>
      </c>
      <c r="H1880" s="540" t="s">
        <v>741</v>
      </c>
      <c r="I1880" s="540" t="s">
        <v>741</v>
      </c>
      <c r="J1880" s="458"/>
      <c r="K1880" s="458"/>
      <c r="L1880" s="338"/>
      <c r="M1880" s="338"/>
      <c r="N1880" s="338"/>
      <c r="O1880" s="360"/>
      <c r="P1880" s="358"/>
      <c r="Q1880" s="358"/>
      <c r="R1880" s="358"/>
      <c r="S1880" s="360"/>
      <c r="T1880" s="359"/>
      <c r="U1880" s="359"/>
      <c r="V1880" s="359"/>
      <c r="W1880" s="359"/>
    </row>
    <row r="1881" spans="1:23" s="193" customFormat="1">
      <c r="A1881" s="418"/>
      <c r="B1881" s="419" t="s">
        <v>312</v>
      </c>
      <c r="C1881" s="418">
        <v>563</v>
      </c>
      <c r="D1881" s="425" t="s">
        <v>400</v>
      </c>
      <c r="E1881" s="427">
        <v>0</v>
      </c>
      <c r="F1881" s="427">
        <v>0</v>
      </c>
      <c r="G1881" s="427">
        <v>0</v>
      </c>
      <c r="H1881" s="540" t="s">
        <v>741</v>
      </c>
      <c r="I1881" s="540" t="s">
        <v>741</v>
      </c>
      <c r="J1881" s="458"/>
      <c r="K1881" s="458"/>
      <c r="L1881" s="338"/>
      <c r="M1881" s="338"/>
      <c r="N1881" s="338"/>
      <c r="O1881" s="360"/>
      <c r="P1881" s="358"/>
      <c r="Q1881" s="358"/>
      <c r="R1881" s="358"/>
      <c r="S1881" s="360"/>
      <c r="T1881" s="359"/>
      <c r="U1881" s="359"/>
      <c r="V1881" s="359"/>
      <c r="W1881" s="359"/>
    </row>
    <row r="1882" spans="1:23" s="193" customFormat="1">
      <c r="A1882" s="418"/>
      <c r="B1882" s="419">
        <v>3813</v>
      </c>
      <c r="C1882" s="418">
        <v>563</v>
      </c>
      <c r="D1882" s="425" t="s">
        <v>401</v>
      </c>
      <c r="E1882" s="427">
        <v>0</v>
      </c>
      <c r="F1882" s="427">
        <v>0</v>
      </c>
      <c r="G1882" s="427">
        <v>0</v>
      </c>
      <c r="H1882" s="540" t="s">
        <v>741</v>
      </c>
      <c r="I1882" s="540" t="s">
        <v>741</v>
      </c>
      <c r="J1882" s="458"/>
      <c r="K1882" s="458"/>
      <c r="L1882" s="338"/>
      <c r="M1882" s="338"/>
      <c r="N1882" s="338"/>
      <c r="O1882" s="360"/>
      <c r="P1882" s="358"/>
      <c r="Q1882" s="358"/>
      <c r="R1882" s="358"/>
      <c r="S1882" s="360"/>
      <c r="T1882" s="359"/>
      <c r="U1882" s="359"/>
      <c r="V1882" s="359"/>
      <c r="W1882" s="359"/>
    </row>
    <row r="1883" spans="1:23" s="193" customFormat="1">
      <c r="A1883" s="336"/>
      <c r="B1883" s="415" t="s">
        <v>313</v>
      </c>
      <c r="C1883" s="336">
        <v>563</v>
      </c>
      <c r="D1883" s="426" t="s">
        <v>213</v>
      </c>
      <c r="E1883" s="417">
        <f>SUM(E1884:E1887)</f>
        <v>0</v>
      </c>
      <c r="F1883" s="417">
        <f t="shared" ref="F1883" si="959">SUM(F1884:F1887)</f>
        <v>0</v>
      </c>
      <c r="G1883" s="417">
        <f t="shared" ref="G1883" si="960">SUM(G1884:G1887)</f>
        <v>0</v>
      </c>
      <c r="H1883" s="541" t="s">
        <v>741</v>
      </c>
      <c r="I1883" s="541" t="s">
        <v>741</v>
      </c>
      <c r="J1883" s="458"/>
      <c r="K1883" s="458"/>
      <c r="L1883" s="338"/>
      <c r="M1883" s="338"/>
      <c r="N1883" s="338"/>
      <c r="O1883" s="360"/>
      <c r="P1883" s="358"/>
      <c r="Q1883" s="358"/>
      <c r="R1883" s="358"/>
      <c r="S1883" s="360"/>
      <c r="T1883" s="359"/>
      <c r="U1883" s="359"/>
      <c r="V1883" s="359"/>
      <c r="W1883" s="359"/>
    </row>
    <row r="1884" spans="1:23" s="193" customFormat="1">
      <c r="A1884" s="418"/>
      <c r="B1884" s="419">
        <v>3821</v>
      </c>
      <c r="C1884" s="418">
        <v>563</v>
      </c>
      <c r="D1884" s="425" t="s">
        <v>402</v>
      </c>
      <c r="E1884" s="427">
        <v>0</v>
      </c>
      <c r="F1884" s="427">
        <v>0</v>
      </c>
      <c r="G1884" s="427">
        <v>0</v>
      </c>
      <c r="H1884" s="540" t="s">
        <v>741</v>
      </c>
      <c r="I1884" s="540" t="s">
        <v>741</v>
      </c>
      <c r="J1884" s="458"/>
      <c r="K1884" s="458"/>
      <c r="L1884" s="338"/>
      <c r="M1884" s="338"/>
      <c r="N1884" s="338"/>
      <c r="O1884" s="360"/>
      <c r="P1884" s="358"/>
      <c r="Q1884" s="358"/>
      <c r="R1884" s="358"/>
      <c r="S1884" s="360"/>
      <c r="T1884" s="359"/>
      <c r="U1884" s="359"/>
      <c r="V1884" s="359"/>
      <c r="W1884" s="359"/>
    </row>
    <row r="1885" spans="1:23" s="193" customFormat="1">
      <c r="A1885" s="418"/>
      <c r="B1885" s="419">
        <v>3822</v>
      </c>
      <c r="C1885" s="418">
        <v>563</v>
      </c>
      <c r="D1885" s="425" t="s">
        <v>403</v>
      </c>
      <c r="E1885" s="427">
        <v>0</v>
      </c>
      <c r="F1885" s="427">
        <v>0</v>
      </c>
      <c r="G1885" s="427">
        <v>0</v>
      </c>
      <c r="H1885" s="540" t="s">
        <v>741</v>
      </c>
      <c r="I1885" s="540" t="s">
        <v>741</v>
      </c>
      <c r="J1885" s="458"/>
      <c r="K1885" s="458"/>
      <c r="L1885" s="338"/>
      <c r="M1885" s="338"/>
      <c r="N1885" s="338"/>
      <c r="O1885" s="360"/>
      <c r="P1885" s="358"/>
      <c r="Q1885" s="358"/>
      <c r="R1885" s="358"/>
      <c r="S1885" s="360"/>
      <c r="T1885" s="359"/>
      <c r="U1885" s="359"/>
      <c r="V1885" s="359"/>
      <c r="W1885" s="359"/>
    </row>
    <row r="1886" spans="1:23" s="193" customFormat="1">
      <c r="A1886" s="418"/>
      <c r="B1886" s="419">
        <v>3823</v>
      </c>
      <c r="C1886" s="418">
        <v>563</v>
      </c>
      <c r="D1886" s="425" t="s">
        <v>404</v>
      </c>
      <c r="E1886" s="427">
        <v>0</v>
      </c>
      <c r="F1886" s="427">
        <v>0</v>
      </c>
      <c r="G1886" s="427">
        <v>0</v>
      </c>
      <c r="H1886" s="540" t="s">
        <v>741</v>
      </c>
      <c r="I1886" s="540" t="s">
        <v>741</v>
      </c>
      <c r="J1886" s="458"/>
      <c r="K1886" s="458"/>
      <c r="L1886" s="338"/>
      <c r="M1886" s="338"/>
      <c r="N1886" s="338"/>
      <c r="O1886" s="360"/>
      <c r="P1886" s="358"/>
      <c r="Q1886" s="358"/>
      <c r="R1886" s="358"/>
      <c r="S1886" s="360"/>
      <c r="T1886" s="359"/>
      <c r="U1886" s="359"/>
      <c r="V1886" s="359"/>
      <c r="W1886" s="359"/>
    </row>
    <row r="1887" spans="1:23" s="125" customFormat="1" ht="30">
      <c r="A1887" s="418"/>
      <c r="B1887" s="419" t="s">
        <v>314</v>
      </c>
      <c r="C1887" s="418">
        <v>563</v>
      </c>
      <c r="D1887" s="425" t="s">
        <v>405</v>
      </c>
      <c r="E1887" s="427">
        <v>0</v>
      </c>
      <c r="F1887" s="427">
        <v>0</v>
      </c>
      <c r="G1887" s="427">
        <v>0</v>
      </c>
      <c r="H1887" s="540" t="s">
        <v>741</v>
      </c>
      <c r="I1887" s="540" t="s">
        <v>741</v>
      </c>
      <c r="J1887" s="458"/>
      <c r="K1887" s="458"/>
      <c r="L1887" s="338"/>
      <c r="M1887" s="338"/>
      <c r="N1887" s="338"/>
      <c r="O1887" s="342"/>
      <c r="P1887" s="341"/>
      <c r="Q1887" s="341"/>
      <c r="R1887" s="341"/>
      <c r="S1887" s="373"/>
      <c r="T1887" s="343"/>
      <c r="U1887" s="343"/>
      <c r="V1887" s="343"/>
      <c r="W1887" s="343"/>
    </row>
    <row r="1888" spans="1:23" s="125" customFormat="1">
      <c r="A1888" s="336"/>
      <c r="B1888" s="415" t="s">
        <v>315</v>
      </c>
      <c r="C1888" s="336">
        <v>563</v>
      </c>
      <c r="D1888" s="426" t="s">
        <v>406</v>
      </c>
      <c r="E1888" s="417">
        <f>SUM(E1889:E1893)</f>
        <v>0</v>
      </c>
      <c r="F1888" s="417">
        <f t="shared" ref="F1888" si="961">SUM(F1889:F1893)</f>
        <v>0</v>
      </c>
      <c r="G1888" s="417">
        <f t="shared" ref="G1888" si="962">SUM(G1889:G1893)</f>
        <v>0</v>
      </c>
      <c r="H1888" s="541" t="s">
        <v>741</v>
      </c>
      <c r="I1888" s="541" t="s">
        <v>741</v>
      </c>
      <c r="J1888" s="458"/>
      <c r="K1888" s="458"/>
      <c r="L1888" s="338"/>
      <c r="M1888" s="338"/>
      <c r="N1888" s="338"/>
      <c r="O1888" s="342"/>
      <c r="P1888" s="341"/>
      <c r="Q1888" s="341"/>
      <c r="R1888" s="341"/>
      <c r="S1888" s="373"/>
      <c r="T1888" s="343"/>
      <c r="U1888" s="343"/>
      <c r="V1888" s="343"/>
      <c r="W1888" s="343"/>
    </row>
    <row r="1889" spans="1:23" s="123" customFormat="1">
      <c r="A1889" s="418"/>
      <c r="B1889" s="419" t="s">
        <v>316</v>
      </c>
      <c r="C1889" s="418">
        <v>563</v>
      </c>
      <c r="D1889" s="425" t="s">
        <v>407</v>
      </c>
      <c r="E1889" s="427">
        <v>0</v>
      </c>
      <c r="F1889" s="427">
        <v>0</v>
      </c>
      <c r="G1889" s="427">
        <v>0</v>
      </c>
      <c r="H1889" s="540" t="s">
        <v>741</v>
      </c>
      <c r="I1889" s="540" t="s">
        <v>741</v>
      </c>
      <c r="J1889" s="458"/>
      <c r="K1889" s="458"/>
      <c r="L1889" s="338"/>
      <c r="M1889" s="338"/>
      <c r="N1889" s="338"/>
      <c r="O1889" s="338"/>
      <c r="P1889" s="339"/>
      <c r="Q1889" s="339"/>
      <c r="R1889" s="339"/>
      <c r="S1889" s="372"/>
      <c r="T1889" s="340"/>
      <c r="U1889" s="340"/>
      <c r="V1889" s="340"/>
      <c r="W1889" s="340"/>
    </row>
    <row r="1890" spans="1:23" s="123" customFormat="1">
      <c r="A1890" s="418"/>
      <c r="B1890" s="419" t="s">
        <v>317</v>
      </c>
      <c r="C1890" s="418">
        <v>563</v>
      </c>
      <c r="D1890" s="425" t="s">
        <v>408</v>
      </c>
      <c r="E1890" s="427">
        <v>0</v>
      </c>
      <c r="F1890" s="427">
        <v>0</v>
      </c>
      <c r="G1890" s="427">
        <v>0</v>
      </c>
      <c r="H1890" s="540" t="s">
        <v>741</v>
      </c>
      <c r="I1890" s="540" t="s">
        <v>741</v>
      </c>
      <c r="J1890" s="458"/>
      <c r="K1890" s="458"/>
      <c r="L1890" s="338"/>
      <c r="M1890" s="338"/>
      <c r="N1890" s="338"/>
      <c r="O1890" s="338"/>
      <c r="P1890" s="339"/>
      <c r="Q1890" s="339"/>
      <c r="R1890" s="339"/>
      <c r="S1890" s="372"/>
      <c r="T1890" s="340"/>
      <c r="U1890" s="340"/>
      <c r="V1890" s="340"/>
      <c r="W1890" s="340"/>
    </row>
    <row r="1891" spans="1:23" s="123" customFormat="1">
      <c r="A1891" s="418"/>
      <c r="B1891" s="419" t="s">
        <v>318</v>
      </c>
      <c r="C1891" s="418">
        <v>563</v>
      </c>
      <c r="D1891" s="425" t="s">
        <v>409</v>
      </c>
      <c r="E1891" s="427">
        <v>0</v>
      </c>
      <c r="F1891" s="427">
        <v>0</v>
      </c>
      <c r="G1891" s="427">
        <v>0</v>
      </c>
      <c r="H1891" s="540" t="s">
        <v>741</v>
      </c>
      <c r="I1891" s="540" t="s">
        <v>741</v>
      </c>
      <c r="J1891" s="458"/>
      <c r="K1891" s="458"/>
      <c r="L1891" s="338"/>
      <c r="M1891" s="338"/>
      <c r="N1891" s="338"/>
      <c r="O1891" s="338"/>
      <c r="P1891" s="339"/>
      <c r="Q1891" s="339"/>
      <c r="R1891" s="339"/>
      <c r="S1891" s="372"/>
      <c r="T1891" s="340"/>
      <c r="U1891" s="340"/>
      <c r="V1891" s="340"/>
      <c r="W1891" s="340"/>
    </row>
    <row r="1892" spans="1:23" s="128" customFormat="1">
      <c r="A1892" s="418"/>
      <c r="B1892" s="419" t="s">
        <v>319</v>
      </c>
      <c r="C1892" s="418">
        <v>563</v>
      </c>
      <c r="D1892" s="425" t="s">
        <v>410</v>
      </c>
      <c r="E1892" s="427">
        <v>0</v>
      </c>
      <c r="F1892" s="427">
        <v>0</v>
      </c>
      <c r="G1892" s="427">
        <v>0</v>
      </c>
      <c r="H1892" s="540" t="s">
        <v>741</v>
      </c>
      <c r="I1892" s="540" t="s">
        <v>741</v>
      </c>
      <c r="J1892" s="458"/>
      <c r="K1892" s="458"/>
      <c r="L1892" s="338"/>
      <c r="M1892" s="338"/>
      <c r="N1892" s="338"/>
      <c r="O1892" s="364"/>
      <c r="P1892" s="356"/>
      <c r="Q1892" s="356"/>
      <c r="R1892" s="356"/>
      <c r="S1892" s="364"/>
      <c r="T1892" s="357"/>
      <c r="U1892" s="357"/>
      <c r="V1892" s="357"/>
      <c r="W1892" s="357"/>
    </row>
    <row r="1893" spans="1:23" s="123" customFormat="1">
      <c r="A1893" s="418"/>
      <c r="B1893" s="419">
        <v>3835</v>
      </c>
      <c r="C1893" s="418">
        <v>563</v>
      </c>
      <c r="D1893" s="425" t="s">
        <v>411</v>
      </c>
      <c r="E1893" s="427">
        <v>0</v>
      </c>
      <c r="F1893" s="427">
        <v>0</v>
      </c>
      <c r="G1893" s="427">
        <v>0</v>
      </c>
      <c r="H1893" s="540" t="s">
        <v>741</v>
      </c>
      <c r="I1893" s="540" t="s">
        <v>741</v>
      </c>
      <c r="J1893" s="458"/>
      <c r="K1893" s="458"/>
      <c r="L1893" s="338"/>
      <c r="M1893" s="338"/>
      <c r="N1893" s="338"/>
      <c r="O1893" s="338"/>
      <c r="P1893" s="339"/>
      <c r="Q1893" s="339"/>
      <c r="R1893" s="339"/>
      <c r="S1893" s="372"/>
      <c r="T1893" s="340"/>
      <c r="U1893" s="340"/>
      <c r="V1893" s="340"/>
      <c r="W1893" s="340"/>
    </row>
    <row r="1894" spans="1:23" s="125" customFormat="1">
      <c r="A1894" s="336"/>
      <c r="B1894" s="415">
        <v>386</v>
      </c>
      <c r="C1894" s="336">
        <v>563</v>
      </c>
      <c r="D1894" s="426" t="s">
        <v>412</v>
      </c>
      <c r="E1894" s="417">
        <f>SUM(E1895:E1899)</f>
        <v>0</v>
      </c>
      <c r="F1894" s="417">
        <f t="shared" ref="F1894" si="963">SUM(F1895:F1899)</f>
        <v>0</v>
      </c>
      <c r="G1894" s="417">
        <f t="shared" ref="G1894" si="964">SUM(G1895:G1899)</f>
        <v>0</v>
      </c>
      <c r="H1894" s="541" t="s">
        <v>741</v>
      </c>
      <c r="I1894" s="541" t="s">
        <v>741</v>
      </c>
      <c r="J1894" s="458"/>
      <c r="K1894" s="458"/>
      <c r="L1894" s="338"/>
      <c r="M1894" s="338"/>
      <c r="N1894" s="338"/>
      <c r="O1894" s="342"/>
      <c r="P1894" s="341"/>
      <c r="Q1894" s="341"/>
      <c r="R1894" s="341"/>
      <c r="S1894" s="373"/>
      <c r="T1894" s="343"/>
      <c r="U1894" s="343"/>
      <c r="V1894" s="343"/>
      <c r="W1894" s="343"/>
    </row>
    <row r="1895" spans="1:23" s="125" customFormat="1" ht="30">
      <c r="A1895" s="418"/>
      <c r="B1895" s="419">
        <v>3861</v>
      </c>
      <c r="C1895" s="418">
        <v>563</v>
      </c>
      <c r="D1895" s="425" t="s">
        <v>413</v>
      </c>
      <c r="E1895" s="427">
        <v>0</v>
      </c>
      <c r="F1895" s="427">
        <v>0</v>
      </c>
      <c r="G1895" s="427">
        <v>0</v>
      </c>
      <c r="H1895" s="540" t="s">
        <v>741</v>
      </c>
      <c r="I1895" s="540" t="s">
        <v>741</v>
      </c>
      <c r="J1895" s="458"/>
      <c r="K1895" s="458"/>
      <c r="L1895" s="338"/>
      <c r="M1895" s="338"/>
      <c r="N1895" s="338"/>
      <c r="O1895" s="342"/>
      <c r="P1895" s="341"/>
      <c r="Q1895" s="341"/>
      <c r="R1895" s="341"/>
      <c r="S1895" s="373"/>
      <c r="T1895" s="343"/>
      <c r="U1895" s="343"/>
      <c r="V1895" s="343"/>
      <c r="W1895" s="343"/>
    </row>
    <row r="1896" spans="1:23" s="123" customFormat="1" ht="45">
      <c r="A1896" s="418"/>
      <c r="B1896" s="419">
        <v>3862</v>
      </c>
      <c r="C1896" s="418">
        <v>563</v>
      </c>
      <c r="D1896" s="425" t="s">
        <v>414</v>
      </c>
      <c r="E1896" s="427">
        <v>0</v>
      </c>
      <c r="F1896" s="427">
        <v>0</v>
      </c>
      <c r="G1896" s="427">
        <v>0</v>
      </c>
      <c r="H1896" s="540" t="s">
        <v>741</v>
      </c>
      <c r="I1896" s="540" t="s">
        <v>741</v>
      </c>
      <c r="J1896" s="458"/>
      <c r="K1896" s="458"/>
      <c r="L1896" s="338"/>
      <c r="M1896" s="338"/>
      <c r="N1896" s="338"/>
      <c r="O1896" s="338"/>
      <c r="P1896" s="339"/>
      <c r="Q1896" s="339"/>
      <c r="R1896" s="339"/>
      <c r="S1896" s="372"/>
      <c r="T1896" s="340"/>
      <c r="U1896" s="340"/>
      <c r="V1896" s="340"/>
      <c r="W1896" s="340"/>
    </row>
    <row r="1897" spans="1:23" s="125" customFormat="1" ht="15.75" customHeight="1">
      <c r="A1897" s="418"/>
      <c r="B1897" s="419">
        <v>3863</v>
      </c>
      <c r="C1897" s="418">
        <v>563</v>
      </c>
      <c r="D1897" s="425" t="s">
        <v>415</v>
      </c>
      <c r="E1897" s="427">
        <v>0</v>
      </c>
      <c r="F1897" s="427">
        <v>0</v>
      </c>
      <c r="G1897" s="427">
        <v>0</v>
      </c>
      <c r="H1897" s="540" t="s">
        <v>741</v>
      </c>
      <c r="I1897" s="540" t="s">
        <v>741</v>
      </c>
      <c r="J1897" s="458"/>
      <c r="K1897" s="458"/>
      <c r="L1897" s="338"/>
      <c r="M1897" s="338"/>
      <c r="N1897" s="338"/>
      <c r="O1897" s="342"/>
      <c r="P1897" s="341"/>
      <c r="Q1897" s="341"/>
      <c r="R1897" s="341"/>
      <c r="S1897" s="373"/>
      <c r="T1897" s="343"/>
      <c r="U1897" s="343"/>
      <c r="V1897" s="343"/>
      <c r="W1897" s="343"/>
    </row>
    <row r="1898" spans="1:23" s="123" customFormat="1" ht="15.75" customHeight="1">
      <c r="A1898" s="418"/>
      <c r="B1898" s="419">
        <v>3864</v>
      </c>
      <c r="C1898" s="418">
        <v>563</v>
      </c>
      <c r="D1898" s="425" t="s">
        <v>416</v>
      </c>
      <c r="E1898" s="427">
        <v>0</v>
      </c>
      <c r="F1898" s="427">
        <v>0</v>
      </c>
      <c r="G1898" s="427">
        <v>0</v>
      </c>
      <c r="H1898" s="540" t="s">
        <v>741</v>
      </c>
      <c r="I1898" s="540" t="s">
        <v>741</v>
      </c>
      <c r="J1898" s="458"/>
      <c r="K1898" s="458"/>
      <c r="L1898" s="338"/>
      <c r="M1898" s="338"/>
      <c r="N1898" s="338"/>
      <c r="O1898" s="338"/>
      <c r="P1898" s="339"/>
      <c r="Q1898" s="339"/>
      <c r="R1898" s="339"/>
      <c r="S1898" s="372"/>
      <c r="T1898" s="340"/>
      <c r="U1898" s="340"/>
      <c r="V1898" s="340"/>
      <c r="W1898" s="340"/>
    </row>
    <row r="1899" spans="1:23" s="123" customFormat="1" ht="30">
      <c r="A1899" s="418"/>
      <c r="B1899" s="419">
        <v>3865</v>
      </c>
      <c r="C1899" s="418">
        <v>563</v>
      </c>
      <c r="D1899" s="425" t="s">
        <v>417</v>
      </c>
      <c r="E1899" s="427">
        <v>0</v>
      </c>
      <c r="F1899" s="427">
        <v>0</v>
      </c>
      <c r="G1899" s="427">
        <v>0</v>
      </c>
      <c r="H1899" s="540" t="s">
        <v>741</v>
      </c>
      <c r="I1899" s="540" t="s">
        <v>741</v>
      </c>
      <c r="J1899" s="458"/>
      <c r="K1899" s="458"/>
      <c r="L1899" s="338"/>
      <c r="M1899" s="338"/>
      <c r="N1899" s="338"/>
      <c r="O1899" s="338"/>
      <c r="P1899" s="339"/>
      <c r="Q1899" s="339"/>
      <c r="R1899" s="339"/>
      <c r="S1899" s="372"/>
      <c r="T1899" s="340"/>
      <c r="U1899" s="340"/>
      <c r="V1899" s="340"/>
      <c r="W1899" s="340"/>
    </row>
    <row r="1900" spans="1:23" s="125" customFormat="1" ht="15.75" customHeight="1">
      <c r="A1900" s="428" t="s">
        <v>418</v>
      </c>
      <c r="B1900" s="429"/>
      <c r="C1900" s="412">
        <v>563</v>
      </c>
      <c r="D1900" s="430" t="s">
        <v>19</v>
      </c>
      <c r="E1900" s="414">
        <f>E1901+E1913+E1946+E1950+E1953</f>
        <v>13870.87</v>
      </c>
      <c r="F1900" s="414">
        <f t="shared" ref="F1900" si="965">F1901+F1913+F1946+F1950+F1953</f>
        <v>9375</v>
      </c>
      <c r="G1900" s="414">
        <f t="shared" ref="G1900" si="966">G1901+G1913+G1946+G1950+G1953</f>
        <v>8536.8799999999992</v>
      </c>
      <c r="H1900" s="547">
        <f t="shared" si="896"/>
        <v>61.545382517462841</v>
      </c>
      <c r="I1900" s="547">
        <f t="shared" ref="I1900:I1962" si="967">SUM(G1900/F1900*100)</f>
        <v>91.060053333333329</v>
      </c>
      <c r="J1900" s="458"/>
      <c r="K1900" s="458"/>
      <c r="L1900" s="338"/>
      <c r="M1900" s="338"/>
      <c r="N1900" s="338"/>
      <c r="O1900" s="342"/>
      <c r="P1900" s="341"/>
      <c r="Q1900" s="341"/>
      <c r="R1900" s="341"/>
      <c r="S1900" s="373"/>
      <c r="T1900" s="343"/>
      <c r="U1900" s="343"/>
      <c r="V1900" s="343"/>
      <c r="W1900" s="343"/>
    </row>
    <row r="1901" spans="1:23" s="123" customFormat="1">
      <c r="A1901" s="431"/>
      <c r="B1901" s="415">
        <v>41</v>
      </c>
      <c r="C1901" s="336">
        <v>563</v>
      </c>
      <c r="D1901" s="432" t="s">
        <v>419</v>
      </c>
      <c r="E1901" s="433">
        <f>E1902+E1906</f>
        <v>0</v>
      </c>
      <c r="F1901" s="433">
        <f t="shared" ref="F1901" si="968">F1902+F1906</f>
        <v>0</v>
      </c>
      <c r="G1901" s="433">
        <f t="shared" ref="G1901" si="969">G1902+G1906</f>
        <v>0</v>
      </c>
      <c r="H1901" s="541" t="s">
        <v>741</v>
      </c>
      <c r="I1901" s="541" t="s">
        <v>741</v>
      </c>
      <c r="J1901" s="458"/>
      <c r="K1901" s="458"/>
      <c r="L1901" s="338"/>
      <c r="M1901" s="338"/>
      <c r="N1901" s="338"/>
      <c r="O1901" s="338"/>
      <c r="P1901" s="339"/>
      <c r="Q1901" s="339"/>
      <c r="R1901" s="339"/>
      <c r="S1901" s="372"/>
      <c r="T1901" s="340"/>
      <c r="U1901" s="340"/>
      <c r="V1901" s="340"/>
      <c r="W1901" s="340"/>
    </row>
    <row r="1902" spans="1:23" s="123" customFormat="1" ht="15.75" customHeight="1">
      <c r="A1902" s="336"/>
      <c r="B1902" s="434" t="s">
        <v>420</v>
      </c>
      <c r="C1902" s="336">
        <v>563</v>
      </c>
      <c r="D1902" s="432" t="s">
        <v>421</v>
      </c>
      <c r="E1902" s="433">
        <f>SUM(E1903:E1905)</f>
        <v>0</v>
      </c>
      <c r="F1902" s="433">
        <f t="shared" ref="F1902" si="970">SUM(F1903:F1905)</f>
        <v>0</v>
      </c>
      <c r="G1902" s="433">
        <f t="shared" ref="G1902" si="971">SUM(G1903:G1905)</f>
        <v>0</v>
      </c>
      <c r="H1902" s="541" t="s">
        <v>741</v>
      </c>
      <c r="I1902" s="541" t="s">
        <v>741</v>
      </c>
      <c r="J1902" s="458"/>
      <c r="K1902" s="458"/>
      <c r="L1902" s="338"/>
      <c r="M1902" s="338"/>
      <c r="N1902" s="338"/>
      <c r="O1902" s="338"/>
      <c r="P1902" s="339"/>
      <c r="Q1902" s="339"/>
      <c r="R1902" s="339"/>
      <c r="S1902" s="372"/>
      <c r="T1902" s="340"/>
      <c r="U1902" s="340"/>
      <c r="V1902" s="340"/>
      <c r="W1902" s="340"/>
    </row>
    <row r="1903" spans="1:23" s="123" customFormat="1">
      <c r="A1903" s="418"/>
      <c r="B1903" s="435" t="s">
        <v>422</v>
      </c>
      <c r="C1903" s="418">
        <v>563</v>
      </c>
      <c r="D1903" s="436" t="s">
        <v>423</v>
      </c>
      <c r="E1903" s="422">
        <v>0</v>
      </c>
      <c r="F1903" s="422">
        <v>0</v>
      </c>
      <c r="G1903" s="422">
        <v>0</v>
      </c>
      <c r="H1903" s="540" t="s">
        <v>741</v>
      </c>
      <c r="I1903" s="540" t="s">
        <v>741</v>
      </c>
      <c r="J1903" s="458"/>
      <c r="K1903" s="458"/>
      <c r="L1903" s="338"/>
      <c r="M1903" s="338"/>
      <c r="N1903" s="338"/>
      <c r="O1903" s="338"/>
      <c r="P1903" s="339"/>
      <c r="Q1903" s="339"/>
      <c r="R1903" s="339"/>
      <c r="S1903" s="372"/>
      <c r="T1903" s="340"/>
      <c r="U1903" s="340"/>
      <c r="V1903" s="340"/>
      <c r="W1903" s="340"/>
    </row>
    <row r="1904" spans="1:23" s="125" customFormat="1" ht="15.75" customHeight="1">
      <c r="A1904" s="418"/>
      <c r="B1904" s="419">
        <v>4112</v>
      </c>
      <c r="C1904" s="437">
        <v>563</v>
      </c>
      <c r="D1904" s="436" t="s">
        <v>424</v>
      </c>
      <c r="E1904" s="422">
        <v>0</v>
      </c>
      <c r="F1904" s="422">
        <v>0</v>
      </c>
      <c r="G1904" s="422">
        <v>0</v>
      </c>
      <c r="H1904" s="540" t="s">
        <v>741</v>
      </c>
      <c r="I1904" s="540" t="s">
        <v>741</v>
      </c>
      <c r="J1904" s="458"/>
      <c r="K1904" s="458"/>
      <c r="L1904" s="338"/>
      <c r="M1904" s="338"/>
      <c r="N1904" s="338"/>
      <c r="O1904" s="342"/>
      <c r="P1904" s="341"/>
      <c r="Q1904" s="341"/>
      <c r="R1904" s="341"/>
      <c r="S1904" s="373"/>
      <c r="T1904" s="343"/>
      <c r="U1904" s="343"/>
      <c r="V1904" s="343"/>
      <c r="W1904" s="343"/>
    </row>
    <row r="1905" spans="1:23" s="123" customFormat="1">
      <c r="A1905" s="418"/>
      <c r="B1905" s="435">
        <v>4113</v>
      </c>
      <c r="C1905" s="418">
        <v>563</v>
      </c>
      <c r="D1905" s="436" t="s">
        <v>425</v>
      </c>
      <c r="E1905" s="422">
        <v>0</v>
      </c>
      <c r="F1905" s="422">
        <v>0</v>
      </c>
      <c r="G1905" s="422">
        <v>0</v>
      </c>
      <c r="H1905" s="540" t="s">
        <v>741</v>
      </c>
      <c r="I1905" s="540" t="s">
        <v>741</v>
      </c>
      <c r="J1905" s="458"/>
      <c r="K1905" s="458"/>
      <c r="L1905" s="338"/>
      <c r="M1905" s="338"/>
      <c r="N1905" s="338"/>
      <c r="O1905" s="338"/>
      <c r="P1905" s="339"/>
      <c r="Q1905" s="339"/>
      <c r="R1905" s="339"/>
      <c r="S1905" s="372"/>
      <c r="T1905" s="340"/>
      <c r="U1905" s="340"/>
      <c r="V1905" s="340"/>
      <c r="W1905" s="340"/>
    </row>
    <row r="1906" spans="1:23" s="123" customFormat="1" ht="15.75" customHeight="1">
      <c r="A1906" s="336"/>
      <c r="B1906" s="434" t="s">
        <v>426</v>
      </c>
      <c r="C1906" s="336">
        <v>563</v>
      </c>
      <c r="D1906" s="432" t="s">
        <v>95</v>
      </c>
      <c r="E1906" s="433">
        <f>SUM(E1907:E1912)</f>
        <v>0</v>
      </c>
      <c r="F1906" s="433">
        <f t="shared" ref="F1906" si="972">SUM(F1907:F1912)</f>
        <v>0</v>
      </c>
      <c r="G1906" s="433">
        <f t="shared" ref="G1906" si="973">SUM(G1907:G1912)</f>
        <v>0</v>
      </c>
      <c r="H1906" s="541" t="s">
        <v>741</v>
      </c>
      <c r="I1906" s="541" t="s">
        <v>741</v>
      </c>
      <c r="J1906" s="458"/>
      <c r="K1906" s="458"/>
      <c r="L1906" s="338"/>
      <c r="M1906" s="338"/>
      <c r="N1906" s="338"/>
      <c r="O1906" s="338"/>
      <c r="P1906" s="339"/>
      <c r="Q1906" s="339"/>
      <c r="R1906" s="339"/>
      <c r="S1906" s="372"/>
      <c r="T1906" s="340"/>
      <c r="U1906" s="340"/>
      <c r="V1906" s="340"/>
      <c r="W1906" s="340"/>
    </row>
    <row r="1907" spans="1:23" s="123" customFormat="1" ht="15.75" customHeight="1">
      <c r="A1907" s="418"/>
      <c r="B1907" s="435" t="s">
        <v>427</v>
      </c>
      <c r="C1907" s="418">
        <v>563</v>
      </c>
      <c r="D1907" s="436" t="s">
        <v>428</v>
      </c>
      <c r="E1907" s="422">
        <v>0</v>
      </c>
      <c r="F1907" s="422">
        <v>0</v>
      </c>
      <c r="G1907" s="422">
        <v>0</v>
      </c>
      <c r="H1907" s="540" t="s">
        <v>741</v>
      </c>
      <c r="I1907" s="540" t="s">
        <v>741</v>
      </c>
      <c r="J1907" s="458"/>
      <c r="K1907" s="458"/>
      <c r="L1907" s="338"/>
      <c r="M1907" s="338"/>
      <c r="N1907" s="338"/>
      <c r="O1907" s="338"/>
      <c r="P1907" s="339"/>
      <c r="Q1907" s="339"/>
      <c r="R1907" s="339"/>
      <c r="S1907" s="372"/>
      <c r="T1907" s="340"/>
      <c r="U1907" s="340"/>
      <c r="V1907" s="340"/>
      <c r="W1907" s="340"/>
    </row>
    <row r="1908" spans="1:23" s="123" customFormat="1" ht="15.75" customHeight="1">
      <c r="A1908" s="418"/>
      <c r="B1908" s="435" t="s">
        <v>429</v>
      </c>
      <c r="C1908" s="418">
        <v>563</v>
      </c>
      <c r="D1908" s="436" t="s">
        <v>430</v>
      </c>
      <c r="E1908" s="422">
        <v>0</v>
      </c>
      <c r="F1908" s="422">
        <v>0</v>
      </c>
      <c r="G1908" s="422">
        <v>0</v>
      </c>
      <c r="H1908" s="540" t="s">
        <v>741</v>
      </c>
      <c r="I1908" s="540" t="s">
        <v>741</v>
      </c>
      <c r="J1908" s="458"/>
      <c r="K1908" s="458"/>
      <c r="L1908" s="338"/>
      <c r="M1908" s="338"/>
      <c r="N1908" s="338"/>
      <c r="O1908" s="338"/>
      <c r="P1908" s="339"/>
      <c r="Q1908" s="339"/>
      <c r="R1908" s="339"/>
      <c r="S1908" s="372"/>
      <c r="T1908" s="340"/>
      <c r="U1908" s="340"/>
      <c r="V1908" s="340"/>
      <c r="W1908" s="340"/>
    </row>
    <row r="1909" spans="1:23" s="123" customFormat="1" ht="15.75" customHeight="1">
      <c r="A1909" s="418"/>
      <c r="B1909" s="435" t="s">
        <v>431</v>
      </c>
      <c r="C1909" s="418">
        <v>563</v>
      </c>
      <c r="D1909" s="436" t="s">
        <v>432</v>
      </c>
      <c r="E1909" s="422">
        <v>0</v>
      </c>
      <c r="F1909" s="422">
        <v>0</v>
      </c>
      <c r="G1909" s="422">
        <v>0</v>
      </c>
      <c r="H1909" s="540" t="s">
        <v>741</v>
      </c>
      <c r="I1909" s="540" t="s">
        <v>741</v>
      </c>
      <c r="J1909" s="458"/>
      <c r="K1909" s="458"/>
      <c r="L1909" s="338"/>
      <c r="M1909" s="338"/>
      <c r="N1909" s="338"/>
      <c r="O1909" s="338"/>
      <c r="P1909" s="339"/>
      <c r="Q1909" s="339"/>
      <c r="R1909" s="339"/>
      <c r="S1909" s="372"/>
      <c r="T1909" s="340"/>
      <c r="U1909" s="340"/>
      <c r="V1909" s="340"/>
      <c r="W1909" s="340"/>
    </row>
    <row r="1910" spans="1:23" s="125" customFormat="1" ht="15.75" customHeight="1">
      <c r="A1910" s="418"/>
      <c r="B1910" s="435" t="s">
        <v>433</v>
      </c>
      <c r="C1910" s="418">
        <v>563</v>
      </c>
      <c r="D1910" s="436" t="s">
        <v>434</v>
      </c>
      <c r="E1910" s="422">
        <v>0</v>
      </c>
      <c r="F1910" s="422">
        <v>0</v>
      </c>
      <c r="G1910" s="422">
        <v>0</v>
      </c>
      <c r="H1910" s="540" t="s">
        <v>741</v>
      </c>
      <c r="I1910" s="540" t="s">
        <v>741</v>
      </c>
      <c r="J1910" s="458"/>
      <c r="K1910" s="458"/>
      <c r="L1910" s="338"/>
      <c r="M1910" s="338"/>
      <c r="N1910" s="338"/>
      <c r="O1910" s="342"/>
      <c r="P1910" s="341"/>
      <c r="Q1910" s="341"/>
      <c r="R1910" s="341"/>
      <c r="S1910" s="373"/>
      <c r="T1910" s="343"/>
      <c r="U1910" s="343"/>
      <c r="V1910" s="343"/>
      <c r="W1910" s="343"/>
    </row>
    <row r="1911" spans="1:23" s="123" customFormat="1">
      <c r="A1911" s="418"/>
      <c r="B1911" s="435" t="s">
        <v>435</v>
      </c>
      <c r="C1911" s="418">
        <v>563</v>
      </c>
      <c r="D1911" s="436" t="s">
        <v>436</v>
      </c>
      <c r="E1911" s="422">
        <v>0</v>
      </c>
      <c r="F1911" s="422">
        <v>0</v>
      </c>
      <c r="G1911" s="422">
        <v>0</v>
      </c>
      <c r="H1911" s="540" t="s">
        <v>741</v>
      </c>
      <c r="I1911" s="540" t="s">
        <v>741</v>
      </c>
      <c r="J1911" s="458"/>
      <c r="K1911" s="458"/>
      <c r="L1911" s="338"/>
      <c r="M1911" s="338"/>
      <c r="N1911" s="338"/>
      <c r="O1911" s="338"/>
      <c r="P1911" s="339"/>
      <c r="Q1911" s="339"/>
      <c r="R1911" s="339"/>
      <c r="S1911" s="372"/>
      <c r="T1911" s="340"/>
      <c r="U1911" s="340"/>
      <c r="V1911" s="340"/>
      <c r="W1911" s="340"/>
    </row>
    <row r="1912" spans="1:23" s="123" customFormat="1" ht="15.75" customHeight="1">
      <c r="A1912" s="418"/>
      <c r="B1912" s="435" t="s">
        <v>437</v>
      </c>
      <c r="C1912" s="418">
        <v>563</v>
      </c>
      <c r="D1912" s="436" t="s">
        <v>438</v>
      </c>
      <c r="E1912" s="422">
        <v>0</v>
      </c>
      <c r="F1912" s="422">
        <v>0</v>
      </c>
      <c r="G1912" s="422">
        <v>0</v>
      </c>
      <c r="H1912" s="540" t="s">
        <v>741</v>
      </c>
      <c r="I1912" s="540" t="s">
        <v>741</v>
      </c>
      <c r="J1912" s="458"/>
      <c r="K1912" s="458"/>
      <c r="L1912" s="338"/>
      <c r="M1912" s="338"/>
      <c r="N1912" s="338"/>
      <c r="O1912" s="338"/>
      <c r="P1912" s="339"/>
      <c r="Q1912" s="339"/>
      <c r="R1912" s="339"/>
      <c r="S1912" s="372"/>
      <c r="T1912" s="340"/>
      <c r="U1912" s="340"/>
      <c r="V1912" s="340"/>
      <c r="W1912" s="340"/>
    </row>
    <row r="1913" spans="1:23" s="123" customFormat="1">
      <c r="A1913" s="431"/>
      <c r="B1913" s="415">
        <v>42</v>
      </c>
      <c r="C1913" s="336">
        <v>563</v>
      </c>
      <c r="D1913" s="432" t="s">
        <v>20</v>
      </c>
      <c r="E1913" s="433">
        <f>E1914+E1919+E1928+E1933+E1938+E1941</f>
        <v>13870.87</v>
      </c>
      <c r="F1913" s="433">
        <f t="shared" ref="F1913" si="974">F1914+F1919+F1928+F1933+F1938+F1941</f>
        <v>9375</v>
      </c>
      <c r="G1913" s="433">
        <f t="shared" ref="G1913" si="975">G1914+G1919+G1928+G1933+G1938+G1941</f>
        <v>8536.8799999999992</v>
      </c>
      <c r="H1913" s="541">
        <f t="shared" si="896"/>
        <v>61.545382517462841</v>
      </c>
      <c r="I1913" s="541">
        <f t="shared" si="967"/>
        <v>91.060053333333329</v>
      </c>
      <c r="J1913" s="458"/>
      <c r="K1913" s="458"/>
      <c r="L1913" s="338"/>
      <c r="M1913" s="338"/>
      <c r="N1913" s="338"/>
      <c r="O1913" s="338"/>
      <c r="P1913" s="339"/>
      <c r="Q1913" s="339"/>
      <c r="R1913" s="339"/>
      <c r="S1913" s="372"/>
      <c r="T1913" s="340"/>
      <c r="U1913" s="340"/>
      <c r="V1913" s="340"/>
      <c r="W1913" s="340"/>
    </row>
    <row r="1914" spans="1:23" s="123" customFormat="1" ht="15.75" customHeight="1">
      <c r="A1914" s="336"/>
      <c r="B1914" s="434" t="s">
        <v>439</v>
      </c>
      <c r="C1914" s="336">
        <v>563</v>
      </c>
      <c r="D1914" s="432" t="s">
        <v>96</v>
      </c>
      <c r="E1914" s="433">
        <f>SUM(E1915:E1918)</f>
        <v>0</v>
      </c>
      <c r="F1914" s="433">
        <f t="shared" ref="F1914" si="976">SUM(F1915:F1918)</f>
        <v>0</v>
      </c>
      <c r="G1914" s="433">
        <f t="shared" ref="G1914" si="977">SUM(G1915:G1918)</f>
        <v>0</v>
      </c>
      <c r="H1914" s="541" t="s">
        <v>741</v>
      </c>
      <c r="I1914" s="541" t="s">
        <v>741</v>
      </c>
      <c r="J1914" s="458"/>
      <c r="K1914" s="458"/>
      <c r="L1914" s="338"/>
      <c r="M1914" s="338"/>
      <c r="N1914" s="338"/>
      <c r="O1914" s="338"/>
      <c r="P1914" s="339"/>
      <c r="Q1914" s="339"/>
      <c r="R1914" s="339"/>
      <c r="S1914" s="372"/>
      <c r="T1914" s="340"/>
      <c r="U1914" s="340"/>
      <c r="V1914" s="340"/>
      <c r="W1914" s="340"/>
    </row>
    <row r="1915" spans="1:23" s="125" customFormat="1" ht="15.75" customHeight="1">
      <c r="A1915" s="418"/>
      <c r="B1915" s="435" t="s">
        <v>440</v>
      </c>
      <c r="C1915" s="418">
        <v>563</v>
      </c>
      <c r="D1915" s="436" t="s">
        <v>441</v>
      </c>
      <c r="E1915" s="422">
        <v>0</v>
      </c>
      <c r="F1915" s="422">
        <v>0</v>
      </c>
      <c r="G1915" s="422">
        <v>0</v>
      </c>
      <c r="H1915" s="540" t="s">
        <v>741</v>
      </c>
      <c r="I1915" s="540" t="s">
        <v>741</v>
      </c>
      <c r="J1915" s="458"/>
      <c r="K1915" s="458"/>
      <c r="L1915" s="338"/>
      <c r="M1915" s="338"/>
      <c r="N1915" s="338"/>
      <c r="O1915" s="342"/>
      <c r="P1915" s="341"/>
      <c r="Q1915" s="341"/>
      <c r="R1915" s="341"/>
      <c r="S1915" s="373"/>
      <c r="T1915" s="343"/>
      <c r="U1915" s="343"/>
      <c r="V1915" s="343"/>
      <c r="W1915" s="343"/>
    </row>
    <row r="1916" spans="1:23" s="125" customFormat="1" ht="15.75" customHeight="1">
      <c r="A1916" s="418"/>
      <c r="B1916" s="435" t="s">
        <v>442</v>
      </c>
      <c r="C1916" s="418">
        <v>563</v>
      </c>
      <c r="D1916" s="436" t="s">
        <v>443</v>
      </c>
      <c r="E1916" s="422">
        <v>0</v>
      </c>
      <c r="F1916" s="422">
        <v>0</v>
      </c>
      <c r="G1916" s="422">
        <v>0</v>
      </c>
      <c r="H1916" s="540" t="s">
        <v>741</v>
      </c>
      <c r="I1916" s="540" t="s">
        <v>741</v>
      </c>
      <c r="J1916" s="458"/>
      <c r="K1916" s="458"/>
      <c r="L1916" s="338"/>
      <c r="M1916" s="338"/>
      <c r="N1916" s="338"/>
      <c r="O1916" s="342"/>
      <c r="P1916" s="341"/>
      <c r="Q1916" s="341"/>
      <c r="R1916" s="341"/>
      <c r="S1916" s="373"/>
      <c r="T1916" s="343"/>
      <c r="U1916" s="343"/>
      <c r="V1916" s="343"/>
      <c r="W1916" s="343"/>
    </row>
    <row r="1917" spans="1:23" s="123" customFormat="1" ht="15.75" customHeight="1">
      <c r="A1917" s="418"/>
      <c r="B1917" s="435" t="s">
        <v>444</v>
      </c>
      <c r="C1917" s="418">
        <v>563</v>
      </c>
      <c r="D1917" s="436" t="s">
        <v>445</v>
      </c>
      <c r="E1917" s="422">
        <v>0</v>
      </c>
      <c r="F1917" s="422">
        <v>0</v>
      </c>
      <c r="G1917" s="422">
        <v>0</v>
      </c>
      <c r="H1917" s="540" t="s">
        <v>741</v>
      </c>
      <c r="I1917" s="540" t="s">
        <v>741</v>
      </c>
      <c r="J1917" s="458"/>
      <c r="K1917" s="458"/>
      <c r="L1917" s="338"/>
      <c r="M1917" s="338"/>
      <c r="N1917" s="338"/>
      <c r="O1917" s="338"/>
      <c r="P1917" s="339"/>
      <c r="Q1917" s="339"/>
      <c r="R1917" s="339"/>
      <c r="S1917" s="372"/>
      <c r="T1917" s="340"/>
      <c r="U1917" s="340"/>
      <c r="V1917" s="340"/>
      <c r="W1917" s="340"/>
    </row>
    <row r="1918" spans="1:23" s="128" customFormat="1">
      <c r="A1918" s="418"/>
      <c r="B1918" s="435" t="s">
        <v>446</v>
      </c>
      <c r="C1918" s="418">
        <v>563</v>
      </c>
      <c r="D1918" s="436" t="s">
        <v>447</v>
      </c>
      <c r="E1918" s="422">
        <v>0</v>
      </c>
      <c r="F1918" s="422">
        <v>0</v>
      </c>
      <c r="G1918" s="422">
        <v>0</v>
      </c>
      <c r="H1918" s="540" t="s">
        <v>741</v>
      </c>
      <c r="I1918" s="540" t="s">
        <v>741</v>
      </c>
      <c r="J1918" s="458"/>
      <c r="K1918" s="458"/>
      <c r="L1918" s="338"/>
      <c r="M1918" s="338"/>
      <c r="N1918" s="338"/>
      <c r="O1918" s="364"/>
      <c r="P1918" s="356"/>
      <c r="Q1918" s="356"/>
      <c r="R1918" s="356"/>
      <c r="S1918" s="364"/>
      <c r="T1918" s="357"/>
      <c r="U1918" s="357"/>
      <c r="V1918" s="357"/>
      <c r="W1918" s="357"/>
    </row>
    <row r="1919" spans="1:23" s="125" customFormat="1">
      <c r="A1919" s="336"/>
      <c r="B1919" s="434" t="s">
        <v>448</v>
      </c>
      <c r="C1919" s="336">
        <v>563</v>
      </c>
      <c r="D1919" s="432" t="s">
        <v>97</v>
      </c>
      <c r="E1919" s="433">
        <f>SUM(E1920:E1927)</f>
        <v>13870.87</v>
      </c>
      <c r="F1919" s="433">
        <f t="shared" ref="F1919" si="978">SUM(F1920:F1927)</f>
        <v>9375</v>
      </c>
      <c r="G1919" s="433">
        <f t="shared" ref="G1919" si="979">SUM(G1920:G1927)</f>
        <v>8536.8799999999992</v>
      </c>
      <c r="H1919" s="541">
        <f t="shared" si="896"/>
        <v>61.545382517462841</v>
      </c>
      <c r="I1919" s="541">
        <f t="shared" si="967"/>
        <v>91.060053333333329</v>
      </c>
      <c r="J1919" s="458"/>
      <c r="K1919" s="458"/>
      <c r="L1919" s="338"/>
      <c r="M1919" s="338"/>
      <c r="N1919" s="338"/>
      <c r="O1919" s="342"/>
      <c r="P1919" s="341"/>
      <c r="Q1919" s="341"/>
      <c r="R1919" s="341"/>
      <c r="S1919" s="373"/>
      <c r="T1919" s="343"/>
      <c r="U1919" s="343"/>
      <c r="V1919" s="343"/>
      <c r="W1919" s="343"/>
    </row>
    <row r="1920" spans="1:23" s="125" customFormat="1">
      <c r="A1920" s="418"/>
      <c r="B1920" s="435" t="s">
        <v>201</v>
      </c>
      <c r="C1920" s="418">
        <v>563</v>
      </c>
      <c r="D1920" s="436" t="s">
        <v>202</v>
      </c>
      <c r="E1920" s="422">
        <v>0</v>
      </c>
      <c r="F1920" s="422">
        <v>0</v>
      </c>
      <c r="G1920" s="422">
        <v>0</v>
      </c>
      <c r="H1920" s="540" t="s">
        <v>741</v>
      </c>
      <c r="I1920" s="540" t="s">
        <v>741</v>
      </c>
      <c r="J1920" s="458"/>
      <c r="K1920" s="458"/>
      <c r="L1920" s="338"/>
      <c r="M1920" s="338"/>
      <c r="N1920" s="338"/>
      <c r="O1920" s="342"/>
      <c r="P1920" s="341"/>
      <c r="Q1920" s="341"/>
      <c r="R1920" s="341"/>
      <c r="S1920" s="373"/>
      <c r="T1920" s="343"/>
      <c r="U1920" s="343"/>
      <c r="V1920" s="343"/>
      <c r="W1920" s="343"/>
    </row>
    <row r="1921" spans="1:23" s="125" customFormat="1">
      <c r="A1921" s="418"/>
      <c r="B1921" s="435" t="s">
        <v>199</v>
      </c>
      <c r="C1921" s="418">
        <v>563</v>
      </c>
      <c r="D1921" s="436" t="s">
        <v>200</v>
      </c>
      <c r="E1921" s="422">
        <v>0</v>
      </c>
      <c r="F1921" s="422">
        <v>0</v>
      </c>
      <c r="G1921" s="422">
        <v>0</v>
      </c>
      <c r="H1921" s="540" t="s">
        <v>741</v>
      </c>
      <c r="I1921" s="540" t="s">
        <v>741</v>
      </c>
      <c r="J1921" s="458"/>
      <c r="K1921" s="458"/>
      <c r="L1921" s="338"/>
      <c r="M1921" s="338"/>
      <c r="N1921" s="338"/>
      <c r="O1921" s="342"/>
      <c r="P1921" s="341"/>
      <c r="Q1921" s="341"/>
      <c r="R1921" s="341"/>
      <c r="S1921" s="373"/>
      <c r="T1921" s="343"/>
      <c r="U1921" s="343"/>
      <c r="V1921" s="343"/>
      <c r="W1921" s="343"/>
    </row>
    <row r="1922" spans="1:23" s="125" customFormat="1">
      <c r="A1922" s="418"/>
      <c r="B1922" s="435" t="s">
        <v>449</v>
      </c>
      <c r="C1922" s="418">
        <v>563</v>
      </c>
      <c r="D1922" s="436" t="s">
        <v>450</v>
      </c>
      <c r="E1922" s="422">
        <v>0</v>
      </c>
      <c r="F1922" s="422">
        <v>0</v>
      </c>
      <c r="G1922" s="422">
        <v>0</v>
      </c>
      <c r="H1922" s="540" t="s">
        <v>741</v>
      </c>
      <c r="I1922" s="540" t="s">
        <v>741</v>
      </c>
      <c r="J1922" s="458"/>
      <c r="K1922" s="458"/>
      <c r="L1922" s="338"/>
      <c r="M1922" s="338"/>
      <c r="N1922" s="338"/>
      <c r="O1922" s="342"/>
      <c r="P1922" s="341"/>
      <c r="Q1922" s="341"/>
      <c r="R1922" s="341"/>
      <c r="S1922" s="373"/>
      <c r="T1922" s="343"/>
      <c r="U1922" s="343"/>
      <c r="V1922" s="343"/>
      <c r="W1922" s="343"/>
    </row>
    <row r="1923" spans="1:23" s="125" customFormat="1">
      <c r="A1923" s="418"/>
      <c r="B1923" s="435" t="s">
        <v>451</v>
      </c>
      <c r="C1923" s="418">
        <v>563</v>
      </c>
      <c r="D1923" s="436" t="s">
        <v>452</v>
      </c>
      <c r="E1923" s="421">
        <v>0</v>
      </c>
      <c r="F1923" s="422">
        <v>0</v>
      </c>
      <c r="G1923" s="422">
        <v>0</v>
      </c>
      <c r="H1923" s="540" t="s">
        <v>741</v>
      </c>
      <c r="I1923" s="540" t="s">
        <v>741</v>
      </c>
      <c r="J1923" s="458"/>
      <c r="K1923" s="458"/>
      <c r="L1923" s="338"/>
      <c r="M1923" s="338"/>
      <c r="N1923" s="338"/>
      <c r="O1923" s="342"/>
      <c r="P1923" s="341"/>
      <c r="Q1923" s="341"/>
      <c r="R1923" s="341"/>
      <c r="S1923" s="373"/>
      <c r="T1923" s="343"/>
      <c r="U1923" s="343"/>
      <c r="V1923" s="343"/>
      <c r="W1923" s="343"/>
    </row>
    <row r="1924" spans="1:23" s="125" customFormat="1">
      <c r="A1924" s="418"/>
      <c r="B1924" s="435" t="s">
        <v>453</v>
      </c>
      <c r="C1924" s="418">
        <v>563</v>
      </c>
      <c r="D1924" s="436" t="s">
        <v>454</v>
      </c>
      <c r="E1924" s="421">
        <v>13870.87</v>
      </c>
      <c r="F1924" s="422">
        <v>9375</v>
      </c>
      <c r="G1924" s="422">
        <v>8536.8799999999992</v>
      </c>
      <c r="H1924" s="543">
        <f t="shared" si="896"/>
        <v>61.545382517462841</v>
      </c>
      <c r="I1924" s="543">
        <f t="shared" si="967"/>
        <v>91.060053333333329</v>
      </c>
      <c r="J1924" s="458"/>
      <c r="K1924" s="458"/>
      <c r="L1924" s="338"/>
      <c r="M1924" s="338"/>
      <c r="N1924" s="338"/>
      <c r="O1924" s="342"/>
      <c r="P1924" s="341"/>
      <c r="Q1924" s="341"/>
      <c r="R1924" s="341"/>
      <c r="S1924" s="373"/>
      <c r="T1924" s="343"/>
      <c r="U1924" s="343"/>
      <c r="V1924" s="343"/>
      <c r="W1924" s="343"/>
    </row>
    <row r="1925" spans="1:23" s="125" customFormat="1">
      <c r="A1925" s="418"/>
      <c r="B1925" s="435" t="s">
        <v>455</v>
      </c>
      <c r="C1925" s="418">
        <v>563</v>
      </c>
      <c r="D1925" s="436" t="s">
        <v>456</v>
      </c>
      <c r="E1925" s="422">
        <v>0</v>
      </c>
      <c r="F1925" s="422">
        <v>0</v>
      </c>
      <c r="G1925" s="422">
        <v>0</v>
      </c>
      <c r="H1925" s="540" t="s">
        <v>741</v>
      </c>
      <c r="I1925" s="540" t="s">
        <v>741</v>
      </c>
      <c r="J1925" s="458"/>
      <c r="K1925" s="458"/>
      <c r="L1925" s="338"/>
      <c r="M1925" s="338"/>
      <c r="N1925" s="338"/>
      <c r="O1925" s="342"/>
      <c r="P1925" s="341"/>
      <c r="Q1925" s="341"/>
      <c r="R1925" s="341"/>
      <c r="S1925" s="373"/>
      <c r="T1925" s="343"/>
      <c r="U1925" s="343"/>
      <c r="V1925" s="343"/>
      <c r="W1925" s="343"/>
    </row>
    <row r="1926" spans="1:23" s="128" customFormat="1" ht="13.9" customHeight="1">
      <c r="A1926" s="418"/>
      <c r="B1926" s="435" t="s">
        <v>457</v>
      </c>
      <c r="C1926" s="418">
        <v>563</v>
      </c>
      <c r="D1926" s="436" t="s">
        <v>458</v>
      </c>
      <c r="E1926" s="422">
        <v>0</v>
      </c>
      <c r="F1926" s="422">
        <v>0</v>
      </c>
      <c r="G1926" s="422">
        <v>0</v>
      </c>
      <c r="H1926" s="540" t="s">
        <v>741</v>
      </c>
      <c r="I1926" s="540" t="s">
        <v>741</v>
      </c>
      <c r="J1926" s="458"/>
      <c r="K1926" s="458"/>
      <c r="L1926" s="338"/>
      <c r="M1926" s="338"/>
      <c r="N1926" s="338"/>
      <c r="O1926" s="364"/>
      <c r="P1926" s="356"/>
      <c r="Q1926" s="356"/>
      <c r="R1926" s="356"/>
      <c r="S1926" s="364"/>
      <c r="T1926" s="357"/>
      <c r="U1926" s="357"/>
      <c r="V1926" s="357"/>
      <c r="W1926" s="357"/>
    </row>
    <row r="1927" spans="1:23" s="125" customFormat="1" ht="13.9" customHeight="1">
      <c r="A1927" s="438"/>
      <c r="B1927" s="439">
        <v>4228</v>
      </c>
      <c r="C1927" s="437">
        <v>563</v>
      </c>
      <c r="D1927" s="436" t="s">
        <v>459</v>
      </c>
      <c r="E1927" s="422">
        <v>0</v>
      </c>
      <c r="F1927" s="422">
        <v>0</v>
      </c>
      <c r="G1927" s="422">
        <v>0</v>
      </c>
      <c r="H1927" s="540" t="s">
        <v>741</v>
      </c>
      <c r="I1927" s="540" t="s">
        <v>741</v>
      </c>
      <c r="J1927" s="458"/>
      <c r="K1927" s="458"/>
      <c r="L1927" s="338"/>
      <c r="M1927" s="338"/>
      <c r="N1927" s="338"/>
      <c r="O1927" s="342"/>
      <c r="P1927" s="341"/>
      <c r="Q1927" s="341"/>
      <c r="R1927" s="341"/>
      <c r="S1927" s="373"/>
      <c r="T1927" s="343"/>
      <c r="U1927" s="343"/>
      <c r="V1927" s="343"/>
      <c r="W1927" s="343"/>
    </row>
    <row r="1928" spans="1:23" s="125" customFormat="1" ht="13.9" customHeight="1">
      <c r="A1928" s="336"/>
      <c r="B1928" s="434" t="s">
        <v>460</v>
      </c>
      <c r="C1928" s="336">
        <v>563</v>
      </c>
      <c r="D1928" s="432" t="s">
        <v>461</v>
      </c>
      <c r="E1928" s="433">
        <f>SUM(E1929:E1932)</f>
        <v>0</v>
      </c>
      <c r="F1928" s="433">
        <f t="shared" ref="F1928" si="980">SUM(F1929:F1932)</f>
        <v>0</v>
      </c>
      <c r="G1928" s="433">
        <f t="shared" ref="G1928" si="981">SUM(G1929:G1932)</f>
        <v>0</v>
      </c>
      <c r="H1928" s="541" t="s">
        <v>741</v>
      </c>
      <c r="I1928" s="541" t="s">
        <v>741</v>
      </c>
      <c r="J1928" s="458"/>
      <c r="K1928" s="458"/>
      <c r="L1928" s="338"/>
      <c r="M1928" s="338"/>
      <c r="N1928" s="338"/>
      <c r="O1928" s="342"/>
      <c r="P1928" s="341"/>
      <c r="Q1928" s="341"/>
      <c r="R1928" s="341"/>
      <c r="S1928" s="373"/>
      <c r="T1928" s="343"/>
      <c r="U1928" s="343"/>
      <c r="V1928" s="343"/>
      <c r="W1928" s="343"/>
    </row>
    <row r="1929" spans="1:23" s="125" customFormat="1" ht="13.9" customHeight="1">
      <c r="A1929" s="418"/>
      <c r="B1929" s="435" t="s">
        <v>462</v>
      </c>
      <c r="C1929" s="418">
        <v>563</v>
      </c>
      <c r="D1929" s="436" t="s">
        <v>463</v>
      </c>
      <c r="E1929" s="422">
        <v>0</v>
      </c>
      <c r="F1929" s="422">
        <v>0</v>
      </c>
      <c r="G1929" s="422">
        <v>0</v>
      </c>
      <c r="H1929" s="540" t="s">
        <v>741</v>
      </c>
      <c r="I1929" s="540" t="s">
        <v>741</v>
      </c>
      <c r="J1929" s="458"/>
      <c r="K1929" s="458"/>
      <c r="L1929" s="338"/>
      <c r="M1929" s="338"/>
      <c r="N1929" s="338"/>
      <c r="O1929" s="342"/>
      <c r="P1929" s="341"/>
      <c r="Q1929" s="341"/>
      <c r="R1929" s="341"/>
      <c r="S1929" s="373"/>
      <c r="T1929" s="343"/>
      <c r="U1929" s="343"/>
      <c r="V1929" s="343"/>
      <c r="W1929" s="343"/>
    </row>
    <row r="1930" spans="1:23" s="128" customFormat="1">
      <c r="A1930" s="418"/>
      <c r="B1930" s="435" t="s">
        <v>464</v>
      </c>
      <c r="C1930" s="418">
        <v>563</v>
      </c>
      <c r="D1930" s="436" t="s">
        <v>465</v>
      </c>
      <c r="E1930" s="422">
        <v>0</v>
      </c>
      <c r="F1930" s="422">
        <v>0</v>
      </c>
      <c r="G1930" s="422">
        <v>0</v>
      </c>
      <c r="H1930" s="540" t="s">
        <v>741</v>
      </c>
      <c r="I1930" s="540" t="s">
        <v>741</v>
      </c>
      <c r="J1930" s="458"/>
      <c r="K1930" s="458"/>
      <c r="L1930" s="338"/>
      <c r="M1930" s="338"/>
      <c r="N1930" s="338"/>
      <c r="O1930" s="364"/>
      <c r="P1930" s="356"/>
      <c r="Q1930" s="356"/>
      <c r="R1930" s="356"/>
      <c r="S1930" s="364"/>
      <c r="T1930" s="357"/>
      <c r="U1930" s="357"/>
      <c r="V1930" s="357"/>
      <c r="W1930" s="357"/>
    </row>
    <row r="1931" spans="1:23" s="125" customFormat="1" ht="13.9" customHeight="1">
      <c r="A1931" s="418"/>
      <c r="B1931" s="435" t="s">
        <v>466</v>
      </c>
      <c r="C1931" s="418">
        <v>563</v>
      </c>
      <c r="D1931" s="436" t="s">
        <v>467</v>
      </c>
      <c r="E1931" s="422">
        <v>0</v>
      </c>
      <c r="F1931" s="422">
        <v>0</v>
      </c>
      <c r="G1931" s="422">
        <v>0</v>
      </c>
      <c r="H1931" s="540" t="s">
        <v>741</v>
      </c>
      <c r="I1931" s="540" t="s">
        <v>741</v>
      </c>
      <c r="J1931" s="458"/>
      <c r="K1931" s="458"/>
      <c r="L1931" s="338"/>
      <c r="M1931" s="338"/>
      <c r="N1931" s="338"/>
      <c r="O1931" s="342"/>
      <c r="P1931" s="341"/>
      <c r="Q1931" s="341"/>
      <c r="R1931" s="341"/>
      <c r="S1931" s="373"/>
      <c r="T1931" s="343"/>
      <c r="U1931" s="343"/>
      <c r="V1931" s="343"/>
      <c r="W1931" s="343"/>
    </row>
    <row r="1932" spans="1:23" s="125" customFormat="1" ht="13.9" customHeight="1">
      <c r="A1932" s="418"/>
      <c r="B1932" s="435" t="s">
        <v>468</v>
      </c>
      <c r="C1932" s="418">
        <v>563</v>
      </c>
      <c r="D1932" s="436" t="s">
        <v>469</v>
      </c>
      <c r="E1932" s="422">
        <v>0</v>
      </c>
      <c r="F1932" s="422">
        <v>0</v>
      </c>
      <c r="G1932" s="422">
        <v>0</v>
      </c>
      <c r="H1932" s="540" t="s">
        <v>741</v>
      </c>
      <c r="I1932" s="540" t="s">
        <v>741</v>
      </c>
      <c r="J1932" s="458"/>
      <c r="K1932" s="458"/>
      <c r="L1932" s="338"/>
      <c r="M1932" s="338"/>
      <c r="N1932" s="338"/>
      <c r="O1932" s="342"/>
      <c r="P1932" s="341"/>
      <c r="Q1932" s="341"/>
      <c r="R1932" s="341"/>
      <c r="S1932" s="373"/>
      <c r="T1932" s="343"/>
      <c r="U1932" s="343"/>
      <c r="V1932" s="343"/>
      <c r="W1932" s="343"/>
    </row>
    <row r="1933" spans="1:23" s="125" customFormat="1" ht="13.9" customHeight="1">
      <c r="A1933" s="336"/>
      <c r="B1933" s="415">
        <v>424</v>
      </c>
      <c r="C1933" s="431">
        <v>563</v>
      </c>
      <c r="D1933" s="432" t="s">
        <v>104</v>
      </c>
      <c r="E1933" s="433">
        <f>SUM(E1934:E1937)</f>
        <v>0</v>
      </c>
      <c r="F1933" s="433">
        <f t="shared" ref="F1933" si="982">SUM(F1934:F1937)</f>
        <v>0</v>
      </c>
      <c r="G1933" s="433">
        <f t="shared" ref="G1933" si="983">SUM(G1934:G1937)</f>
        <v>0</v>
      </c>
      <c r="H1933" s="541" t="s">
        <v>741</v>
      </c>
      <c r="I1933" s="541" t="s">
        <v>741</v>
      </c>
      <c r="J1933" s="458"/>
      <c r="K1933" s="458"/>
      <c r="L1933" s="338"/>
      <c r="M1933" s="338"/>
      <c r="N1933" s="338"/>
      <c r="O1933" s="342"/>
      <c r="P1933" s="341"/>
      <c r="Q1933" s="341"/>
      <c r="R1933" s="341"/>
      <c r="S1933" s="373"/>
      <c r="T1933" s="343"/>
      <c r="U1933" s="343"/>
      <c r="V1933" s="343"/>
      <c r="W1933" s="343"/>
    </row>
    <row r="1934" spans="1:23" s="125" customFormat="1">
      <c r="A1934" s="418"/>
      <c r="B1934" s="440">
        <v>4241</v>
      </c>
      <c r="C1934" s="418">
        <v>563</v>
      </c>
      <c r="D1934" s="441" t="s">
        <v>470</v>
      </c>
      <c r="E1934" s="422">
        <v>0</v>
      </c>
      <c r="F1934" s="422">
        <v>0</v>
      </c>
      <c r="G1934" s="422">
        <v>0</v>
      </c>
      <c r="H1934" s="540" t="s">
        <v>741</v>
      </c>
      <c r="I1934" s="540" t="s">
        <v>741</v>
      </c>
      <c r="J1934" s="458"/>
      <c r="K1934" s="458"/>
      <c r="L1934" s="338"/>
      <c r="M1934" s="338"/>
      <c r="N1934" s="338"/>
      <c r="O1934" s="342"/>
      <c r="P1934" s="341"/>
      <c r="Q1934" s="341"/>
      <c r="R1934" s="341"/>
      <c r="S1934" s="373"/>
      <c r="T1934" s="343"/>
      <c r="U1934" s="343"/>
      <c r="V1934" s="343"/>
      <c r="W1934" s="343"/>
    </row>
    <row r="1935" spans="1:23" s="125" customFormat="1">
      <c r="A1935" s="418"/>
      <c r="B1935" s="440">
        <v>4242</v>
      </c>
      <c r="C1935" s="418">
        <v>563</v>
      </c>
      <c r="D1935" s="442" t="s">
        <v>471</v>
      </c>
      <c r="E1935" s="422">
        <v>0</v>
      </c>
      <c r="F1935" s="422">
        <v>0</v>
      </c>
      <c r="G1935" s="422">
        <v>0</v>
      </c>
      <c r="H1935" s="540" t="s">
        <v>741</v>
      </c>
      <c r="I1935" s="540" t="s">
        <v>741</v>
      </c>
      <c r="J1935" s="458"/>
      <c r="K1935" s="458"/>
      <c r="L1935" s="338"/>
      <c r="M1935" s="338"/>
      <c r="N1935" s="338"/>
      <c r="O1935" s="342"/>
      <c r="P1935" s="341"/>
      <c r="Q1935" s="341"/>
      <c r="R1935" s="341"/>
      <c r="S1935" s="373"/>
      <c r="T1935" s="343"/>
      <c r="U1935" s="343"/>
      <c r="V1935" s="343"/>
      <c r="W1935" s="343"/>
    </row>
    <row r="1936" spans="1:23" s="128" customFormat="1" ht="13.9" customHeight="1">
      <c r="A1936" s="418"/>
      <c r="B1936" s="440">
        <v>4243</v>
      </c>
      <c r="C1936" s="418">
        <v>563</v>
      </c>
      <c r="D1936" s="442" t="s">
        <v>472</v>
      </c>
      <c r="E1936" s="422">
        <v>0</v>
      </c>
      <c r="F1936" s="422">
        <v>0</v>
      </c>
      <c r="G1936" s="422">
        <v>0</v>
      </c>
      <c r="H1936" s="540" t="s">
        <v>741</v>
      </c>
      <c r="I1936" s="540" t="s">
        <v>741</v>
      </c>
      <c r="J1936" s="458"/>
      <c r="K1936" s="458"/>
      <c r="L1936" s="338"/>
      <c r="M1936" s="338"/>
      <c r="N1936" s="338"/>
      <c r="O1936" s="364"/>
      <c r="P1936" s="356"/>
      <c r="Q1936" s="356"/>
      <c r="R1936" s="356"/>
      <c r="S1936" s="364"/>
      <c r="T1936" s="357"/>
      <c r="U1936" s="357"/>
      <c r="V1936" s="357"/>
      <c r="W1936" s="357"/>
    </row>
    <row r="1937" spans="1:23" s="123" customFormat="1">
      <c r="A1937" s="418"/>
      <c r="B1937" s="440">
        <v>4244</v>
      </c>
      <c r="C1937" s="418">
        <v>563</v>
      </c>
      <c r="D1937" s="442" t="s">
        <v>473</v>
      </c>
      <c r="E1937" s="422">
        <v>0</v>
      </c>
      <c r="F1937" s="422">
        <v>0</v>
      </c>
      <c r="G1937" s="422">
        <v>0</v>
      </c>
      <c r="H1937" s="540" t="s">
        <v>741</v>
      </c>
      <c r="I1937" s="540" t="s">
        <v>741</v>
      </c>
      <c r="J1937" s="458"/>
      <c r="K1937" s="458"/>
      <c r="L1937" s="338"/>
      <c r="M1937" s="338"/>
      <c r="N1937" s="338"/>
      <c r="O1937" s="338"/>
      <c r="P1937" s="339"/>
      <c r="Q1937" s="339"/>
      <c r="R1937" s="339"/>
      <c r="S1937" s="372"/>
      <c r="T1937" s="340"/>
      <c r="U1937" s="340"/>
      <c r="V1937" s="340"/>
      <c r="W1937" s="340"/>
    </row>
    <row r="1938" spans="1:23" s="123" customFormat="1">
      <c r="A1938" s="336"/>
      <c r="B1938" s="434">
        <v>425</v>
      </c>
      <c r="C1938" s="336">
        <v>563</v>
      </c>
      <c r="D1938" s="432" t="s">
        <v>474</v>
      </c>
      <c r="E1938" s="433">
        <f>SUM(E1939:E1940)</f>
        <v>0</v>
      </c>
      <c r="F1938" s="433">
        <f t="shared" ref="F1938" si="984">SUM(F1939:F1940)</f>
        <v>0</v>
      </c>
      <c r="G1938" s="433">
        <f t="shared" ref="G1938" si="985">SUM(G1939:G1940)</f>
        <v>0</v>
      </c>
      <c r="H1938" s="541" t="s">
        <v>741</v>
      </c>
      <c r="I1938" s="541" t="s">
        <v>741</v>
      </c>
      <c r="J1938" s="458"/>
      <c r="K1938" s="458"/>
      <c r="L1938" s="338"/>
      <c r="M1938" s="338"/>
      <c r="N1938" s="338"/>
      <c r="O1938" s="338"/>
      <c r="P1938" s="339"/>
      <c r="Q1938" s="339"/>
      <c r="R1938" s="339"/>
      <c r="S1938" s="372"/>
      <c r="T1938" s="340"/>
      <c r="U1938" s="340"/>
      <c r="V1938" s="340"/>
      <c r="W1938" s="340"/>
    </row>
    <row r="1939" spans="1:23" s="123" customFormat="1">
      <c r="A1939" s="418"/>
      <c r="B1939" s="435">
        <v>4251</v>
      </c>
      <c r="C1939" s="418">
        <v>563</v>
      </c>
      <c r="D1939" s="436" t="s">
        <v>475</v>
      </c>
      <c r="E1939" s="422">
        <v>0</v>
      </c>
      <c r="F1939" s="422">
        <v>0</v>
      </c>
      <c r="G1939" s="422">
        <v>0</v>
      </c>
      <c r="H1939" s="540" t="s">
        <v>741</v>
      </c>
      <c r="I1939" s="540" t="s">
        <v>741</v>
      </c>
      <c r="J1939" s="458"/>
      <c r="K1939" s="458"/>
      <c r="L1939" s="338"/>
      <c r="M1939" s="338"/>
      <c r="N1939" s="338"/>
      <c r="O1939" s="338"/>
      <c r="P1939" s="339"/>
      <c r="Q1939" s="339"/>
      <c r="R1939" s="339"/>
      <c r="S1939" s="372"/>
      <c r="T1939" s="340"/>
      <c r="U1939" s="340"/>
      <c r="V1939" s="340"/>
      <c r="W1939" s="340"/>
    </row>
    <row r="1940" spans="1:23" s="185" customFormat="1" ht="15" customHeight="1">
      <c r="A1940" s="418"/>
      <c r="B1940" s="435">
        <v>4252</v>
      </c>
      <c r="C1940" s="418">
        <v>563</v>
      </c>
      <c r="D1940" s="436" t="s">
        <v>476</v>
      </c>
      <c r="E1940" s="422">
        <v>0</v>
      </c>
      <c r="F1940" s="422">
        <v>0</v>
      </c>
      <c r="G1940" s="422">
        <v>0</v>
      </c>
      <c r="H1940" s="540" t="s">
        <v>741</v>
      </c>
      <c r="I1940" s="540" t="s">
        <v>741</v>
      </c>
      <c r="J1940" s="458"/>
      <c r="K1940" s="458"/>
      <c r="L1940" s="338"/>
      <c r="M1940" s="338"/>
      <c r="N1940" s="338"/>
      <c r="O1940" s="349"/>
      <c r="P1940" s="348"/>
      <c r="Q1940" s="348"/>
      <c r="R1940" s="348"/>
      <c r="S1940" s="374"/>
      <c r="T1940" s="350"/>
      <c r="U1940" s="350"/>
      <c r="V1940" s="350"/>
      <c r="W1940" s="350"/>
    </row>
    <row r="1941" spans="1:23" s="185" customFormat="1" ht="15" customHeight="1">
      <c r="A1941" s="336"/>
      <c r="B1941" s="434">
        <v>426</v>
      </c>
      <c r="C1941" s="336">
        <v>563</v>
      </c>
      <c r="D1941" s="432" t="s">
        <v>105</v>
      </c>
      <c r="E1941" s="433">
        <f>SUM(E1942:E1945)</f>
        <v>0</v>
      </c>
      <c r="F1941" s="433">
        <f t="shared" ref="F1941" si="986">SUM(F1942:F1945)</f>
        <v>0</v>
      </c>
      <c r="G1941" s="433">
        <f t="shared" ref="G1941" si="987">SUM(G1942:G1945)</f>
        <v>0</v>
      </c>
      <c r="H1941" s="541" t="s">
        <v>741</v>
      </c>
      <c r="I1941" s="541" t="s">
        <v>741</v>
      </c>
      <c r="J1941" s="458"/>
      <c r="K1941" s="458"/>
      <c r="L1941" s="338"/>
      <c r="M1941" s="338"/>
      <c r="N1941" s="338"/>
      <c r="O1941" s="349"/>
      <c r="P1941" s="348"/>
      <c r="Q1941" s="348"/>
      <c r="R1941" s="348"/>
      <c r="S1941" s="374"/>
      <c r="T1941" s="350"/>
      <c r="U1941" s="350"/>
      <c r="V1941" s="350"/>
      <c r="W1941" s="350"/>
    </row>
    <row r="1942" spans="1:23" s="185" customFormat="1" ht="15" customHeight="1">
      <c r="A1942" s="418"/>
      <c r="B1942" s="435">
        <v>4261</v>
      </c>
      <c r="C1942" s="418">
        <v>563</v>
      </c>
      <c r="D1942" s="436" t="s">
        <v>477</v>
      </c>
      <c r="E1942" s="422">
        <v>0</v>
      </c>
      <c r="F1942" s="422">
        <v>0</v>
      </c>
      <c r="G1942" s="422">
        <v>0</v>
      </c>
      <c r="H1942" s="540" t="s">
        <v>741</v>
      </c>
      <c r="I1942" s="540" t="s">
        <v>741</v>
      </c>
      <c r="J1942" s="458"/>
      <c r="K1942" s="458"/>
      <c r="L1942" s="338"/>
      <c r="M1942" s="338"/>
      <c r="N1942" s="338"/>
      <c r="O1942" s="349"/>
      <c r="P1942" s="348"/>
      <c r="Q1942" s="348"/>
      <c r="R1942" s="348"/>
      <c r="S1942" s="374"/>
      <c r="T1942" s="350"/>
      <c r="U1942" s="350"/>
      <c r="V1942" s="350"/>
      <c r="W1942" s="350"/>
    </row>
    <row r="1943" spans="1:23" s="126" customFormat="1" ht="15" customHeight="1">
      <c r="A1943" s="418"/>
      <c r="B1943" s="435">
        <v>4262</v>
      </c>
      <c r="C1943" s="418">
        <v>563</v>
      </c>
      <c r="D1943" s="436" t="s">
        <v>478</v>
      </c>
      <c r="E1943" s="421">
        <v>0</v>
      </c>
      <c r="F1943" s="422">
        <v>0</v>
      </c>
      <c r="G1943" s="422">
        <v>0</v>
      </c>
      <c r="H1943" s="540" t="s">
        <v>741</v>
      </c>
      <c r="I1943" s="540" t="s">
        <v>741</v>
      </c>
      <c r="J1943" s="458"/>
      <c r="K1943" s="458"/>
      <c r="L1943" s="338"/>
      <c r="M1943" s="338"/>
      <c r="N1943" s="338"/>
      <c r="O1943" s="338"/>
      <c r="P1943" s="339"/>
      <c r="Q1943" s="339"/>
      <c r="R1943" s="339"/>
      <c r="S1943" s="372"/>
      <c r="T1943" s="340"/>
      <c r="U1943" s="340"/>
      <c r="V1943" s="340"/>
      <c r="W1943" s="340"/>
    </row>
    <row r="1944" spans="1:23" s="126" customFormat="1" ht="15" customHeight="1">
      <c r="A1944" s="418"/>
      <c r="B1944" s="435">
        <v>4263</v>
      </c>
      <c r="C1944" s="418">
        <v>563</v>
      </c>
      <c r="D1944" s="436" t="s">
        <v>479</v>
      </c>
      <c r="E1944" s="422">
        <v>0</v>
      </c>
      <c r="F1944" s="422">
        <v>0</v>
      </c>
      <c r="G1944" s="422">
        <v>0</v>
      </c>
      <c r="H1944" s="540" t="s">
        <v>741</v>
      </c>
      <c r="I1944" s="540" t="s">
        <v>741</v>
      </c>
      <c r="J1944" s="458"/>
      <c r="K1944" s="458"/>
      <c r="L1944" s="338"/>
      <c r="M1944" s="338"/>
      <c r="N1944" s="338"/>
      <c r="O1944" s="338"/>
      <c r="P1944" s="339"/>
      <c r="Q1944" s="339"/>
      <c r="R1944" s="339"/>
      <c r="S1944" s="372"/>
      <c r="T1944" s="340"/>
      <c r="U1944" s="340"/>
      <c r="V1944" s="340"/>
      <c r="W1944" s="340"/>
    </row>
    <row r="1945" spans="1:23" s="126" customFormat="1" ht="15" customHeight="1">
      <c r="A1945" s="418"/>
      <c r="B1945" s="435">
        <v>4264</v>
      </c>
      <c r="C1945" s="418">
        <v>563</v>
      </c>
      <c r="D1945" s="436" t="s">
        <v>480</v>
      </c>
      <c r="E1945" s="422">
        <v>0</v>
      </c>
      <c r="F1945" s="422">
        <v>0</v>
      </c>
      <c r="G1945" s="422">
        <v>0</v>
      </c>
      <c r="H1945" s="540" t="s">
        <v>741</v>
      </c>
      <c r="I1945" s="540" t="s">
        <v>741</v>
      </c>
      <c r="J1945" s="458"/>
      <c r="K1945" s="458"/>
      <c r="L1945" s="338"/>
      <c r="M1945" s="338"/>
      <c r="N1945" s="338"/>
      <c r="O1945" s="338"/>
      <c r="P1945" s="339"/>
      <c r="Q1945" s="339"/>
      <c r="R1945" s="339"/>
      <c r="S1945" s="372"/>
      <c r="T1945" s="340"/>
      <c r="U1945" s="340"/>
      <c r="V1945" s="340"/>
      <c r="W1945" s="340"/>
    </row>
    <row r="1946" spans="1:23" s="126" customFormat="1" ht="15" customHeight="1">
      <c r="A1946" s="443"/>
      <c r="B1946" s="415">
        <v>43</v>
      </c>
      <c r="C1946" s="336">
        <v>563</v>
      </c>
      <c r="D1946" s="432" t="s">
        <v>481</v>
      </c>
      <c r="E1946" s="433">
        <f>E1947</f>
        <v>0</v>
      </c>
      <c r="F1946" s="433">
        <f t="shared" ref="F1946" si="988">F1947</f>
        <v>0</v>
      </c>
      <c r="G1946" s="433">
        <f t="shared" ref="G1946" si="989">G1947</f>
        <v>0</v>
      </c>
      <c r="H1946" s="541" t="s">
        <v>741</v>
      </c>
      <c r="I1946" s="541" t="s">
        <v>741</v>
      </c>
      <c r="J1946" s="458"/>
      <c r="K1946" s="458"/>
      <c r="L1946" s="338"/>
      <c r="M1946" s="338"/>
      <c r="N1946" s="338"/>
      <c r="O1946" s="338"/>
      <c r="P1946" s="339"/>
      <c r="Q1946" s="339"/>
      <c r="R1946" s="339"/>
      <c r="S1946" s="372"/>
      <c r="T1946" s="340"/>
      <c r="U1946" s="340"/>
      <c r="V1946" s="340"/>
      <c r="W1946" s="340"/>
    </row>
    <row r="1947" spans="1:23" s="126" customFormat="1" ht="15" customHeight="1">
      <c r="A1947" s="336"/>
      <c r="B1947" s="434" t="s">
        <v>482</v>
      </c>
      <c r="C1947" s="336">
        <v>563</v>
      </c>
      <c r="D1947" s="432" t="s">
        <v>483</v>
      </c>
      <c r="E1947" s="433">
        <f>SUM(E1948:E1949)</f>
        <v>0</v>
      </c>
      <c r="F1947" s="433">
        <f t="shared" ref="F1947" si="990">SUM(F1948:F1949)</f>
        <v>0</v>
      </c>
      <c r="G1947" s="433">
        <f t="shared" ref="G1947" si="991">SUM(G1948:G1949)</f>
        <v>0</v>
      </c>
      <c r="H1947" s="541" t="s">
        <v>741</v>
      </c>
      <c r="I1947" s="541" t="s">
        <v>741</v>
      </c>
      <c r="J1947" s="458"/>
      <c r="K1947" s="458"/>
      <c r="L1947" s="338"/>
      <c r="M1947" s="338"/>
      <c r="N1947" s="338"/>
      <c r="O1947" s="338"/>
      <c r="P1947" s="339"/>
      <c r="Q1947" s="339"/>
      <c r="R1947" s="339"/>
      <c r="S1947" s="372"/>
      <c r="T1947" s="340"/>
      <c r="U1947" s="340"/>
      <c r="V1947" s="340"/>
      <c r="W1947" s="340"/>
    </row>
    <row r="1948" spans="1:23" s="126" customFormat="1" ht="15" customHeight="1">
      <c r="A1948" s="418"/>
      <c r="B1948" s="435" t="s">
        <v>484</v>
      </c>
      <c r="C1948" s="418">
        <v>563</v>
      </c>
      <c r="D1948" s="436" t="s">
        <v>485</v>
      </c>
      <c r="E1948" s="422">
        <v>0</v>
      </c>
      <c r="F1948" s="422">
        <v>0</v>
      </c>
      <c r="G1948" s="422">
        <v>0</v>
      </c>
      <c r="H1948" s="540" t="s">
        <v>741</v>
      </c>
      <c r="I1948" s="540" t="s">
        <v>741</v>
      </c>
      <c r="J1948" s="458"/>
      <c r="K1948" s="458"/>
      <c r="L1948" s="338"/>
      <c r="M1948" s="338"/>
      <c r="N1948" s="338"/>
      <c r="O1948" s="338"/>
      <c r="P1948" s="339"/>
      <c r="Q1948" s="339"/>
      <c r="R1948" s="339"/>
      <c r="S1948" s="372"/>
      <c r="T1948" s="340"/>
      <c r="U1948" s="340"/>
      <c r="V1948" s="340"/>
      <c r="W1948" s="340"/>
    </row>
    <row r="1949" spans="1:23" s="126" customFormat="1" ht="15" customHeight="1">
      <c r="A1949" s="418"/>
      <c r="B1949" s="440">
        <v>4312</v>
      </c>
      <c r="C1949" s="418">
        <v>563</v>
      </c>
      <c r="D1949" s="442" t="s">
        <v>486</v>
      </c>
      <c r="E1949" s="422">
        <v>0</v>
      </c>
      <c r="F1949" s="422">
        <v>0</v>
      </c>
      <c r="G1949" s="422">
        <v>0</v>
      </c>
      <c r="H1949" s="540" t="s">
        <v>741</v>
      </c>
      <c r="I1949" s="540" t="s">
        <v>741</v>
      </c>
      <c r="J1949" s="458"/>
      <c r="K1949" s="458"/>
      <c r="L1949" s="338"/>
      <c r="M1949" s="338"/>
      <c r="N1949" s="338"/>
      <c r="O1949" s="338"/>
      <c r="P1949" s="339"/>
      <c r="Q1949" s="339"/>
      <c r="R1949" s="339"/>
      <c r="S1949" s="372"/>
      <c r="T1949" s="340"/>
      <c r="U1949" s="340"/>
      <c r="V1949" s="340"/>
      <c r="W1949" s="340"/>
    </row>
    <row r="1950" spans="1:23" s="126" customFormat="1" ht="15" customHeight="1">
      <c r="A1950" s="431"/>
      <c r="B1950" s="415">
        <v>44</v>
      </c>
      <c r="C1950" s="336">
        <v>563</v>
      </c>
      <c r="D1950" s="432" t="s">
        <v>487</v>
      </c>
      <c r="E1950" s="433">
        <f>E1951</f>
        <v>0</v>
      </c>
      <c r="F1950" s="433">
        <f t="shared" ref="F1950" si="992">F1951</f>
        <v>0</v>
      </c>
      <c r="G1950" s="433">
        <f t="shared" ref="G1950" si="993">G1951</f>
        <v>0</v>
      </c>
      <c r="H1950" s="541" t="s">
        <v>741</v>
      </c>
      <c r="I1950" s="541" t="s">
        <v>741</v>
      </c>
      <c r="J1950" s="458"/>
      <c r="K1950" s="458"/>
      <c r="L1950" s="338"/>
      <c r="M1950" s="338"/>
      <c r="N1950" s="338"/>
      <c r="O1950" s="338"/>
      <c r="P1950" s="339"/>
      <c r="Q1950" s="339"/>
      <c r="R1950" s="339"/>
      <c r="S1950" s="372"/>
      <c r="T1950" s="340"/>
      <c r="U1950" s="340"/>
      <c r="V1950" s="340"/>
      <c r="W1950" s="340"/>
    </row>
    <row r="1951" spans="1:23" s="126" customFormat="1" ht="15" customHeight="1">
      <c r="A1951" s="336"/>
      <c r="B1951" s="434" t="s">
        <v>488</v>
      </c>
      <c r="C1951" s="336">
        <v>563</v>
      </c>
      <c r="D1951" s="432" t="s">
        <v>489</v>
      </c>
      <c r="E1951" s="433">
        <f>SUM(E1952)</f>
        <v>0</v>
      </c>
      <c r="F1951" s="433">
        <f t="shared" ref="F1951" si="994">SUM(F1952)</f>
        <v>0</v>
      </c>
      <c r="G1951" s="433">
        <f t="shared" ref="G1951" si="995">SUM(G1952)</f>
        <v>0</v>
      </c>
      <c r="H1951" s="541" t="s">
        <v>741</v>
      </c>
      <c r="I1951" s="541" t="s">
        <v>741</v>
      </c>
      <c r="J1951" s="458"/>
      <c r="K1951" s="458"/>
      <c r="L1951" s="338"/>
      <c r="M1951" s="338"/>
      <c r="N1951" s="338"/>
      <c r="O1951" s="338"/>
      <c r="P1951" s="339"/>
      <c r="Q1951" s="339"/>
      <c r="R1951" s="339"/>
      <c r="S1951" s="372"/>
      <c r="T1951" s="340"/>
      <c r="U1951" s="340"/>
      <c r="V1951" s="340"/>
      <c r="W1951" s="340"/>
    </row>
    <row r="1952" spans="1:23" s="126" customFormat="1" ht="15" customHeight="1">
      <c r="A1952" s="418"/>
      <c r="B1952" s="435" t="s">
        <v>490</v>
      </c>
      <c r="C1952" s="418">
        <v>563</v>
      </c>
      <c r="D1952" s="436" t="s">
        <v>491</v>
      </c>
      <c r="E1952" s="422">
        <v>0</v>
      </c>
      <c r="F1952" s="422">
        <v>0</v>
      </c>
      <c r="G1952" s="422">
        <v>0</v>
      </c>
      <c r="H1952" s="540" t="s">
        <v>741</v>
      </c>
      <c r="I1952" s="540" t="s">
        <v>741</v>
      </c>
      <c r="J1952" s="458"/>
      <c r="K1952" s="458"/>
      <c r="L1952" s="338"/>
      <c r="M1952" s="338"/>
      <c r="N1952" s="338"/>
      <c r="O1952" s="338"/>
      <c r="P1952" s="339"/>
      <c r="Q1952" s="339"/>
      <c r="R1952" s="339"/>
      <c r="S1952" s="372"/>
      <c r="T1952" s="340"/>
      <c r="U1952" s="340"/>
      <c r="V1952" s="340"/>
      <c r="W1952" s="340"/>
    </row>
    <row r="1953" spans="1:23" s="185" customFormat="1" ht="15" customHeight="1">
      <c r="A1953" s="431"/>
      <c r="B1953" s="415">
        <v>45</v>
      </c>
      <c r="C1953" s="336">
        <v>563</v>
      </c>
      <c r="D1953" s="432" t="s">
        <v>140</v>
      </c>
      <c r="E1953" s="433">
        <f>E1954+E1956+E1958+E1960</f>
        <v>0</v>
      </c>
      <c r="F1953" s="433">
        <f t="shared" ref="F1953" si="996">F1954+F1956+F1958+F1960</f>
        <v>0</v>
      </c>
      <c r="G1953" s="433">
        <f t="shared" ref="G1953" si="997">G1954+G1956+G1958+G1960</f>
        <v>0</v>
      </c>
      <c r="H1953" s="541" t="s">
        <v>741</v>
      </c>
      <c r="I1953" s="541" t="s">
        <v>741</v>
      </c>
      <c r="J1953" s="458"/>
      <c r="K1953" s="458"/>
      <c r="L1953" s="338"/>
      <c r="M1953" s="338"/>
      <c r="N1953" s="338"/>
      <c r="O1953" s="349"/>
      <c r="P1953" s="348"/>
      <c r="Q1953" s="348"/>
      <c r="R1953" s="348"/>
      <c r="S1953" s="374"/>
      <c r="T1953" s="350"/>
      <c r="U1953" s="350"/>
      <c r="V1953" s="350"/>
      <c r="W1953" s="350"/>
    </row>
    <row r="1954" spans="1:23" s="185" customFormat="1" ht="15" customHeight="1">
      <c r="A1954" s="336"/>
      <c r="B1954" s="434" t="s">
        <v>492</v>
      </c>
      <c r="C1954" s="336">
        <v>563</v>
      </c>
      <c r="D1954" s="432" t="s">
        <v>138</v>
      </c>
      <c r="E1954" s="433">
        <f>SUM(E1955)</f>
        <v>0</v>
      </c>
      <c r="F1954" s="433">
        <f t="shared" ref="F1954" si="998">SUM(F1955)</f>
        <v>0</v>
      </c>
      <c r="G1954" s="433">
        <f t="shared" ref="G1954" si="999">SUM(G1955)</f>
        <v>0</v>
      </c>
      <c r="H1954" s="541" t="s">
        <v>741</v>
      </c>
      <c r="I1954" s="541" t="s">
        <v>741</v>
      </c>
      <c r="J1954" s="458"/>
      <c r="K1954" s="458"/>
      <c r="L1954" s="338"/>
      <c r="M1954" s="338"/>
      <c r="N1954" s="338"/>
      <c r="O1954" s="349"/>
      <c r="P1954" s="348"/>
      <c r="Q1954" s="348"/>
      <c r="R1954" s="348"/>
      <c r="S1954" s="374"/>
      <c r="T1954" s="350"/>
      <c r="U1954" s="350"/>
      <c r="V1954" s="350"/>
      <c r="W1954" s="350"/>
    </row>
    <row r="1955" spans="1:23" s="126" customFormat="1" ht="15" customHeight="1">
      <c r="A1955" s="418"/>
      <c r="B1955" s="435" t="s">
        <v>493</v>
      </c>
      <c r="C1955" s="418">
        <v>563</v>
      </c>
      <c r="D1955" s="436" t="s">
        <v>138</v>
      </c>
      <c r="E1955" s="422">
        <v>0</v>
      </c>
      <c r="F1955" s="422">
        <v>0</v>
      </c>
      <c r="G1955" s="422">
        <v>0</v>
      </c>
      <c r="H1955" s="540" t="s">
        <v>741</v>
      </c>
      <c r="I1955" s="540" t="s">
        <v>741</v>
      </c>
      <c r="J1955" s="458"/>
      <c r="K1955" s="458"/>
      <c r="L1955" s="338"/>
      <c r="M1955" s="338"/>
      <c r="N1955" s="338"/>
      <c r="O1955" s="338"/>
      <c r="P1955" s="339"/>
      <c r="Q1955" s="339"/>
      <c r="R1955" s="339"/>
      <c r="S1955" s="372"/>
      <c r="T1955" s="340"/>
      <c r="U1955" s="340"/>
      <c r="V1955" s="340"/>
      <c r="W1955" s="340"/>
    </row>
    <row r="1956" spans="1:23" s="126" customFormat="1" ht="15" customHeight="1">
      <c r="A1956" s="336"/>
      <c r="B1956" s="434" t="s">
        <v>494</v>
      </c>
      <c r="C1956" s="336">
        <v>563</v>
      </c>
      <c r="D1956" s="432" t="s">
        <v>495</v>
      </c>
      <c r="E1956" s="433">
        <f>E1957</f>
        <v>0</v>
      </c>
      <c r="F1956" s="433">
        <f t="shared" ref="F1956" si="1000">F1957</f>
        <v>0</v>
      </c>
      <c r="G1956" s="433">
        <f t="shared" ref="G1956" si="1001">G1957</f>
        <v>0</v>
      </c>
      <c r="H1956" s="541" t="s">
        <v>741</v>
      </c>
      <c r="I1956" s="541" t="s">
        <v>741</v>
      </c>
      <c r="J1956" s="458"/>
      <c r="K1956" s="458"/>
      <c r="L1956" s="338"/>
      <c r="M1956" s="338"/>
      <c r="N1956" s="338"/>
      <c r="O1956" s="338"/>
      <c r="P1956" s="339"/>
      <c r="Q1956" s="339"/>
      <c r="R1956" s="339"/>
      <c r="S1956" s="372"/>
      <c r="T1956" s="340"/>
      <c r="U1956" s="340"/>
      <c r="V1956" s="340"/>
      <c r="W1956" s="340"/>
    </row>
    <row r="1957" spans="1:23" s="126" customFormat="1" ht="15" customHeight="1">
      <c r="A1957" s="418"/>
      <c r="B1957" s="435" t="s">
        <v>496</v>
      </c>
      <c r="C1957" s="418">
        <v>563</v>
      </c>
      <c r="D1957" s="436" t="s">
        <v>495</v>
      </c>
      <c r="E1957" s="422">
        <v>0</v>
      </c>
      <c r="F1957" s="422">
        <v>0</v>
      </c>
      <c r="G1957" s="422">
        <v>0</v>
      </c>
      <c r="H1957" s="540" t="s">
        <v>741</v>
      </c>
      <c r="I1957" s="540" t="s">
        <v>741</v>
      </c>
      <c r="J1957" s="458"/>
      <c r="K1957" s="458"/>
      <c r="L1957" s="338"/>
      <c r="M1957" s="338"/>
      <c r="N1957" s="338"/>
      <c r="O1957" s="338"/>
      <c r="P1957" s="339"/>
      <c r="Q1957" s="339"/>
      <c r="R1957" s="339"/>
      <c r="S1957" s="372"/>
      <c r="T1957" s="340"/>
      <c r="U1957" s="340"/>
      <c r="V1957" s="340"/>
      <c r="W1957" s="340"/>
    </row>
    <row r="1958" spans="1:23" s="126" customFormat="1" ht="15" customHeight="1">
      <c r="A1958" s="336"/>
      <c r="B1958" s="434" t="s">
        <v>497</v>
      </c>
      <c r="C1958" s="336">
        <v>563</v>
      </c>
      <c r="D1958" s="432" t="s">
        <v>498</v>
      </c>
      <c r="E1958" s="433">
        <f>E1959</f>
        <v>0</v>
      </c>
      <c r="F1958" s="433">
        <f t="shared" ref="F1958" si="1002">F1959</f>
        <v>0</v>
      </c>
      <c r="G1958" s="433">
        <f t="shared" ref="G1958" si="1003">G1959</f>
        <v>0</v>
      </c>
      <c r="H1958" s="541" t="s">
        <v>741</v>
      </c>
      <c r="I1958" s="541" t="s">
        <v>741</v>
      </c>
      <c r="J1958" s="458"/>
      <c r="K1958" s="458"/>
      <c r="L1958" s="338"/>
      <c r="M1958" s="338"/>
      <c r="N1958" s="338"/>
      <c r="O1958" s="338"/>
      <c r="P1958" s="339"/>
      <c r="Q1958" s="339"/>
      <c r="R1958" s="339"/>
      <c r="S1958" s="372"/>
      <c r="T1958" s="340"/>
      <c r="U1958" s="340"/>
      <c r="V1958" s="340"/>
      <c r="W1958" s="340"/>
    </row>
    <row r="1959" spans="1:23" s="185" customFormat="1" ht="15" customHeight="1">
      <c r="A1959" s="418"/>
      <c r="B1959" s="435" t="s">
        <v>499</v>
      </c>
      <c r="C1959" s="418">
        <v>563</v>
      </c>
      <c r="D1959" s="436" t="s">
        <v>498</v>
      </c>
      <c r="E1959" s="422">
        <v>0</v>
      </c>
      <c r="F1959" s="422">
        <v>0</v>
      </c>
      <c r="G1959" s="422">
        <v>0</v>
      </c>
      <c r="H1959" s="540" t="s">
        <v>741</v>
      </c>
      <c r="I1959" s="540" t="s">
        <v>741</v>
      </c>
      <c r="J1959" s="458"/>
      <c r="K1959" s="458"/>
      <c r="L1959" s="338"/>
      <c r="M1959" s="338"/>
      <c r="N1959" s="338"/>
      <c r="O1959" s="349"/>
      <c r="P1959" s="348"/>
      <c r="Q1959" s="348"/>
      <c r="R1959" s="348"/>
      <c r="S1959" s="374"/>
      <c r="T1959" s="350"/>
      <c r="U1959" s="350"/>
      <c r="V1959" s="350"/>
      <c r="W1959" s="350"/>
    </row>
    <row r="1960" spans="1:23" s="126" customFormat="1" ht="15" customHeight="1">
      <c r="A1960" s="336"/>
      <c r="B1960" s="434" t="s">
        <v>500</v>
      </c>
      <c r="C1960" s="336">
        <v>563</v>
      </c>
      <c r="D1960" s="432" t="s">
        <v>501</v>
      </c>
      <c r="E1960" s="433">
        <f>E1961</f>
        <v>0</v>
      </c>
      <c r="F1960" s="433">
        <f t="shared" ref="F1960" si="1004">F1961</f>
        <v>0</v>
      </c>
      <c r="G1960" s="433">
        <f t="shared" ref="G1960" si="1005">G1961</f>
        <v>0</v>
      </c>
      <c r="H1960" s="541" t="s">
        <v>741</v>
      </c>
      <c r="I1960" s="541" t="s">
        <v>741</v>
      </c>
      <c r="J1960" s="458"/>
      <c r="K1960" s="458"/>
      <c r="L1960" s="338"/>
      <c r="M1960" s="338"/>
      <c r="N1960" s="338"/>
      <c r="O1960" s="338"/>
      <c r="P1960" s="339"/>
      <c r="Q1960" s="339"/>
      <c r="R1960" s="339"/>
      <c r="S1960" s="372"/>
      <c r="T1960" s="340"/>
      <c r="U1960" s="340"/>
      <c r="V1960" s="340"/>
      <c r="W1960" s="340"/>
    </row>
    <row r="1961" spans="1:23" s="126" customFormat="1" ht="15" customHeight="1">
      <c r="A1961" s="418"/>
      <c r="B1961" s="435" t="s">
        <v>502</v>
      </c>
      <c r="C1961" s="418">
        <v>563</v>
      </c>
      <c r="D1961" s="436" t="s">
        <v>501</v>
      </c>
      <c r="E1961" s="422">
        <v>0</v>
      </c>
      <c r="F1961" s="422">
        <v>0</v>
      </c>
      <c r="G1961" s="422">
        <v>0</v>
      </c>
      <c r="H1961" s="540" t="s">
        <v>741</v>
      </c>
      <c r="I1961" s="540" t="s">
        <v>741</v>
      </c>
      <c r="J1961" s="458"/>
      <c r="K1961" s="458"/>
      <c r="L1961" s="338"/>
      <c r="M1961" s="338"/>
      <c r="N1961" s="338"/>
      <c r="O1961" s="338"/>
      <c r="P1961" s="339"/>
      <c r="Q1961" s="339"/>
      <c r="R1961" s="339"/>
      <c r="S1961" s="372"/>
      <c r="T1961" s="340"/>
      <c r="U1961" s="340"/>
      <c r="V1961" s="340"/>
      <c r="W1961" s="340"/>
    </row>
    <row r="1962" spans="1:23" s="492" customFormat="1" ht="24.95" customHeight="1">
      <c r="A1962" s="481"/>
      <c r="B1962" s="482"/>
      <c r="C1962" s="483" t="s">
        <v>508</v>
      </c>
      <c r="D1962" s="484" t="s">
        <v>691</v>
      </c>
      <c r="E1962" s="485">
        <f>E1763+E1900</f>
        <v>94988.97</v>
      </c>
      <c r="F1962" s="485">
        <f t="shared" ref="F1962:G1962" si="1006">F1763+F1900</f>
        <v>9375</v>
      </c>
      <c r="G1962" s="485">
        <f t="shared" si="1006"/>
        <v>16996.18</v>
      </c>
      <c r="H1962" s="549">
        <f t="shared" si="896"/>
        <v>17.892793236941092</v>
      </c>
      <c r="I1962" s="549">
        <f t="shared" si="967"/>
        <v>181.29258666666666</v>
      </c>
      <c r="J1962" s="458"/>
      <c r="K1962" s="458"/>
      <c r="L1962" s="338"/>
      <c r="M1962" s="338"/>
      <c r="N1962" s="486"/>
      <c r="O1962" s="486"/>
      <c r="P1962" s="490"/>
      <c r="Q1962" s="490"/>
      <c r="R1962" s="490"/>
      <c r="S1962" s="491"/>
    </row>
    <row r="1963" spans="1:23" s="126" customFormat="1" ht="15" customHeight="1">
      <c r="A1963" s="410" t="s">
        <v>154</v>
      </c>
      <c r="B1963" s="411"/>
      <c r="C1963" s="412">
        <v>61</v>
      </c>
      <c r="D1963" s="413" t="s">
        <v>38</v>
      </c>
      <c r="E1963" s="414">
        <f>E1964+E1976+E2010+E2029+E2039+E2067+E2078</f>
        <v>34599.084959851352</v>
      </c>
      <c r="F1963" s="414">
        <f t="shared" ref="F1963" si="1007">F1964+F1976+F2010+F2029+F2039+F2067+F2078</f>
        <v>113696</v>
      </c>
      <c r="G1963" s="414">
        <f t="shared" ref="G1963" si="1008">G1964+G1976+G2010+G2029+G2039+G2067+G2078</f>
        <v>35531.69</v>
      </c>
      <c r="H1963" s="547">
        <f t="shared" ref="H1963:H2162" si="1009">SUM(G1963/E1963*100)</f>
        <v>102.69546157428972</v>
      </c>
      <c r="I1963" s="547">
        <f t="shared" ref="I1963:I2162" si="1010">SUM(G1963/F1963*100)</f>
        <v>31.251486419926827</v>
      </c>
      <c r="J1963" s="458"/>
      <c r="K1963" s="458"/>
      <c r="L1963" s="338"/>
      <c r="M1963" s="338"/>
      <c r="N1963" s="338"/>
      <c r="O1963" s="338"/>
      <c r="P1963" s="339"/>
      <c r="Q1963" s="339"/>
      <c r="R1963" s="339"/>
      <c r="S1963" s="372"/>
      <c r="T1963" s="340"/>
      <c r="U1963" s="340"/>
      <c r="V1963" s="340"/>
      <c r="W1963" s="340"/>
    </row>
    <row r="1964" spans="1:23" s="126" customFormat="1" ht="15" customHeight="1">
      <c r="A1964" s="336"/>
      <c r="B1964" s="335">
        <v>31</v>
      </c>
      <c r="C1964" s="336">
        <v>61</v>
      </c>
      <c r="D1964" s="337" t="s">
        <v>15</v>
      </c>
      <c r="E1964" s="334">
        <f>E1965+E1970+E1972</f>
        <v>32066.73</v>
      </c>
      <c r="F1964" s="334">
        <f t="shared" ref="F1964" si="1011">F1965+F1970+F1972</f>
        <v>96556</v>
      </c>
      <c r="G1964" s="334">
        <f t="shared" ref="G1964" si="1012">G1965+G1970+G1972</f>
        <v>33846.89</v>
      </c>
      <c r="H1964" s="541">
        <f t="shared" si="1009"/>
        <v>105.55142354708447</v>
      </c>
      <c r="I1964" s="541">
        <f t="shared" si="1010"/>
        <v>35.054155101702641</v>
      </c>
      <c r="J1964" s="458"/>
      <c r="K1964" s="458"/>
      <c r="L1964" s="338"/>
      <c r="M1964" s="338"/>
      <c r="N1964" s="338"/>
      <c r="O1964" s="338"/>
      <c r="P1964" s="339"/>
      <c r="Q1964" s="339"/>
      <c r="R1964" s="339"/>
      <c r="S1964" s="372"/>
      <c r="T1964" s="340"/>
      <c r="U1964" s="340"/>
      <c r="V1964" s="340"/>
      <c r="W1964" s="340"/>
    </row>
    <row r="1965" spans="1:23" s="126" customFormat="1" ht="15" customHeight="1">
      <c r="A1965" s="336"/>
      <c r="B1965" s="415" t="s">
        <v>320</v>
      </c>
      <c r="C1965" s="336">
        <v>61</v>
      </c>
      <c r="D1965" s="416" t="s">
        <v>321</v>
      </c>
      <c r="E1965" s="417">
        <f>SUM(E1966:E1969)</f>
        <v>27525.09</v>
      </c>
      <c r="F1965" s="417">
        <f t="shared" ref="F1965" si="1013">SUM(F1966:F1969)</f>
        <v>82881</v>
      </c>
      <c r="G1965" s="417">
        <f t="shared" ref="G1965" si="1014">SUM(G1966:G1969)</f>
        <v>28795.599999999999</v>
      </c>
      <c r="H1965" s="541">
        <f t="shared" si="1009"/>
        <v>104.61582505270646</v>
      </c>
      <c r="I1965" s="541">
        <f t="shared" si="1010"/>
        <v>34.743306668597143</v>
      </c>
      <c r="J1965" s="458"/>
      <c r="K1965" s="458"/>
      <c r="L1965" s="338"/>
      <c r="M1965" s="338"/>
      <c r="N1965" s="338"/>
      <c r="O1965" s="338"/>
      <c r="P1965" s="339"/>
      <c r="Q1965" s="339"/>
      <c r="R1965" s="339"/>
      <c r="S1965" s="372"/>
      <c r="T1965" s="340"/>
      <c r="U1965" s="340"/>
      <c r="V1965" s="340"/>
      <c r="W1965" s="340"/>
    </row>
    <row r="1966" spans="1:23" s="126" customFormat="1" ht="15" customHeight="1">
      <c r="A1966" s="418"/>
      <c r="B1966" s="419" t="s">
        <v>322</v>
      </c>
      <c r="C1966" s="418">
        <v>61</v>
      </c>
      <c r="D1966" s="420" t="s">
        <v>169</v>
      </c>
      <c r="E1966" s="421">
        <v>27525.09</v>
      </c>
      <c r="F1966" s="427">
        <v>82881</v>
      </c>
      <c r="G1966" s="427">
        <v>28795.599999999999</v>
      </c>
      <c r="H1966" s="543">
        <f t="shared" si="1009"/>
        <v>104.61582505270646</v>
      </c>
      <c r="I1966" s="543">
        <f t="shared" si="1010"/>
        <v>34.743306668597143</v>
      </c>
      <c r="J1966" s="458"/>
      <c r="K1966" s="458"/>
      <c r="L1966" s="338"/>
      <c r="M1966" s="338"/>
      <c r="N1966" s="338"/>
      <c r="O1966" s="338"/>
      <c r="P1966" s="339"/>
      <c r="Q1966" s="339"/>
      <c r="R1966" s="339"/>
      <c r="S1966" s="372"/>
      <c r="T1966" s="340"/>
      <c r="U1966" s="340"/>
      <c r="V1966" s="340"/>
      <c r="W1966" s="340"/>
    </row>
    <row r="1967" spans="1:23" s="126" customFormat="1" ht="15" customHeight="1">
      <c r="A1967" s="418"/>
      <c r="B1967" s="419" t="s">
        <v>267</v>
      </c>
      <c r="C1967" s="418">
        <v>61</v>
      </c>
      <c r="D1967" s="420" t="s">
        <v>323</v>
      </c>
      <c r="E1967" s="427">
        <v>0</v>
      </c>
      <c r="F1967" s="427">
        <v>0</v>
      </c>
      <c r="G1967" s="427">
        <v>0</v>
      </c>
      <c r="H1967" s="540" t="s">
        <v>741</v>
      </c>
      <c r="I1967" s="540" t="s">
        <v>741</v>
      </c>
      <c r="J1967" s="458"/>
      <c r="K1967" s="458"/>
      <c r="L1967" s="338"/>
      <c r="M1967" s="338"/>
      <c r="N1967" s="338"/>
      <c r="O1967" s="338"/>
      <c r="P1967" s="339"/>
      <c r="Q1967" s="339"/>
      <c r="R1967" s="339"/>
      <c r="S1967" s="372"/>
      <c r="T1967" s="340"/>
      <c r="U1967" s="340"/>
      <c r="V1967" s="340"/>
      <c r="W1967" s="340"/>
    </row>
    <row r="1968" spans="1:23" s="126" customFormat="1" ht="15" customHeight="1">
      <c r="A1968" s="418"/>
      <c r="B1968" s="419" t="s">
        <v>268</v>
      </c>
      <c r="C1968" s="418">
        <v>61</v>
      </c>
      <c r="D1968" s="420" t="s">
        <v>324</v>
      </c>
      <c r="E1968" s="427">
        <v>0</v>
      </c>
      <c r="F1968" s="427">
        <v>0</v>
      </c>
      <c r="G1968" s="427">
        <v>0</v>
      </c>
      <c r="H1968" s="540" t="s">
        <v>741</v>
      </c>
      <c r="I1968" s="540" t="s">
        <v>741</v>
      </c>
      <c r="J1968" s="458"/>
      <c r="K1968" s="458"/>
      <c r="L1968" s="338"/>
      <c r="M1968" s="338"/>
      <c r="N1968" s="338"/>
      <c r="O1968" s="338"/>
      <c r="P1968" s="339"/>
      <c r="Q1968" s="339"/>
      <c r="R1968" s="339"/>
      <c r="S1968" s="372"/>
      <c r="T1968" s="340"/>
      <c r="U1968" s="340"/>
      <c r="V1968" s="340"/>
      <c r="W1968" s="340"/>
    </row>
    <row r="1969" spans="1:23" s="126" customFormat="1" ht="15" customHeight="1">
      <c r="A1969" s="418"/>
      <c r="B1969" s="419" t="s">
        <v>269</v>
      </c>
      <c r="C1969" s="418">
        <v>61</v>
      </c>
      <c r="D1969" s="420" t="s">
        <v>325</v>
      </c>
      <c r="E1969" s="427">
        <v>0</v>
      </c>
      <c r="F1969" s="427">
        <v>0</v>
      </c>
      <c r="G1969" s="427">
        <v>0</v>
      </c>
      <c r="H1969" s="540" t="s">
        <v>741</v>
      </c>
      <c r="I1969" s="540" t="s">
        <v>741</v>
      </c>
      <c r="J1969" s="458"/>
      <c r="K1969" s="458"/>
      <c r="L1969" s="338"/>
      <c r="M1969" s="338"/>
      <c r="N1969" s="338"/>
      <c r="O1969" s="338"/>
      <c r="P1969" s="339"/>
      <c r="Q1969" s="339"/>
      <c r="R1969" s="339"/>
      <c r="S1969" s="372"/>
      <c r="T1969" s="340"/>
      <c r="U1969" s="340"/>
      <c r="V1969" s="340"/>
      <c r="W1969" s="340"/>
    </row>
    <row r="1970" spans="1:23" s="126" customFormat="1" ht="15" customHeight="1">
      <c r="A1970" s="336"/>
      <c r="B1970" s="415" t="s">
        <v>256</v>
      </c>
      <c r="C1970" s="336">
        <v>61</v>
      </c>
      <c r="D1970" s="416" t="s">
        <v>326</v>
      </c>
      <c r="E1970" s="417">
        <f>SUM(E1971)</f>
        <v>0</v>
      </c>
      <c r="F1970" s="417">
        <f t="shared" ref="F1970" si="1015">SUM(F1971)</f>
        <v>0</v>
      </c>
      <c r="G1970" s="417">
        <f t="shared" ref="G1970" si="1016">SUM(G1971)</f>
        <v>300</v>
      </c>
      <c r="H1970" s="541" t="s">
        <v>741</v>
      </c>
      <c r="I1970" s="541" t="s">
        <v>741</v>
      </c>
      <c r="J1970" s="458"/>
      <c r="K1970" s="458"/>
      <c r="L1970" s="338"/>
      <c r="M1970" s="338"/>
      <c r="N1970" s="338"/>
      <c r="O1970" s="338"/>
      <c r="P1970" s="339"/>
      <c r="Q1970" s="339"/>
      <c r="R1970" s="339"/>
      <c r="S1970" s="372"/>
      <c r="T1970" s="340"/>
      <c r="U1970" s="340"/>
      <c r="V1970" s="340"/>
      <c r="W1970" s="340"/>
    </row>
    <row r="1971" spans="1:23" s="126" customFormat="1" ht="15" customHeight="1">
      <c r="A1971" s="418"/>
      <c r="B1971" s="419" t="s">
        <v>181</v>
      </c>
      <c r="C1971" s="418">
        <v>61</v>
      </c>
      <c r="D1971" s="420" t="s">
        <v>326</v>
      </c>
      <c r="E1971" s="427">
        <v>0</v>
      </c>
      <c r="F1971" s="427">
        <v>0</v>
      </c>
      <c r="G1971" s="427">
        <v>300</v>
      </c>
      <c r="H1971" s="540" t="s">
        <v>741</v>
      </c>
      <c r="I1971" s="540" t="s">
        <v>741</v>
      </c>
      <c r="J1971" s="458"/>
      <c r="K1971" s="458"/>
      <c r="L1971" s="338"/>
      <c r="M1971" s="338"/>
      <c r="N1971" s="338"/>
      <c r="O1971" s="338"/>
      <c r="P1971" s="339"/>
      <c r="Q1971" s="339"/>
      <c r="R1971" s="339"/>
      <c r="S1971" s="372"/>
      <c r="T1971" s="340"/>
      <c r="U1971" s="340"/>
      <c r="V1971" s="340"/>
      <c r="W1971" s="340"/>
    </row>
    <row r="1972" spans="1:23" s="126" customFormat="1" ht="15" customHeight="1">
      <c r="A1972" s="336"/>
      <c r="B1972" s="335" t="s">
        <v>327</v>
      </c>
      <c r="C1972" s="336">
        <v>61</v>
      </c>
      <c r="D1972" s="416" t="s">
        <v>101</v>
      </c>
      <c r="E1972" s="423">
        <f>SUM(E1973:E1975)</f>
        <v>4541.6400000000003</v>
      </c>
      <c r="F1972" s="423">
        <f t="shared" ref="F1972" si="1017">SUM(F1973:F1975)</f>
        <v>13675</v>
      </c>
      <c r="G1972" s="423">
        <f t="shared" ref="G1972" si="1018">SUM(G1973:G1975)</f>
        <v>4751.29</v>
      </c>
      <c r="H1972" s="541">
        <f t="shared" si="1009"/>
        <v>104.61617389313112</v>
      </c>
      <c r="I1972" s="541">
        <f t="shared" si="1010"/>
        <v>34.744351005484461</v>
      </c>
      <c r="J1972" s="458"/>
      <c r="K1972" s="458"/>
      <c r="L1972" s="338"/>
      <c r="M1972" s="338"/>
      <c r="N1972" s="338"/>
      <c r="O1972" s="338"/>
      <c r="P1972" s="339"/>
      <c r="Q1972" s="339"/>
      <c r="R1972" s="339"/>
      <c r="S1972" s="372"/>
      <c r="T1972" s="340"/>
      <c r="U1972" s="340"/>
      <c r="V1972" s="340"/>
      <c r="W1972" s="340"/>
    </row>
    <row r="1973" spans="1:23" s="126" customFormat="1" ht="15" customHeight="1">
      <c r="A1973" s="418"/>
      <c r="B1973" s="424" t="s">
        <v>270</v>
      </c>
      <c r="C1973" s="418">
        <v>61</v>
      </c>
      <c r="D1973" s="420" t="s">
        <v>328</v>
      </c>
      <c r="E1973" s="449">
        <v>0</v>
      </c>
      <c r="F1973" s="449">
        <v>0</v>
      </c>
      <c r="G1973" s="449">
        <v>0</v>
      </c>
      <c r="H1973" s="540" t="s">
        <v>741</v>
      </c>
      <c r="I1973" s="540" t="s">
        <v>741</v>
      </c>
      <c r="J1973" s="458"/>
      <c r="K1973" s="458"/>
      <c r="L1973" s="338"/>
      <c r="M1973" s="338"/>
      <c r="N1973" s="338"/>
      <c r="O1973" s="338"/>
      <c r="P1973" s="339"/>
      <c r="Q1973" s="339"/>
      <c r="R1973" s="339"/>
      <c r="S1973" s="372"/>
      <c r="T1973" s="340"/>
      <c r="U1973" s="340"/>
      <c r="V1973" s="340"/>
      <c r="W1973" s="340"/>
    </row>
    <row r="1974" spans="1:23" s="126" customFormat="1" ht="15" customHeight="1">
      <c r="A1974" s="418"/>
      <c r="B1974" s="424" t="s">
        <v>329</v>
      </c>
      <c r="C1974" s="418">
        <v>61</v>
      </c>
      <c r="D1974" s="420" t="s">
        <v>170</v>
      </c>
      <c r="E1974" s="421">
        <v>4541.6400000000003</v>
      </c>
      <c r="F1974" s="449">
        <v>13675</v>
      </c>
      <c r="G1974" s="449">
        <v>4751.29</v>
      </c>
      <c r="H1974" s="543">
        <f t="shared" si="1009"/>
        <v>104.61617389313112</v>
      </c>
      <c r="I1974" s="543">
        <f t="shared" si="1010"/>
        <v>34.744351005484461</v>
      </c>
      <c r="J1974" s="458"/>
      <c r="K1974" s="458"/>
      <c r="L1974" s="338"/>
      <c r="M1974" s="338"/>
      <c r="N1974" s="338"/>
      <c r="O1974" s="338"/>
      <c r="P1974" s="339"/>
      <c r="Q1974" s="339"/>
      <c r="R1974" s="339"/>
      <c r="S1974" s="372"/>
      <c r="T1974" s="340"/>
      <c r="U1974" s="340"/>
      <c r="V1974" s="340"/>
      <c r="W1974" s="340"/>
    </row>
    <row r="1975" spans="1:23" s="126" customFormat="1" ht="15" customHeight="1">
      <c r="A1975" s="418"/>
      <c r="B1975" s="424" t="s">
        <v>330</v>
      </c>
      <c r="C1975" s="418">
        <v>61</v>
      </c>
      <c r="D1975" s="425" t="s">
        <v>171</v>
      </c>
      <c r="E1975" s="449">
        <v>0</v>
      </c>
      <c r="F1975" s="449">
        <v>0</v>
      </c>
      <c r="G1975" s="449">
        <v>0</v>
      </c>
      <c r="H1975" s="540" t="s">
        <v>741</v>
      </c>
      <c r="I1975" s="540" t="s">
        <v>741</v>
      </c>
      <c r="J1975" s="458"/>
      <c r="K1975" s="458"/>
      <c r="L1975" s="338"/>
      <c r="M1975" s="338"/>
      <c r="N1975" s="338"/>
      <c r="O1975" s="338"/>
      <c r="P1975" s="339"/>
      <c r="Q1975" s="339"/>
      <c r="R1975" s="339"/>
      <c r="S1975" s="372"/>
      <c r="T1975" s="340"/>
      <c r="U1975" s="340"/>
      <c r="V1975" s="340"/>
      <c r="W1975" s="340"/>
    </row>
    <row r="1976" spans="1:23" s="126" customFormat="1" ht="15" customHeight="1">
      <c r="A1976" s="336"/>
      <c r="B1976" s="335">
        <v>32</v>
      </c>
      <c r="C1976" s="336">
        <v>61</v>
      </c>
      <c r="D1976" s="337" t="s">
        <v>16</v>
      </c>
      <c r="E1976" s="334">
        <f>E1977+E1982+E1990+E2000+E2002</f>
        <v>2532.3549598513505</v>
      </c>
      <c r="F1976" s="334">
        <f t="shared" ref="F1976" si="1019">F1977+F1982+F1990+F2000+F2002</f>
        <v>17140</v>
      </c>
      <c r="G1976" s="334">
        <f t="shared" ref="G1976" si="1020">G1977+G1982+G1990+G2000+G2002</f>
        <v>1684.8</v>
      </c>
      <c r="H1976" s="541">
        <f t="shared" si="1009"/>
        <v>66.530957417553253</v>
      </c>
      <c r="I1976" s="541">
        <f t="shared" si="1010"/>
        <v>9.8296382730455072</v>
      </c>
      <c r="J1976" s="458"/>
      <c r="K1976" s="458"/>
      <c r="L1976" s="338"/>
      <c r="M1976" s="338"/>
      <c r="N1976" s="338"/>
      <c r="O1976" s="338"/>
      <c r="P1976" s="339"/>
      <c r="Q1976" s="339"/>
      <c r="R1976" s="339"/>
      <c r="S1976" s="372"/>
      <c r="T1976" s="340"/>
      <c r="U1976" s="340"/>
      <c r="V1976" s="340"/>
      <c r="W1976" s="340"/>
    </row>
    <row r="1977" spans="1:23" s="126" customFormat="1" ht="15" customHeight="1">
      <c r="A1977" s="336"/>
      <c r="B1977" s="415" t="s">
        <v>331</v>
      </c>
      <c r="C1977" s="336">
        <v>61</v>
      </c>
      <c r="D1977" s="416" t="s">
        <v>107</v>
      </c>
      <c r="E1977" s="417">
        <f>SUM(E1978:E1981)</f>
        <v>1133.6099999999999</v>
      </c>
      <c r="F1977" s="417">
        <f t="shared" ref="F1977" si="1021">SUM(F1978:F1981)</f>
        <v>15647</v>
      </c>
      <c r="G1977" s="417">
        <f t="shared" ref="G1977" si="1022">SUM(G1978:G1981)</f>
        <v>1632.3</v>
      </c>
      <c r="H1977" s="541">
        <f t="shared" si="1009"/>
        <v>143.99131976605713</v>
      </c>
      <c r="I1977" s="541">
        <f t="shared" si="1010"/>
        <v>10.43203169936729</v>
      </c>
      <c r="J1977" s="458"/>
      <c r="K1977" s="458"/>
      <c r="L1977" s="338"/>
      <c r="M1977" s="338"/>
      <c r="N1977" s="338"/>
      <c r="O1977" s="338"/>
      <c r="P1977" s="339"/>
      <c r="Q1977" s="339"/>
      <c r="R1977" s="339"/>
      <c r="S1977" s="372"/>
      <c r="T1977" s="340"/>
      <c r="U1977" s="340"/>
      <c r="V1977" s="340"/>
      <c r="W1977" s="340"/>
    </row>
    <row r="1978" spans="1:23" s="126" customFormat="1" ht="15" customHeight="1">
      <c r="A1978" s="418"/>
      <c r="B1978" s="419" t="s">
        <v>172</v>
      </c>
      <c r="C1978" s="418">
        <v>61</v>
      </c>
      <c r="D1978" s="420" t="s">
        <v>173</v>
      </c>
      <c r="E1978" s="421">
        <v>0</v>
      </c>
      <c r="F1978" s="422">
        <v>664</v>
      </c>
      <c r="G1978" s="422">
        <v>407.47</v>
      </c>
      <c r="H1978" s="548" t="s">
        <v>741</v>
      </c>
      <c r="I1978" s="543">
        <f t="shared" si="1010"/>
        <v>61.36596385542169</v>
      </c>
      <c r="J1978" s="458"/>
      <c r="K1978" s="458"/>
      <c r="L1978" s="338"/>
      <c r="M1978" s="338"/>
      <c r="N1978" s="338"/>
      <c r="O1978" s="338"/>
      <c r="P1978" s="339"/>
      <c r="Q1978" s="339"/>
      <c r="R1978" s="339"/>
      <c r="S1978" s="372"/>
      <c r="T1978" s="340"/>
      <c r="U1978" s="340"/>
      <c r="V1978" s="340"/>
      <c r="W1978" s="340"/>
    </row>
    <row r="1979" spans="1:23" s="126" customFormat="1" ht="15" customHeight="1">
      <c r="A1979" s="418"/>
      <c r="B1979" s="419" t="s">
        <v>174</v>
      </c>
      <c r="C1979" s="418">
        <v>61</v>
      </c>
      <c r="D1979" s="425" t="s">
        <v>115</v>
      </c>
      <c r="E1979" s="421">
        <v>1133.6099999999999</v>
      </c>
      <c r="F1979" s="427">
        <v>2612</v>
      </c>
      <c r="G1979" s="427">
        <v>1224.83</v>
      </c>
      <c r="H1979" s="543">
        <f t="shared" si="1009"/>
        <v>108.04685914909007</v>
      </c>
      <c r="I1979" s="543">
        <f t="shared" si="1010"/>
        <v>46.892419601837673</v>
      </c>
      <c r="J1979" s="458"/>
      <c r="K1979" s="458"/>
      <c r="L1979" s="338"/>
      <c r="M1979" s="338"/>
      <c r="N1979" s="338"/>
      <c r="O1979" s="338"/>
      <c r="P1979" s="339"/>
      <c r="Q1979" s="339"/>
      <c r="R1979" s="339"/>
      <c r="S1979" s="372"/>
      <c r="T1979" s="340"/>
      <c r="U1979" s="340"/>
      <c r="V1979" s="340"/>
      <c r="W1979" s="340"/>
    </row>
    <row r="1980" spans="1:23" s="126" customFormat="1" ht="15" customHeight="1">
      <c r="A1980" s="418"/>
      <c r="B1980" s="419" t="s">
        <v>261</v>
      </c>
      <c r="C1980" s="418">
        <v>61</v>
      </c>
      <c r="D1980" s="425" t="s">
        <v>116</v>
      </c>
      <c r="E1980" s="421">
        <v>0</v>
      </c>
      <c r="F1980" s="427">
        <v>12371</v>
      </c>
      <c r="G1980" s="427">
        <v>0</v>
      </c>
      <c r="H1980" s="548" t="s">
        <v>741</v>
      </c>
      <c r="I1980" s="548" t="s">
        <v>741</v>
      </c>
      <c r="J1980" s="458"/>
      <c r="K1980" s="458"/>
      <c r="L1980" s="338"/>
      <c r="M1980" s="338"/>
      <c r="N1980" s="338"/>
      <c r="O1980" s="338"/>
      <c r="P1980" s="339"/>
      <c r="Q1980" s="339"/>
      <c r="R1980" s="339"/>
      <c r="S1980" s="372"/>
      <c r="T1980" s="340"/>
      <c r="U1980" s="340"/>
      <c r="V1980" s="340"/>
      <c r="W1980" s="340"/>
    </row>
    <row r="1981" spans="1:23" s="126" customFormat="1" ht="15" customHeight="1">
      <c r="A1981" s="418"/>
      <c r="B1981" s="419">
        <v>3214</v>
      </c>
      <c r="C1981" s="418">
        <v>61</v>
      </c>
      <c r="D1981" s="425" t="s">
        <v>332</v>
      </c>
      <c r="E1981" s="427">
        <v>0</v>
      </c>
      <c r="F1981" s="427">
        <v>0</v>
      </c>
      <c r="G1981" s="427">
        <v>0</v>
      </c>
      <c r="H1981" s="548" t="s">
        <v>741</v>
      </c>
      <c r="I1981" s="548" t="s">
        <v>741</v>
      </c>
      <c r="J1981" s="458"/>
      <c r="K1981" s="458"/>
      <c r="L1981" s="338"/>
      <c r="M1981" s="338"/>
      <c r="N1981" s="338"/>
      <c r="O1981" s="338"/>
      <c r="P1981" s="339"/>
      <c r="Q1981" s="339"/>
      <c r="R1981" s="339"/>
      <c r="S1981" s="372"/>
      <c r="T1981" s="340"/>
      <c r="U1981" s="340"/>
      <c r="V1981" s="340"/>
      <c r="W1981" s="340"/>
    </row>
    <row r="1982" spans="1:23" s="126" customFormat="1" ht="15" customHeight="1">
      <c r="A1982" s="336"/>
      <c r="B1982" s="415" t="s">
        <v>262</v>
      </c>
      <c r="C1982" s="336">
        <v>61</v>
      </c>
      <c r="D1982" s="426" t="s">
        <v>108</v>
      </c>
      <c r="E1982" s="417">
        <f>SUM(E1983:E1989)</f>
        <v>52.544959851350448</v>
      </c>
      <c r="F1982" s="417">
        <f t="shared" ref="F1982" si="1023">SUM(F1983:F1989)</f>
        <v>0</v>
      </c>
      <c r="G1982" s="417">
        <f t="shared" ref="G1982" si="1024">SUM(G1983:G1989)</f>
        <v>52.5</v>
      </c>
      <c r="H1982" s="541">
        <f t="shared" si="1009"/>
        <v>99.914435463500894</v>
      </c>
      <c r="I1982" s="541" t="s">
        <v>741</v>
      </c>
      <c r="J1982" s="458"/>
      <c r="K1982" s="458"/>
      <c r="L1982" s="338"/>
      <c r="M1982" s="338"/>
      <c r="N1982" s="338"/>
      <c r="O1982" s="338"/>
      <c r="P1982" s="339"/>
      <c r="Q1982" s="339"/>
      <c r="R1982" s="339"/>
      <c r="S1982" s="372"/>
      <c r="T1982" s="340"/>
      <c r="U1982" s="340"/>
      <c r="V1982" s="340"/>
      <c r="W1982" s="340"/>
    </row>
    <row r="1983" spans="1:23" s="126" customFormat="1" ht="15" customHeight="1">
      <c r="A1983" s="418"/>
      <c r="B1983" s="419" t="s">
        <v>175</v>
      </c>
      <c r="C1983" s="418">
        <v>61</v>
      </c>
      <c r="D1983" s="425" t="s">
        <v>125</v>
      </c>
      <c r="E1983" s="421">
        <v>52.544959851350448</v>
      </c>
      <c r="F1983" s="427">
        <v>0</v>
      </c>
      <c r="G1983" s="427">
        <v>52.5</v>
      </c>
      <c r="H1983" s="543">
        <f t="shared" si="1009"/>
        <v>99.914435463500894</v>
      </c>
      <c r="I1983" s="540" t="s">
        <v>741</v>
      </c>
      <c r="J1983" s="458"/>
      <c r="K1983" s="458"/>
      <c r="L1983" s="338"/>
      <c r="M1983" s="338"/>
      <c r="N1983" s="338"/>
      <c r="O1983" s="338"/>
      <c r="P1983" s="339"/>
      <c r="Q1983" s="339"/>
      <c r="R1983" s="339"/>
      <c r="S1983" s="372"/>
      <c r="T1983" s="340"/>
      <c r="U1983" s="340"/>
      <c r="V1983" s="340"/>
      <c r="W1983" s="340"/>
    </row>
    <row r="1984" spans="1:23" s="126" customFormat="1" ht="15" customHeight="1">
      <c r="A1984" s="418"/>
      <c r="B1984" s="419" t="s">
        <v>263</v>
      </c>
      <c r="C1984" s="418">
        <v>61</v>
      </c>
      <c r="D1984" s="425" t="s">
        <v>126</v>
      </c>
      <c r="E1984" s="427">
        <v>0</v>
      </c>
      <c r="F1984" s="427">
        <v>0</v>
      </c>
      <c r="G1984" s="427">
        <v>0</v>
      </c>
      <c r="H1984" s="540" t="s">
        <v>741</v>
      </c>
      <c r="I1984" s="540" t="s">
        <v>741</v>
      </c>
      <c r="J1984" s="458"/>
      <c r="K1984" s="458"/>
      <c r="L1984" s="338"/>
      <c r="M1984" s="338"/>
      <c r="N1984" s="338"/>
      <c r="O1984" s="338"/>
      <c r="P1984" s="339"/>
      <c r="Q1984" s="339"/>
      <c r="R1984" s="339"/>
      <c r="S1984" s="372"/>
      <c r="T1984" s="340"/>
      <c r="U1984" s="340"/>
      <c r="V1984" s="340"/>
      <c r="W1984" s="340"/>
    </row>
    <row r="1985" spans="1:23" s="126" customFormat="1" ht="15" customHeight="1">
      <c r="A1985" s="418"/>
      <c r="B1985" s="419" t="s">
        <v>176</v>
      </c>
      <c r="C1985" s="418">
        <v>61</v>
      </c>
      <c r="D1985" s="425" t="s">
        <v>177</v>
      </c>
      <c r="E1985" s="427">
        <v>0</v>
      </c>
      <c r="F1985" s="427">
        <v>0</v>
      </c>
      <c r="G1985" s="427">
        <v>0</v>
      </c>
      <c r="H1985" s="540" t="s">
        <v>741</v>
      </c>
      <c r="I1985" s="540" t="s">
        <v>741</v>
      </c>
      <c r="J1985" s="458"/>
      <c r="K1985" s="458"/>
      <c r="L1985" s="338"/>
      <c r="M1985" s="338"/>
      <c r="N1985" s="338"/>
      <c r="O1985" s="338"/>
      <c r="P1985" s="339"/>
      <c r="Q1985" s="339"/>
      <c r="R1985" s="339"/>
      <c r="S1985" s="372"/>
      <c r="T1985" s="340"/>
      <c r="U1985" s="340"/>
      <c r="V1985" s="340"/>
      <c r="W1985" s="340"/>
    </row>
    <row r="1986" spans="1:23" s="126" customFormat="1" ht="15" customHeight="1">
      <c r="A1986" s="418"/>
      <c r="B1986" s="419" t="s">
        <v>178</v>
      </c>
      <c r="C1986" s="418">
        <v>61</v>
      </c>
      <c r="D1986" s="425" t="s">
        <v>179</v>
      </c>
      <c r="E1986" s="427">
        <v>0</v>
      </c>
      <c r="F1986" s="427">
        <v>0</v>
      </c>
      <c r="G1986" s="427">
        <v>0</v>
      </c>
      <c r="H1986" s="540" t="s">
        <v>741</v>
      </c>
      <c r="I1986" s="540" t="s">
        <v>741</v>
      </c>
      <c r="J1986" s="458"/>
      <c r="K1986" s="458"/>
      <c r="L1986" s="338"/>
      <c r="M1986" s="338"/>
      <c r="N1986" s="338"/>
      <c r="O1986" s="338"/>
      <c r="P1986" s="339"/>
      <c r="Q1986" s="339"/>
      <c r="R1986" s="339"/>
      <c r="S1986" s="372"/>
      <c r="T1986" s="340"/>
      <c r="U1986" s="340"/>
      <c r="V1986" s="340"/>
      <c r="W1986" s="340"/>
    </row>
    <row r="1987" spans="1:23" s="126" customFormat="1" ht="15" customHeight="1">
      <c r="A1987" s="418"/>
      <c r="B1987" s="419" t="s">
        <v>271</v>
      </c>
      <c r="C1987" s="418">
        <v>61</v>
      </c>
      <c r="D1987" s="425" t="s">
        <v>117</v>
      </c>
      <c r="E1987" s="427">
        <v>0</v>
      </c>
      <c r="F1987" s="427">
        <v>0</v>
      </c>
      <c r="G1987" s="427">
        <v>0</v>
      </c>
      <c r="H1987" s="540" t="s">
        <v>741</v>
      </c>
      <c r="I1987" s="540" t="s">
        <v>741</v>
      </c>
      <c r="J1987" s="458"/>
      <c r="K1987" s="458"/>
      <c r="L1987" s="338"/>
      <c r="M1987" s="338"/>
      <c r="N1987" s="338"/>
      <c r="O1987" s="338"/>
      <c r="P1987" s="339"/>
      <c r="Q1987" s="339"/>
      <c r="R1987" s="339"/>
      <c r="S1987" s="372"/>
      <c r="T1987" s="340"/>
      <c r="U1987" s="340"/>
      <c r="V1987" s="340"/>
      <c r="W1987" s="340"/>
    </row>
    <row r="1988" spans="1:23" s="126" customFormat="1" ht="15" customHeight="1">
      <c r="A1988" s="418"/>
      <c r="B1988" s="419" t="s">
        <v>272</v>
      </c>
      <c r="C1988" s="418">
        <v>61</v>
      </c>
      <c r="D1988" s="425" t="s">
        <v>333</v>
      </c>
      <c r="E1988" s="427">
        <v>0</v>
      </c>
      <c r="F1988" s="427">
        <v>0</v>
      </c>
      <c r="G1988" s="427">
        <v>0</v>
      </c>
      <c r="H1988" s="540" t="s">
        <v>741</v>
      </c>
      <c r="I1988" s="540" t="s">
        <v>741</v>
      </c>
      <c r="J1988" s="458"/>
      <c r="K1988" s="458"/>
      <c r="L1988" s="338"/>
      <c r="M1988" s="338"/>
      <c r="N1988" s="338"/>
      <c r="O1988" s="338"/>
      <c r="P1988" s="339"/>
      <c r="Q1988" s="339"/>
      <c r="R1988" s="339"/>
      <c r="S1988" s="372"/>
      <c r="T1988" s="340"/>
      <c r="U1988" s="340"/>
      <c r="V1988" s="340"/>
      <c r="W1988" s="340"/>
    </row>
    <row r="1989" spans="1:23" s="126" customFormat="1" ht="15" customHeight="1">
      <c r="A1989" s="418"/>
      <c r="B1989" s="419" t="s">
        <v>273</v>
      </c>
      <c r="C1989" s="418">
        <v>61</v>
      </c>
      <c r="D1989" s="425" t="s">
        <v>334</v>
      </c>
      <c r="E1989" s="427">
        <v>0</v>
      </c>
      <c r="F1989" s="427">
        <v>0</v>
      </c>
      <c r="G1989" s="427">
        <v>0</v>
      </c>
      <c r="H1989" s="540" t="s">
        <v>741</v>
      </c>
      <c r="I1989" s="540" t="s">
        <v>741</v>
      </c>
      <c r="J1989" s="458"/>
      <c r="K1989" s="458"/>
      <c r="L1989" s="338"/>
      <c r="M1989" s="338"/>
      <c r="N1989" s="338"/>
      <c r="O1989" s="338"/>
      <c r="P1989" s="339"/>
      <c r="Q1989" s="339"/>
      <c r="R1989" s="339"/>
      <c r="S1989" s="372"/>
      <c r="T1989" s="340"/>
      <c r="U1989" s="340"/>
      <c r="V1989" s="340"/>
      <c r="W1989" s="340"/>
    </row>
    <row r="1990" spans="1:23" s="126" customFormat="1" ht="15" customHeight="1">
      <c r="A1990" s="336"/>
      <c r="B1990" s="415" t="s">
        <v>257</v>
      </c>
      <c r="C1990" s="336">
        <v>61</v>
      </c>
      <c r="D1990" s="426" t="s">
        <v>94</v>
      </c>
      <c r="E1990" s="417">
        <f>SUM(E1991:E1999)</f>
        <v>1346.2</v>
      </c>
      <c r="F1990" s="417">
        <f t="shared" ref="F1990" si="1025">SUM(F1991:F1999)</f>
        <v>1493</v>
      </c>
      <c r="G1990" s="417">
        <f t="shared" ref="G1990" si="1026">SUM(G1991:G1999)</f>
        <v>0</v>
      </c>
      <c r="H1990" s="541" t="s">
        <v>741</v>
      </c>
      <c r="I1990" s="541" t="s">
        <v>741</v>
      </c>
      <c r="J1990" s="458"/>
      <c r="K1990" s="458"/>
      <c r="L1990" s="338"/>
      <c r="M1990" s="338"/>
      <c r="N1990" s="338"/>
      <c r="O1990" s="338"/>
      <c r="P1990" s="339"/>
      <c r="Q1990" s="339"/>
      <c r="R1990" s="339"/>
      <c r="S1990" s="372"/>
      <c r="T1990" s="340"/>
      <c r="U1990" s="340"/>
      <c r="V1990" s="340"/>
      <c r="W1990" s="340"/>
    </row>
    <row r="1991" spans="1:23" s="126" customFormat="1" ht="15" customHeight="1">
      <c r="A1991" s="418"/>
      <c r="B1991" s="419" t="s">
        <v>182</v>
      </c>
      <c r="C1991" s="418">
        <v>61</v>
      </c>
      <c r="D1991" s="425" t="s">
        <v>183</v>
      </c>
      <c r="E1991" s="427">
        <v>0</v>
      </c>
      <c r="F1991" s="427">
        <v>0</v>
      </c>
      <c r="G1991" s="427">
        <v>0</v>
      </c>
      <c r="H1991" s="540" t="s">
        <v>741</v>
      </c>
      <c r="I1991" s="540" t="s">
        <v>741</v>
      </c>
      <c r="J1991" s="458"/>
      <c r="K1991" s="458"/>
      <c r="L1991" s="338"/>
      <c r="M1991" s="338"/>
      <c r="N1991" s="338"/>
      <c r="O1991" s="338"/>
      <c r="P1991" s="339"/>
      <c r="Q1991" s="339"/>
      <c r="R1991" s="339"/>
      <c r="S1991" s="372"/>
      <c r="T1991" s="340"/>
      <c r="U1991" s="340"/>
      <c r="V1991" s="340"/>
      <c r="W1991" s="340"/>
    </row>
    <row r="1992" spans="1:23" s="126" customFormat="1" ht="15" customHeight="1">
      <c r="A1992" s="418"/>
      <c r="B1992" s="419" t="s">
        <v>184</v>
      </c>
      <c r="C1992" s="418">
        <v>61</v>
      </c>
      <c r="D1992" s="425" t="s">
        <v>185</v>
      </c>
      <c r="E1992" s="427">
        <v>0</v>
      </c>
      <c r="F1992" s="427">
        <v>0</v>
      </c>
      <c r="G1992" s="427">
        <v>0</v>
      </c>
      <c r="H1992" s="540" t="s">
        <v>741</v>
      </c>
      <c r="I1992" s="540" t="s">
        <v>741</v>
      </c>
      <c r="J1992" s="458"/>
      <c r="K1992" s="458"/>
      <c r="L1992" s="338"/>
      <c r="M1992" s="338"/>
      <c r="N1992" s="338"/>
      <c r="O1992" s="338"/>
      <c r="P1992" s="339"/>
      <c r="Q1992" s="339"/>
      <c r="R1992" s="339"/>
      <c r="S1992" s="372"/>
      <c r="T1992" s="340"/>
      <c r="U1992" s="340"/>
      <c r="V1992" s="340"/>
      <c r="W1992" s="340"/>
    </row>
    <row r="1993" spans="1:23" s="126" customFormat="1" ht="15" customHeight="1">
      <c r="A1993" s="418"/>
      <c r="B1993" s="419" t="s">
        <v>264</v>
      </c>
      <c r="C1993" s="418">
        <v>61</v>
      </c>
      <c r="D1993" s="425" t="s">
        <v>335</v>
      </c>
      <c r="E1993" s="427">
        <v>0</v>
      </c>
      <c r="F1993" s="427">
        <v>0</v>
      </c>
      <c r="G1993" s="427">
        <v>0</v>
      </c>
      <c r="H1993" s="540" t="s">
        <v>741</v>
      </c>
      <c r="I1993" s="540" t="s">
        <v>741</v>
      </c>
      <c r="J1993" s="458"/>
      <c r="K1993" s="458"/>
      <c r="L1993" s="338"/>
      <c r="M1993" s="338"/>
      <c r="N1993" s="338"/>
      <c r="O1993" s="338"/>
      <c r="P1993" s="339"/>
      <c r="Q1993" s="339"/>
      <c r="R1993" s="339"/>
      <c r="S1993" s="372"/>
      <c r="T1993" s="340"/>
      <c r="U1993" s="340"/>
      <c r="V1993" s="340"/>
      <c r="W1993" s="340"/>
    </row>
    <row r="1994" spans="1:23" s="126" customFormat="1" ht="15" customHeight="1">
      <c r="A1994" s="418"/>
      <c r="B1994" s="419" t="s">
        <v>186</v>
      </c>
      <c r="C1994" s="418">
        <v>61</v>
      </c>
      <c r="D1994" s="425" t="s">
        <v>187</v>
      </c>
      <c r="E1994" s="427">
        <v>0</v>
      </c>
      <c r="F1994" s="427">
        <v>0</v>
      </c>
      <c r="G1994" s="427">
        <v>0</v>
      </c>
      <c r="H1994" s="540" t="s">
        <v>741</v>
      </c>
      <c r="I1994" s="540" t="s">
        <v>741</v>
      </c>
      <c r="J1994" s="458"/>
      <c r="K1994" s="458"/>
      <c r="L1994" s="338"/>
      <c r="M1994" s="338"/>
      <c r="N1994" s="338"/>
      <c r="O1994" s="338"/>
      <c r="P1994" s="339"/>
      <c r="Q1994" s="339"/>
      <c r="R1994" s="339"/>
      <c r="S1994" s="372"/>
      <c r="T1994" s="340"/>
      <c r="U1994" s="340"/>
      <c r="V1994" s="340"/>
      <c r="W1994" s="340"/>
    </row>
    <row r="1995" spans="1:23" s="126" customFormat="1" ht="15" customHeight="1">
      <c r="A1995" s="418"/>
      <c r="B1995" s="419" t="s">
        <v>265</v>
      </c>
      <c r="C1995" s="418">
        <v>61</v>
      </c>
      <c r="D1995" s="425" t="s">
        <v>131</v>
      </c>
      <c r="E1995" s="427">
        <v>0</v>
      </c>
      <c r="F1995" s="427">
        <v>0</v>
      </c>
      <c r="G1995" s="427">
        <v>0</v>
      </c>
      <c r="H1995" s="540" t="s">
        <v>741</v>
      </c>
      <c r="I1995" s="540" t="s">
        <v>741</v>
      </c>
      <c r="J1995" s="458"/>
      <c r="K1995" s="458"/>
      <c r="L1995" s="338"/>
      <c r="M1995" s="338"/>
      <c r="N1995" s="338"/>
      <c r="O1995" s="338"/>
      <c r="P1995" s="339"/>
      <c r="Q1995" s="339"/>
      <c r="R1995" s="339"/>
      <c r="S1995" s="372"/>
      <c r="T1995" s="340"/>
      <c r="U1995" s="340"/>
      <c r="V1995" s="340"/>
      <c r="W1995" s="340"/>
    </row>
    <row r="1996" spans="1:23" s="126" customFormat="1" ht="15" customHeight="1">
      <c r="A1996" s="418"/>
      <c r="B1996" s="419" t="s">
        <v>258</v>
      </c>
      <c r="C1996" s="418">
        <v>61</v>
      </c>
      <c r="D1996" s="425" t="s">
        <v>127</v>
      </c>
      <c r="E1996" s="427">
        <v>0</v>
      </c>
      <c r="F1996" s="427">
        <v>0</v>
      </c>
      <c r="G1996" s="427">
        <v>0</v>
      </c>
      <c r="H1996" s="540" t="s">
        <v>741</v>
      </c>
      <c r="I1996" s="540" t="s">
        <v>741</v>
      </c>
      <c r="J1996" s="458"/>
      <c r="K1996" s="458"/>
      <c r="L1996" s="338"/>
      <c r="M1996" s="338"/>
      <c r="N1996" s="338"/>
      <c r="O1996" s="338"/>
      <c r="P1996" s="339"/>
      <c r="Q1996" s="339"/>
      <c r="R1996" s="339"/>
      <c r="S1996" s="372"/>
      <c r="T1996" s="340"/>
      <c r="U1996" s="340"/>
      <c r="V1996" s="340"/>
      <c r="W1996" s="340"/>
    </row>
    <row r="1997" spans="1:23" s="126" customFormat="1" ht="15" customHeight="1">
      <c r="A1997" s="418"/>
      <c r="B1997" s="419" t="s">
        <v>260</v>
      </c>
      <c r="C1997" s="418">
        <v>61</v>
      </c>
      <c r="D1997" s="425" t="s">
        <v>128</v>
      </c>
      <c r="E1997" s="421">
        <v>1346.2</v>
      </c>
      <c r="F1997" s="427">
        <v>1493</v>
      </c>
      <c r="G1997" s="427">
        <v>0</v>
      </c>
      <c r="H1997" s="540" t="s">
        <v>741</v>
      </c>
      <c r="I1997" s="540" t="s">
        <v>741</v>
      </c>
      <c r="J1997" s="458"/>
      <c r="K1997" s="458"/>
      <c r="L1997" s="338"/>
      <c r="M1997" s="338"/>
      <c r="N1997" s="338"/>
      <c r="O1997" s="338"/>
      <c r="P1997" s="339"/>
      <c r="Q1997" s="339"/>
      <c r="R1997" s="339"/>
      <c r="S1997" s="372"/>
      <c r="T1997" s="340"/>
      <c r="U1997" s="340"/>
      <c r="V1997" s="340"/>
      <c r="W1997" s="340"/>
    </row>
    <row r="1998" spans="1:23" s="126" customFormat="1" ht="15" customHeight="1">
      <c r="A1998" s="418"/>
      <c r="B1998" s="419" t="s">
        <v>188</v>
      </c>
      <c r="C1998" s="418">
        <v>61</v>
      </c>
      <c r="D1998" s="425" t="s">
        <v>189</v>
      </c>
      <c r="E1998" s="421">
        <v>0</v>
      </c>
      <c r="F1998" s="427">
        <v>0</v>
      </c>
      <c r="G1998" s="427">
        <v>0</v>
      </c>
      <c r="H1998" s="540" t="s">
        <v>741</v>
      </c>
      <c r="I1998" s="540" t="s">
        <v>741</v>
      </c>
      <c r="J1998" s="458"/>
      <c r="K1998" s="458"/>
      <c r="L1998" s="338"/>
      <c r="M1998" s="338"/>
      <c r="N1998" s="338"/>
      <c r="O1998" s="338"/>
      <c r="P1998" s="339"/>
      <c r="Q1998" s="339"/>
      <c r="R1998" s="339"/>
      <c r="S1998" s="372"/>
      <c r="T1998" s="340"/>
      <c r="U1998" s="340"/>
      <c r="V1998" s="340"/>
      <c r="W1998" s="340"/>
    </row>
    <row r="1999" spans="1:23" s="126" customFormat="1" ht="15" customHeight="1">
      <c r="A1999" s="418"/>
      <c r="B1999" s="419" t="s">
        <v>190</v>
      </c>
      <c r="C1999" s="418">
        <v>61</v>
      </c>
      <c r="D1999" s="425" t="s">
        <v>129</v>
      </c>
      <c r="E1999" s="421">
        <v>0</v>
      </c>
      <c r="F1999" s="427">
        <v>0</v>
      </c>
      <c r="G1999" s="427">
        <v>0</v>
      </c>
      <c r="H1999" s="540" t="s">
        <v>741</v>
      </c>
      <c r="I1999" s="540" t="s">
        <v>741</v>
      </c>
      <c r="J1999" s="458"/>
      <c r="K1999" s="458"/>
      <c r="L1999" s="338"/>
      <c r="M1999" s="338"/>
      <c r="N1999" s="338"/>
      <c r="O1999" s="338"/>
      <c r="P1999" s="339"/>
      <c r="Q1999" s="339"/>
      <c r="R1999" s="339"/>
      <c r="S1999" s="372"/>
      <c r="T1999" s="340"/>
      <c r="U1999" s="340"/>
      <c r="V1999" s="340"/>
      <c r="W1999" s="340"/>
    </row>
    <row r="2000" spans="1:23" s="126" customFormat="1" ht="15" customHeight="1">
      <c r="A2000" s="336"/>
      <c r="B2000" s="415">
        <v>324</v>
      </c>
      <c r="C2000" s="336">
        <v>61</v>
      </c>
      <c r="D2000" s="426" t="s">
        <v>336</v>
      </c>
      <c r="E2000" s="417">
        <f>SUM(E2001)</f>
        <v>0</v>
      </c>
      <c r="F2000" s="417">
        <f t="shared" ref="F2000" si="1027">SUM(F2001)</f>
        <v>0</v>
      </c>
      <c r="G2000" s="417">
        <f t="shared" ref="G2000" si="1028">SUM(G2001)</f>
        <v>0</v>
      </c>
      <c r="H2000" s="541" t="s">
        <v>741</v>
      </c>
      <c r="I2000" s="541" t="s">
        <v>741</v>
      </c>
      <c r="J2000" s="458"/>
      <c r="K2000" s="458"/>
      <c r="L2000" s="338"/>
      <c r="M2000" s="338"/>
      <c r="N2000" s="338"/>
      <c r="O2000" s="338"/>
      <c r="P2000" s="339"/>
      <c r="Q2000" s="339"/>
      <c r="R2000" s="339"/>
      <c r="S2000" s="372"/>
      <c r="T2000" s="340"/>
      <c r="U2000" s="340"/>
      <c r="V2000" s="340"/>
      <c r="W2000" s="340"/>
    </row>
    <row r="2001" spans="1:23" s="126" customFormat="1" ht="15" customHeight="1">
      <c r="A2001" s="418"/>
      <c r="B2001" s="419" t="s">
        <v>266</v>
      </c>
      <c r="C2001" s="418">
        <v>61</v>
      </c>
      <c r="D2001" s="425" t="s">
        <v>336</v>
      </c>
      <c r="E2001" s="427">
        <v>0</v>
      </c>
      <c r="F2001" s="427">
        <v>0</v>
      </c>
      <c r="G2001" s="427">
        <v>0</v>
      </c>
      <c r="H2001" s="540" t="s">
        <v>741</v>
      </c>
      <c r="I2001" s="540" t="s">
        <v>741</v>
      </c>
      <c r="J2001" s="458"/>
      <c r="K2001" s="458"/>
      <c r="L2001" s="338"/>
      <c r="M2001" s="338"/>
      <c r="N2001" s="338"/>
      <c r="O2001" s="338"/>
      <c r="P2001" s="339"/>
      <c r="Q2001" s="339"/>
      <c r="R2001" s="339"/>
      <c r="S2001" s="372"/>
      <c r="T2001" s="340"/>
      <c r="U2001" s="340"/>
      <c r="V2001" s="340"/>
      <c r="W2001" s="340"/>
    </row>
    <row r="2002" spans="1:23" s="126" customFormat="1" ht="15" customHeight="1">
      <c r="A2002" s="336"/>
      <c r="B2002" s="415" t="s">
        <v>259</v>
      </c>
      <c r="C2002" s="336">
        <v>61</v>
      </c>
      <c r="D2002" s="426" t="s">
        <v>109</v>
      </c>
      <c r="E2002" s="417">
        <f>SUM(E2003:E2009)</f>
        <v>0</v>
      </c>
      <c r="F2002" s="417">
        <f t="shared" ref="F2002" si="1029">SUM(F2003:F2009)</f>
        <v>0</v>
      </c>
      <c r="G2002" s="417">
        <f t="shared" ref="G2002" si="1030">SUM(G2003:G2009)</f>
        <v>0</v>
      </c>
      <c r="H2002" s="541" t="s">
        <v>741</v>
      </c>
      <c r="I2002" s="541" t="s">
        <v>741</v>
      </c>
      <c r="J2002" s="458"/>
      <c r="K2002" s="458"/>
      <c r="L2002" s="338"/>
      <c r="M2002" s="338"/>
      <c r="N2002" s="338"/>
      <c r="O2002" s="338"/>
      <c r="P2002" s="339"/>
      <c r="Q2002" s="339"/>
      <c r="R2002" s="339"/>
      <c r="S2002" s="372"/>
      <c r="T2002" s="340"/>
      <c r="U2002" s="340"/>
      <c r="V2002" s="340"/>
      <c r="W2002" s="340"/>
    </row>
    <row r="2003" spans="1:23" s="126" customFormat="1" ht="15" customHeight="1">
      <c r="A2003" s="418"/>
      <c r="B2003" s="419" t="s">
        <v>191</v>
      </c>
      <c r="C2003" s="418">
        <v>61</v>
      </c>
      <c r="D2003" s="425" t="s">
        <v>192</v>
      </c>
      <c r="E2003" s="427">
        <v>0</v>
      </c>
      <c r="F2003" s="427">
        <v>0</v>
      </c>
      <c r="G2003" s="427">
        <v>0</v>
      </c>
      <c r="H2003" s="540" t="s">
        <v>741</v>
      </c>
      <c r="I2003" s="540" t="s">
        <v>741</v>
      </c>
      <c r="J2003" s="458"/>
      <c r="K2003" s="458"/>
      <c r="L2003" s="338"/>
      <c r="M2003" s="338"/>
      <c r="N2003" s="338"/>
      <c r="O2003" s="338"/>
      <c r="P2003" s="339"/>
      <c r="Q2003" s="339"/>
      <c r="R2003" s="339"/>
      <c r="S2003" s="372"/>
      <c r="T2003" s="340"/>
      <c r="U2003" s="340"/>
      <c r="V2003" s="340"/>
      <c r="W2003" s="340"/>
    </row>
    <row r="2004" spans="1:23" s="126" customFormat="1" ht="15" customHeight="1">
      <c r="A2004" s="418"/>
      <c r="B2004" s="419" t="s">
        <v>274</v>
      </c>
      <c r="C2004" s="418">
        <v>61</v>
      </c>
      <c r="D2004" s="425" t="s">
        <v>337</v>
      </c>
      <c r="E2004" s="427">
        <v>0</v>
      </c>
      <c r="F2004" s="427">
        <v>0</v>
      </c>
      <c r="G2004" s="427">
        <v>0</v>
      </c>
      <c r="H2004" s="540" t="s">
        <v>741</v>
      </c>
      <c r="I2004" s="540" t="s">
        <v>741</v>
      </c>
      <c r="J2004" s="458"/>
      <c r="K2004" s="458"/>
      <c r="L2004" s="338"/>
      <c r="M2004" s="338"/>
      <c r="N2004" s="338"/>
      <c r="O2004" s="338"/>
      <c r="P2004" s="339"/>
      <c r="Q2004" s="339"/>
      <c r="R2004" s="339"/>
      <c r="S2004" s="372"/>
      <c r="T2004" s="340"/>
      <c r="U2004" s="340"/>
      <c r="V2004" s="340"/>
      <c r="W2004" s="340"/>
    </row>
    <row r="2005" spans="1:23" s="126" customFormat="1" ht="15" customHeight="1">
      <c r="A2005" s="418"/>
      <c r="B2005" s="419" t="s">
        <v>193</v>
      </c>
      <c r="C2005" s="418">
        <v>61</v>
      </c>
      <c r="D2005" s="425" t="s">
        <v>194</v>
      </c>
      <c r="E2005" s="422">
        <v>0</v>
      </c>
      <c r="F2005" s="427">
        <v>0</v>
      </c>
      <c r="G2005" s="427">
        <v>0</v>
      </c>
      <c r="H2005" s="540" t="s">
        <v>741</v>
      </c>
      <c r="I2005" s="540" t="s">
        <v>741</v>
      </c>
      <c r="J2005" s="458"/>
      <c r="K2005" s="458"/>
      <c r="L2005" s="338"/>
      <c r="M2005" s="338"/>
      <c r="N2005" s="338"/>
      <c r="O2005" s="338"/>
      <c r="P2005" s="339"/>
      <c r="Q2005" s="339"/>
      <c r="R2005" s="339"/>
      <c r="S2005" s="372"/>
      <c r="T2005" s="340"/>
      <c r="U2005" s="340"/>
      <c r="V2005" s="340"/>
      <c r="W2005" s="340"/>
    </row>
    <row r="2006" spans="1:23" s="126" customFormat="1" ht="15" customHeight="1">
      <c r="A2006" s="418"/>
      <c r="B2006" s="419" t="s">
        <v>275</v>
      </c>
      <c r="C2006" s="418">
        <v>61</v>
      </c>
      <c r="D2006" s="425" t="s">
        <v>338</v>
      </c>
      <c r="E2006" s="427">
        <v>0</v>
      </c>
      <c r="F2006" s="427">
        <v>0</v>
      </c>
      <c r="G2006" s="427">
        <v>0</v>
      </c>
      <c r="H2006" s="540" t="s">
        <v>741</v>
      </c>
      <c r="I2006" s="540" t="s">
        <v>741</v>
      </c>
      <c r="J2006" s="458"/>
      <c r="K2006" s="458"/>
      <c r="L2006" s="338"/>
      <c r="M2006" s="338"/>
      <c r="N2006" s="338"/>
      <c r="O2006" s="338"/>
      <c r="P2006" s="339"/>
      <c r="Q2006" s="339"/>
      <c r="R2006" s="339"/>
      <c r="S2006" s="372"/>
      <c r="T2006" s="340"/>
      <c r="U2006" s="340"/>
      <c r="V2006" s="340"/>
      <c r="W2006" s="340"/>
    </row>
    <row r="2007" spans="1:23" s="126" customFormat="1" ht="15" customHeight="1">
      <c r="A2007" s="418"/>
      <c r="B2007" s="419">
        <v>3295</v>
      </c>
      <c r="C2007" s="418">
        <v>61</v>
      </c>
      <c r="D2007" s="425" t="s">
        <v>195</v>
      </c>
      <c r="E2007" s="427">
        <v>0</v>
      </c>
      <c r="F2007" s="427">
        <v>0</v>
      </c>
      <c r="G2007" s="427">
        <v>0</v>
      </c>
      <c r="H2007" s="540" t="s">
        <v>741</v>
      </c>
      <c r="I2007" s="540" t="s">
        <v>741</v>
      </c>
      <c r="J2007" s="458"/>
      <c r="K2007" s="458"/>
      <c r="L2007" s="338"/>
      <c r="M2007" s="338"/>
      <c r="N2007" s="338"/>
      <c r="O2007" s="338"/>
      <c r="P2007" s="339"/>
      <c r="Q2007" s="339"/>
      <c r="R2007" s="339"/>
      <c r="S2007" s="372"/>
      <c r="T2007" s="340"/>
      <c r="U2007" s="340"/>
      <c r="V2007" s="340"/>
      <c r="W2007" s="340"/>
    </row>
    <row r="2008" spans="1:23" s="126" customFormat="1" ht="15" customHeight="1">
      <c r="A2008" s="418"/>
      <c r="B2008" s="419">
        <v>3296</v>
      </c>
      <c r="C2008" s="418">
        <v>61</v>
      </c>
      <c r="D2008" s="425" t="s">
        <v>339</v>
      </c>
      <c r="E2008" s="427">
        <v>0</v>
      </c>
      <c r="F2008" s="427">
        <v>0</v>
      </c>
      <c r="G2008" s="427">
        <v>0</v>
      </c>
      <c r="H2008" s="540" t="s">
        <v>741</v>
      </c>
      <c r="I2008" s="540" t="s">
        <v>741</v>
      </c>
      <c r="J2008" s="458"/>
      <c r="K2008" s="458"/>
      <c r="L2008" s="338"/>
      <c r="M2008" s="338"/>
      <c r="N2008" s="338"/>
      <c r="O2008" s="338"/>
      <c r="P2008" s="339"/>
      <c r="Q2008" s="339"/>
      <c r="R2008" s="339"/>
      <c r="S2008" s="372"/>
      <c r="T2008" s="340"/>
      <c r="U2008" s="340"/>
      <c r="V2008" s="340"/>
      <c r="W2008" s="340"/>
    </row>
    <row r="2009" spans="1:23" s="126" customFormat="1" ht="15" customHeight="1">
      <c r="A2009" s="418"/>
      <c r="B2009" s="419" t="s">
        <v>196</v>
      </c>
      <c r="C2009" s="418">
        <v>61</v>
      </c>
      <c r="D2009" s="425" t="s">
        <v>109</v>
      </c>
      <c r="E2009" s="427">
        <v>0</v>
      </c>
      <c r="F2009" s="427">
        <v>0</v>
      </c>
      <c r="G2009" s="427">
        <v>0</v>
      </c>
      <c r="H2009" s="540" t="s">
        <v>741</v>
      </c>
      <c r="I2009" s="540" t="s">
        <v>741</v>
      </c>
      <c r="J2009" s="458"/>
      <c r="K2009" s="458"/>
      <c r="L2009" s="338"/>
      <c r="M2009" s="338"/>
      <c r="N2009" s="338"/>
      <c r="O2009" s="338"/>
      <c r="P2009" s="339"/>
      <c r="Q2009" s="339"/>
      <c r="R2009" s="339"/>
      <c r="S2009" s="372"/>
      <c r="T2009" s="340"/>
      <c r="U2009" s="340"/>
      <c r="V2009" s="340"/>
      <c r="W2009" s="340"/>
    </row>
    <row r="2010" spans="1:23" s="126" customFormat="1" ht="15" customHeight="1">
      <c r="A2010" s="336"/>
      <c r="B2010" s="415">
        <v>34</v>
      </c>
      <c r="C2010" s="336">
        <v>61</v>
      </c>
      <c r="D2010" s="426" t="s">
        <v>18</v>
      </c>
      <c r="E2010" s="417">
        <f>E2011+E2016+E2024</f>
        <v>0</v>
      </c>
      <c r="F2010" s="417">
        <f t="shared" ref="F2010" si="1031">F2011+F2016+F2024</f>
        <v>0</v>
      </c>
      <c r="G2010" s="417">
        <f t="shared" ref="G2010" si="1032">G2011+G2016+G2024</f>
        <v>0</v>
      </c>
      <c r="H2010" s="541" t="s">
        <v>741</v>
      </c>
      <c r="I2010" s="541" t="s">
        <v>741</v>
      </c>
      <c r="J2010" s="458"/>
      <c r="K2010" s="458"/>
      <c r="L2010" s="338"/>
      <c r="M2010" s="338"/>
      <c r="N2010" s="338"/>
      <c r="O2010" s="338"/>
      <c r="P2010" s="339"/>
      <c r="Q2010" s="339"/>
      <c r="R2010" s="339"/>
      <c r="S2010" s="372"/>
      <c r="T2010" s="340"/>
      <c r="U2010" s="340"/>
      <c r="V2010" s="340"/>
      <c r="W2010" s="340"/>
    </row>
    <row r="2011" spans="1:23" s="126" customFormat="1" ht="15" customHeight="1">
      <c r="A2011" s="336"/>
      <c r="B2011" s="415" t="s">
        <v>276</v>
      </c>
      <c r="C2011" s="336">
        <v>61</v>
      </c>
      <c r="D2011" s="426" t="s">
        <v>340</v>
      </c>
      <c r="E2011" s="417">
        <f>SUM(E2012:E2015)</f>
        <v>0</v>
      </c>
      <c r="F2011" s="417">
        <f t="shared" ref="F2011" si="1033">SUM(F2012:F2015)</f>
        <v>0</v>
      </c>
      <c r="G2011" s="417">
        <f t="shared" ref="G2011" si="1034">SUM(G2012:G2015)</f>
        <v>0</v>
      </c>
      <c r="H2011" s="541" t="s">
        <v>741</v>
      </c>
      <c r="I2011" s="541" t="s">
        <v>741</v>
      </c>
      <c r="J2011" s="458"/>
      <c r="K2011" s="458"/>
      <c r="L2011" s="338"/>
      <c r="M2011" s="338"/>
      <c r="N2011" s="338"/>
      <c r="O2011" s="338"/>
      <c r="P2011" s="339"/>
      <c r="Q2011" s="339"/>
      <c r="R2011" s="339"/>
      <c r="S2011" s="372"/>
      <c r="T2011" s="340"/>
      <c r="U2011" s="340"/>
      <c r="V2011" s="340"/>
      <c r="W2011" s="340"/>
    </row>
    <row r="2012" spans="1:23" s="126" customFormat="1" ht="15" customHeight="1">
      <c r="A2012" s="418"/>
      <c r="B2012" s="419" t="s">
        <v>277</v>
      </c>
      <c r="C2012" s="418">
        <v>61</v>
      </c>
      <c r="D2012" s="425" t="s">
        <v>341</v>
      </c>
      <c r="E2012" s="427">
        <v>0</v>
      </c>
      <c r="F2012" s="427">
        <v>0</v>
      </c>
      <c r="G2012" s="427">
        <v>0</v>
      </c>
      <c r="H2012" s="540" t="s">
        <v>741</v>
      </c>
      <c r="I2012" s="540" t="s">
        <v>741</v>
      </c>
      <c r="J2012" s="458"/>
      <c r="K2012" s="458"/>
      <c r="L2012" s="338"/>
      <c r="M2012" s="338"/>
      <c r="N2012" s="338"/>
      <c r="O2012" s="338"/>
      <c r="P2012" s="339"/>
      <c r="Q2012" s="339"/>
      <c r="R2012" s="339"/>
      <c r="S2012" s="372"/>
      <c r="T2012" s="340"/>
      <c r="U2012" s="340"/>
      <c r="V2012" s="340"/>
      <c r="W2012" s="340"/>
    </row>
    <row r="2013" spans="1:23" s="126" customFormat="1" ht="15" customHeight="1">
      <c r="A2013" s="418"/>
      <c r="B2013" s="419" t="s">
        <v>278</v>
      </c>
      <c r="C2013" s="418">
        <v>61</v>
      </c>
      <c r="D2013" s="425" t="s">
        <v>342</v>
      </c>
      <c r="E2013" s="427">
        <v>0</v>
      </c>
      <c r="F2013" s="427">
        <v>0</v>
      </c>
      <c r="G2013" s="427">
        <v>0</v>
      </c>
      <c r="H2013" s="540" t="s">
        <v>741</v>
      </c>
      <c r="I2013" s="540" t="s">
        <v>741</v>
      </c>
      <c r="J2013" s="458"/>
      <c r="K2013" s="458"/>
      <c r="L2013" s="338"/>
      <c r="M2013" s="338"/>
      <c r="N2013" s="338"/>
      <c r="O2013" s="338"/>
      <c r="P2013" s="339"/>
      <c r="Q2013" s="339"/>
      <c r="R2013" s="339"/>
      <c r="S2013" s="372"/>
      <c r="T2013" s="340"/>
      <c r="U2013" s="340"/>
      <c r="V2013" s="340"/>
      <c r="W2013" s="340"/>
    </row>
    <row r="2014" spans="1:23" s="126" customFormat="1" ht="15" customHeight="1">
      <c r="A2014" s="418"/>
      <c r="B2014" s="419" t="s">
        <v>279</v>
      </c>
      <c r="C2014" s="418">
        <v>61</v>
      </c>
      <c r="D2014" s="425" t="s">
        <v>343</v>
      </c>
      <c r="E2014" s="427">
        <v>0</v>
      </c>
      <c r="F2014" s="427">
        <v>0</v>
      </c>
      <c r="G2014" s="427">
        <v>0</v>
      </c>
      <c r="H2014" s="540" t="s">
        <v>741</v>
      </c>
      <c r="I2014" s="540" t="s">
        <v>741</v>
      </c>
      <c r="J2014" s="458"/>
      <c r="K2014" s="458"/>
      <c r="L2014" s="338"/>
      <c r="M2014" s="338"/>
      <c r="N2014" s="338"/>
      <c r="O2014" s="338"/>
      <c r="P2014" s="339"/>
      <c r="Q2014" s="339"/>
      <c r="R2014" s="339"/>
      <c r="S2014" s="372"/>
      <c r="T2014" s="340"/>
      <c r="U2014" s="340"/>
      <c r="V2014" s="340"/>
      <c r="W2014" s="340"/>
    </row>
    <row r="2015" spans="1:23" s="126" customFormat="1" ht="15" customHeight="1">
      <c r="A2015" s="418"/>
      <c r="B2015" s="419" t="s">
        <v>280</v>
      </c>
      <c r="C2015" s="418">
        <v>61</v>
      </c>
      <c r="D2015" s="425" t="s">
        <v>344</v>
      </c>
      <c r="E2015" s="427">
        <v>0</v>
      </c>
      <c r="F2015" s="427">
        <v>0</v>
      </c>
      <c r="G2015" s="427">
        <v>0</v>
      </c>
      <c r="H2015" s="540" t="s">
        <v>741</v>
      </c>
      <c r="I2015" s="540" t="s">
        <v>741</v>
      </c>
      <c r="J2015" s="458"/>
      <c r="K2015" s="458"/>
      <c r="L2015" s="338"/>
      <c r="M2015" s="338"/>
      <c r="N2015" s="338"/>
      <c r="O2015" s="338"/>
      <c r="P2015" s="339"/>
      <c r="Q2015" s="339"/>
      <c r="R2015" s="339"/>
      <c r="S2015" s="372"/>
      <c r="T2015" s="340"/>
      <c r="U2015" s="340"/>
      <c r="V2015" s="340"/>
      <c r="W2015" s="340"/>
    </row>
    <row r="2016" spans="1:23" s="126" customFormat="1" ht="15" customHeight="1">
      <c r="A2016" s="336"/>
      <c r="B2016" s="415" t="s">
        <v>281</v>
      </c>
      <c r="C2016" s="336">
        <v>61</v>
      </c>
      <c r="D2016" s="426" t="s">
        <v>110</v>
      </c>
      <c r="E2016" s="417">
        <f>SUM(E2017:E2023)</f>
        <v>0</v>
      </c>
      <c r="F2016" s="417">
        <f t="shared" ref="F2016" si="1035">SUM(F2017:F2023)</f>
        <v>0</v>
      </c>
      <c r="G2016" s="417">
        <f t="shared" ref="G2016" si="1036">SUM(G2017:G2023)</f>
        <v>0</v>
      </c>
      <c r="H2016" s="541" t="s">
        <v>741</v>
      </c>
      <c r="I2016" s="541" t="s">
        <v>741</v>
      </c>
      <c r="J2016" s="458"/>
      <c r="K2016" s="458"/>
      <c r="L2016" s="338"/>
      <c r="M2016" s="338"/>
      <c r="N2016" s="338"/>
      <c r="O2016" s="338"/>
      <c r="P2016" s="339"/>
      <c r="Q2016" s="339"/>
      <c r="R2016" s="339"/>
      <c r="S2016" s="372"/>
      <c r="T2016" s="340"/>
      <c r="U2016" s="340"/>
      <c r="V2016" s="340"/>
      <c r="W2016" s="340"/>
    </row>
    <row r="2017" spans="1:23" s="126" customFormat="1" ht="15" customHeight="1">
      <c r="A2017" s="418"/>
      <c r="B2017" s="419" t="s">
        <v>282</v>
      </c>
      <c r="C2017" s="418">
        <v>61</v>
      </c>
      <c r="D2017" s="425" t="s">
        <v>345</v>
      </c>
      <c r="E2017" s="427">
        <v>0</v>
      </c>
      <c r="F2017" s="427">
        <v>0</v>
      </c>
      <c r="G2017" s="427">
        <v>0</v>
      </c>
      <c r="H2017" s="540" t="s">
        <v>741</v>
      </c>
      <c r="I2017" s="540" t="s">
        <v>741</v>
      </c>
      <c r="J2017" s="458"/>
      <c r="K2017" s="458"/>
      <c r="L2017" s="338"/>
      <c r="M2017" s="338"/>
      <c r="N2017" s="338"/>
      <c r="O2017" s="338"/>
      <c r="P2017" s="339"/>
      <c r="Q2017" s="339"/>
      <c r="R2017" s="339"/>
      <c r="S2017" s="372"/>
      <c r="T2017" s="340"/>
      <c r="U2017" s="340"/>
      <c r="V2017" s="340"/>
      <c r="W2017" s="340"/>
    </row>
    <row r="2018" spans="1:23" s="126" customFormat="1" ht="15" customHeight="1">
      <c r="A2018" s="418"/>
      <c r="B2018" s="419" t="s">
        <v>283</v>
      </c>
      <c r="C2018" s="418">
        <v>61</v>
      </c>
      <c r="D2018" s="425" t="s">
        <v>346</v>
      </c>
      <c r="E2018" s="427">
        <v>0</v>
      </c>
      <c r="F2018" s="427">
        <v>0</v>
      </c>
      <c r="G2018" s="427">
        <v>0</v>
      </c>
      <c r="H2018" s="540" t="s">
        <v>741</v>
      </c>
      <c r="I2018" s="540" t="s">
        <v>741</v>
      </c>
      <c r="J2018" s="458"/>
      <c r="K2018" s="458"/>
      <c r="L2018" s="338"/>
      <c r="M2018" s="338"/>
      <c r="N2018" s="338"/>
      <c r="O2018" s="338"/>
      <c r="P2018" s="339"/>
      <c r="Q2018" s="339"/>
      <c r="R2018" s="339"/>
      <c r="S2018" s="372"/>
      <c r="T2018" s="340"/>
      <c r="U2018" s="340"/>
      <c r="V2018" s="340"/>
      <c r="W2018" s="340"/>
    </row>
    <row r="2019" spans="1:23" s="126" customFormat="1" ht="15" customHeight="1">
      <c r="A2019" s="418"/>
      <c r="B2019" s="419" t="s">
        <v>284</v>
      </c>
      <c r="C2019" s="418">
        <v>61</v>
      </c>
      <c r="D2019" s="425" t="s">
        <v>347</v>
      </c>
      <c r="E2019" s="427">
        <v>0</v>
      </c>
      <c r="F2019" s="427">
        <v>0</v>
      </c>
      <c r="G2019" s="427">
        <v>0</v>
      </c>
      <c r="H2019" s="540" t="s">
        <v>741</v>
      </c>
      <c r="I2019" s="540" t="s">
        <v>741</v>
      </c>
      <c r="J2019" s="458"/>
      <c r="K2019" s="458"/>
      <c r="L2019" s="338"/>
      <c r="M2019" s="338"/>
      <c r="N2019" s="338"/>
      <c r="O2019" s="338"/>
      <c r="P2019" s="339"/>
      <c r="Q2019" s="339"/>
      <c r="R2019" s="339"/>
      <c r="S2019" s="372"/>
      <c r="T2019" s="340"/>
      <c r="U2019" s="340"/>
      <c r="V2019" s="340"/>
      <c r="W2019" s="340"/>
    </row>
    <row r="2020" spans="1:23" s="126" customFormat="1" ht="15" customHeight="1">
      <c r="A2020" s="418"/>
      <c r="B2020" s="419" t="s">
        <v>285</v>
      </c>
      <c r="C2020" s="418">
        <v>61</v>
      </c>
      <c r="D2020" s="425" t="s">
        <v>348</v>
      </c>
      <c r="E2020" s="427">
        <v>0</v>
      </c>
      <c r="F2020" s="427">
        <v>0</v>
      </c>
      <c r="G2020" s="427">
        <v>0</v>
      </c>
      <c r="H2020" s="540" t="s">
        <v>741</v>
      </c>
      <c r="I2020" s="540" t="s">
        <v>741</v>
      </c>
      <c r="J2020" s="458"/>
      <c r="K2020" s="458"/>
      <c r="L2020" s="338"/>
      <c r="M2020" s="338"/>
      <c r="N2020" s="338"/>
      <c r="O2020" s="338"/>
      <c r="P2020" s="339"/>
      <c r="Q2020" s="339"/>
      <c r="R2020" s="339"/>
      <c r="S2020" s="372"/>
      <c r="T2020" s="340"/>
      <c r="U2020" s="340"/>
      <c r="V2020" s="340"/>
      <c r="W2020" s="340"/>
    </row>
    <row r="2021" spans="1:23" s="126" customFormat="1" ht="15" customHeight="1">
      <c r="A2021" s="418"/>
      <c r="B2021" s="419">
        <v>3426</v>
      </c>
      <c r="C2021" s="418">
        <v>61</v>
      </c>
      <c r="D2021" s="425" t="s">
        <v>349</v>
      </c>
      <c r="E2021" s="427">
        <v>0</v>
      </c>
      <c r="F2021" s="427">
        <v>0</v>
      </c>
      <c r="G2021" s="427">
        <v>0</v>
      </c>
      <c r="H2021" s="540" t="s">
        <v>741</v>
      </c>
      <c r="I2021" s="540" t="s">
        <v>741</v>
      </c>
      <c r="J2021" s="458"/>
      <c r="K2021" s="458"/>
      <c r="L2021" s="338"/>
      <c r="M2021" s="338"/>
      <c r="N2021" s="338"/>
      <c r="O2021" s="338"/>
      <c r="P2021" s="339"/>
      <c r="Q2021" s="339"/>
      <c r="R2021" s="339"/>
      <c r="S2021" s="372"/>
      <c r="T2021" s="340"/>
      <c r="U2021" s="340"/>
      <c r="V2021" s="340"/>
      <c r="W2021" s="340"/>
    </row>
    <row r="2022" spans="1:23" s="126" customFormat="1" ht="15" customHeight="1">
      <c r="A2022" s="418"/>
      <c r="B2022" s="419">
        <v>3427</v>
      </c>
      <c r="C2022" s="418">
        <v>61</v>
      </c>
      <c r="D2022" s="425" t="s">
        <v>350</v>
      </c>
      <c r="E2022" s="427">
        <v>0</v>
      </c>
      <c r="F2022" s="427">
        <v>0</v>
      </c>
      <c r="G2022" s="427">
        <v>0</v>
      </c>
      <c r="H2022" s="540" t="s">
        <v>741</v>
      </c>
      <c r="I2022" s="540" t="s">
        <v>741</v>
      </c>
      <c r="J2022" s="458"/>
      <c r="K2022" s="458"/>
      <c r="L2022" s="338"/>
      <c r="M2022" s="338"/>
      <c r="N2022" s="338"/>
      <c r="O2022" s="338"/>
      <c r="P2022" s="339"/>
      <c r="Q2022" s="339"/>
      <c r="R2022" s="339"/>
      <c r="S2022" s="372"/>
      <c r="T2022" s="340"/>
      <c r="U2022" s="340"/>
      <c r="V2022" s="340"/>
      <c r="W2022" s="340"/>
    </row>
    <row r="2023" spans="1:23" s="126" customFormat="1" ht="15" customHeight="1">
      <c r="A2023" s="418"/>
      <c r="B2023" s="419">
        <v>3428</v>
      </c>
      <c r="C2023" s="418">
        <v>61</v>
      </c>
      <c r="D2023" s="425" t="s">
        <v>351</v>
      </c>
      <c r="E2023" s="427">
        <v>0</v>
      </c>
      <c r="F2023" s="427">
        <v>0</v>
      </c>
      <c r="G2023" s="427">
        <v>0</v>
      </c>
      <c r="H2023" s="540" t="s">
        <v>741</v>
      </c>
      <c r="I2023" s="540" t="s">
        <v>741</v>
      </c>
      <c r="J2023" s="458"/>
      <c r="K2023" s="458"/>
      <c r="L2023" s="338"/>
      <c r="M2023" s="338"/>
      <c r="N2023" s="338"/>
      <c r="O2023" s="338"/>
      <c r="P2023" s="339"/>
      <c r="Q2023" s="339"/>
      <c r="R2023" s="339"/>
      <c r="S2023" s="372"/>
      <c r="T2023" s="340"/>
      <c r="U2023" s="340"/>
      <c r="V2023" s="340"/>
      <c r="W2023" s="340"/>
    </row>
    <row r="2024" spans="1:23" s="126" customFormat="1" ht="15" customHeight="1">
      <c r="A2024" s="336"/>
      <c r="B2024" s="415" t="s">
        <v>286</v>
      </c>
      <c r="C2024" s="336">
        <v>61</v>
      </c>
      <c r="D2024" s="426" t="s">
        <v>111</v>
      </c>
      <c r="E2024" s="417">
        <f>SUM(E2025:E2028)</f>
        <v>0</v>
      </c>
      <c r="F2024" s="417">
        <f t="shared" ref="F2024" si="1037">SUM(F2025:F2028)</f>
        <v>0</v>
      </c>
      <c r="G2024" s="417">
        <f t="shared" ref="G2024" si="1038">SUM(G2025:G2028)</f>
        <v>0</v>
      </c>
      <c r="H2024" s="541" t="s">
        <v>741</v>
      </c>
      <c r="I2024" s="541" t="s">
        <v>741</v>
      </c>
      <c r="J2024" s="458"/>
      <c r="K2024" s="458"/>
      <c r="L2024" s="338"/>
      <c r="M2024" s="338"/>
      <c r="N2024" s="338"/>
      <c r="O2024" s="338"/>
      <c r="P2024" s="339"/>
      <c r="Q2024" s="339"/>
      <c r="R2024" s="339"/>
      <c r="S2024" s="372"/>
      <c r="T2024" s="340"/>
      <c r="U2024" s="340"/>
      <c r="V2024" s="340"/>
      <c r="W2024" s="340"/>
    </row>
    <row r="2025" spans="1:23" s="126" customFormat="1" ht="15" customHeight="1">
      <c r="A2025" s="418"/>
      <c r="B2025" s="419" t="s">
        <v>197</v>
      </c>
      <c r="C2025" s="418">
        <v>61</v>
      </c>
      <c r="D2025" s="425" t="s">
        <v>198</v>
      </c>
      <c r="E2025" s="427">
        <v>0</v>
      </c>
      <c r="F2025" s="427">
        <v>0</v>
      </c>
      <c r="G2025" s="427">
        <v>0</v>
      </c>
      <c r="H2025" s="540" t="s">
        <v>741</v>
      </c>
      <c r="I2025" s="540" t="s">
        <v>741</v>
      </c>
      <c r="J2025" s="458"/>
      <c r="K2025" s="458"/>
      <c r="L2025" s="338"/>
      <c r="M2025" s="338"/>
      <c r="N2025" s="338"/>
      <c r="O2025" s="338"/>
      <c r="P2025" s="339"/>
      <c r="Q2025" s="339"/>
      <c r="R2025" s="339"/>
      <c r="S2025" s="372"/>
      <c r="T2025" s="340"/>
      <c r="U2025" s="340"/>
      <c r="V2025" s="340"/>
      <c r="W2025" s="340"/>
    </row>
    <row r="2026" spans="1:23" s="126" customFormat="1" ht="15" customHeight="1">
      <c r="A2026" s="418"/>
      <c r="B2026" s="419" t="s">
        <v>287</v>
      </c>
      <c r="C2026" s="418">
        <v>61</v>
      </c>
      <c r="D2026" s="425" t="s">
        <v>352</v>
      </c>
      <c r="E2026" s="427">
        <v>0</v>
      </c>
      <c r="F2026" s="427">
        <v>0</v>
      </c>
      <c r="G2026" s="427">
        <v>0</v>
      </c>
      <c r="H2026" s="540" t="s">
        <v>741</v>
      </c>
      <c r="I2026" s="540" t="s">
        <v>741</v>
      </c>
      <c r="J2026" s="458"/>
      <c r="K2026" s="458"/>
      <c r="L2026" s="338"/>
      <c r="M2026" s="338"/>
      <c r="N2026" s="338"/>
      <c r="O2026" s="338"/>
      <c r="P2026" s="339"/>
      <c r="Q2026" s="339"/>
      <c r="R2026" s="339"/>
      <c r="S2026" s="372"/>
      <c r="T2026" s="340"/>
      <c r="U2026" s="340"/>
      <c r="V2026" s="340"/>
      <c r="W2026" s="340"/>
    </row>
    <row r="2027" spans="1:23" s="126" customFormat="1" ht="15" customHeight="1">
      <c r="A2027" s="418"/>
      <c r="B2027" s="419" t="s">
        <v>288</v>
      </c>
      <c r="C2027" s="418">
        <v>61</v>
      </c>
      <c r="D2027" s="425" t="s">
        <v>353</v>
      </c>
      <c r="E2027" s="427">
        <v>0</v>
      </c>
      <c r="F2027" s="427">
        <v>0</v>
      </c>
      <c r="G2027" s="427">
        <v>0</v>
      </c>
      <c r="H2027" s="540" t="s">
        <v>741</v>
      </c>
      <c r="I2027" s="540" t="s">
        <v>741</v>
      </c>
      <c r="J2027" s="458"/>
      <c r="K2027" s="458"/>
      <c r="L2027" s="338"/>
      <c r="M2027" s="338"/>
      <c r="N2027" s="338"/>
      <c r="O2027" s="338"/>
      <c r="P2027" s="339"/>
      <c r="Q2027" s="339"/>
      <c r="R2027" s="339"/>
      <c r="S2027" s="372"/>
      <c r="T2027" s="340"/>
      <c r="U2027" s="340"/>
      <c r="V2027" s="340"/>
      <c r="W2027" s="340"/>
    </row>
    <row r="2028" spans="1:23" s="126" customFormat="1" ht="15" customHeight="1">
      <c r="A2028" s="418"/>
      <c r="B2028" s="419" t="s">
        <v>289</v>
      </c>
      <c r="C2028" s="418">
        <v>61</v>
      </c>
      <c r="D2028" s="425" t="s">
        <v>354</v>
      </c>
      <c r="E2028" s="427">
        <v>0</v>
      </c>
      <c r="F2028" s="427">
        <v>0</v>
      </c>
      <c r="G2028" s="427">
        <v>0</v>
      </c>
      <c r="H2028" s="540" t="s">
        <v>741</v>
      </c>
      <c r="I2028" s="540" t="s">
        <v>741</v>
      </c>
      <c r="J2028" s="458"/>
      <c r="K2028" s="458"/>
      <c r="L2028" s="338"/>
      <c r="M2028" s="338"/>
      <c r="N2028" s="338"/>
      <c r="O2028" s="338"/>
      <c r="P2028" s="339"/>
      <c r="Q2028" s="339"/>
      <c r="R2028" s="339"/>
      <c r="S2028" s="372"/>
      <c r="T2028" s="340"/>
      <c r="U2028" s="340"/>
      <c r="V2028" s="340"/>
      <c r="W2028" s="340"/>
    </row>
    <row r="2029" spans="1:23" s="126" customFormat="1" ht="15" customHeight="1">
      <c r="A2029" s="336"/>
      <c r="B2029" s="415">
        <v>35</v>
      </c>
      <c r="C2029" s="336">
        <v>61</v>
      </c>
      <c r="D2029" s="426" t="s">
        <v>355</v>
      </c>
      <c r="E2029" s="417">
        <f>E2030+E2033+E2037</f>
        <v>0</v>
      </c>
      <c r="F2029" s="417">
        <f t="shared" ref="F2029" si="1039">F2030+F2033+F2037</f>
        <v>0</v>
      </c>
      <c r="G2029" s="417">
        <f t="shared" ref="G2029" si="1040">G2030+G2033+G2037</f>
        <v>0</v>
      </c>
      <c r="H2029" s="541" t="s">
        <v>741</v>
      </c>
      <c r="I2029" s="541" t="s">
        <v>741</v>
      </c>
      <c r="J2029" s="458"/>
      <c r="K2029" s="458"/>
      <c r="L2029" s="338"/>
      <c r="M2029" s="338"/>
      <c r="N2029" s="338"/>
      <c r="O2029" s="338"/>
      <c r="P2029" s="339"/>
      <c r="Q2029" s="339"/>
      <c r="R2029" s="339"/>
      <c r="S2029" s="372"/>
      <c r="T2029" s="340"/>
      <c r="U2029" s="340"/>
      <c r="V2029" s="340"/>
      <c r="W2029" s="340"/>
    </row>
    <row r="2030" spans="1:23" s="126" customFormat="1" ht="15" customHeight="1">
      <c r="A2030" s="336"/>
      <c r="B2030" s="415" t="s">
        <v>290</v>
      </c>
      <c r="C2030" s="336">
        <v>61</v>
      </c>
      <c r="D2030" s="426" t="s">
        <v>356</v>
      </c>
      <c r="E2030" s="417">
        <f>SUM(E2031:E2032)</f>
        <v>0</v>
      </c>
      <c r="F2030" s="417">
        <f t="shared" ref="F2030" si="1041">SUM(F2031:F2032)</f>
        <v>0</v>
      </c>
      <c r="G2030" s="417">
        <f t="shared" ref="G2030" si="1042">SUM(G2031:G2032)</f>
        <v>0</v>
      </c>
      <c r="H2030" s="541" t="s">
        <v>741</v>
      </c>
      <c r="I2030" s="541" t="s">
        <v>741</v>
      </c>
      <c r="J2030" s="458"/>
      <c r="K2030" s="458"/>
      <c r="L2030" s="338"/>
      <c r="M2030" s="338"/>
      <c r="N2030" s="338"/>
      <c r="O2030" s="338"/>
      <c r="P2030" s="339"/>
      <c r="Q2030" s="339"/>
      <c r="R2030" s="339"/>
      <c r="S2030" s="372"/>
      <c r="T2030" s="340"/>
      <c r="U2030" s="340"/>
      <c r="V2030" s="340"/>
      <c r="W2030" s="340"/>
    </row>
    <row r="2031" spans="1:23" s="126" customFormat="1" ht="15" customHeight="1">
      <c r="A2031" s="418"/>
      <c r="B2031" s="419" t="s">
        <v>292</v>
      </c>
      <c r="C2031" s="418">
        <v>61</v>
      </c>
      <c r="D2031" s="425" t="s">
        <v>357</v>
      </c>
      <c r="E2031" s="427">
        <v>0</v>
      </c>
      <c r="F2031" s="427">
        <v>0</v>
      </c>
      <c r="G2031" s="427">
        <v>0</v>
      </c>
      <c r="H2031" s="540" t="s">
        <v>741</v>
      </c>
      <c r="I2031" s="540" t="s">
        <v>741</v>
      </c>
      <c r="J2031" s="458"/>
      <c r="K2031" s="458"/>
      <c r="L2031" s="338"/>
      <c r="M2031" s="338"/>
      <c r="N2031" s="338"/>
      <c r="O2031" s="338"/>
      <c r="P2031" s="339"/>
      <c r="Q2031" s="339"/>
      <c r="R2031" s="339"/>
      <c r="S2031" s="372"/>
      <c r="T2031" s="340"/>
      <c r="U2031" s="340"/>
      <c r="V2031" s="340"/>
      <c r="W2031" s="340"/>
    </row>
    <row r="2032" spans="1:23" s="126" customFormat="1" ht="15" customHeight="1">
      <c r="A2032" s="418"/>
      <c r="B2032" s="419" t="s">
        <v>293</v>
      </c>
      <c r="C2032" s="418">
        <v>61</v>
      </c>
      <c r="D2032" s="425" t="s">
        <v>356</v>
      </c>
      <c r="E2032" s="427">
        <v>0</v>
      </c>
      <c r="F2032" s="427">
        <v>0</v>
      </c>
      <c r="G2032" s="427">
        <v>0</v>
      </c>
      <c r="H2032" s="540" t="s">
        <v>741</v>
      </c>
      <c r="I2032" s="540" t="s">
        <v>741</v>
      </c>
      <c r="J2032" s="458"/>
      <c r="K2032" s="458"/>
      <c r="L2032" s="338"/>
      <c r="M2032" s="338"/>
      <c r="N2032" s="338"/>
      <c r="O2032" s="338"/>
      <c r="P2032" s="339"/>
      <c r="Q2032" s="339"/>
      <c r="R2032" s="339"/>
      <c r="S2032" s="372"/>
      <c r="T2032" s="340"/>
      <c r="U2032" s="340"/>
      <c r="V2032" s="340"/>
      <c r="W2032" s="340"/>
    </row>
    <row r="2033" spans="1:23" s="126" customFormat="1" ht="15" customHeight="1">
      <c r="A2033" s="336"/>
      <c r="B2033" s="415" t="s">
        <v>291</v>
      </c>
      <c r="C2033" s="336">
        <v>61</v>
      </c>
      <c r="D2033" s="426" t="s">
        <v>358</v>
      </c>
      <c r="E2033" s="417">
        <f>SUM(E2034:E2036)</f>
        <v>0</v>
      </c>
      <c r="F2033" s="417">
        <f t="shared" ref="F2033" si="1043">SUM(F2034:F2036)</f>
        <v>0</v>
      </c>
      <c r="G2033" s="417">
        <f t="shared" ref="G2033" si="1044">SUM(G2034:G2036)</f>
        <v>0</v>
      </c>
      <c r="H2033" s="541" t="s">
        <v>741</v>
      </c>
      <c r="I2033" s="541" t="s">
        <v>741</v>
      </c>
      <c r="J2033" s="458"/>
      <c r="K2033" s="458"/>
      <c r="L2033" s="338"/>
      <c r="M2033" s="338"/>
      <c r="N2033" s="338"/>
      <c r="O2033" s="338"/>
      <c r="P2033" s="339"/>
      <c r="Q2033" s="339"/>
      <c r="R2033" s="339"/>
      <c r="S2033" s="372"/>
      <c r="T2033" s="340"/>
      <c r="U2033" s="340"/>
      <c r="V2033" s="340"/>
      <c r="W2033" s="340"/>
    </row>
    <row r="2034" spans="1:23" s="126" customFormat="1" ht="15" customHeight="1">
      <c r="A2034" s="418"/>
      <c r="B2034" s="419" t="s">
        <v>294</v>
      </c>
      <c r="C2034" s="418">
        <v>61</v>
      </c>
      <c r="D2034" s="425" t="s">
        <v>359</v>
      </c>
      <c r="E2034" s="427">
        <v>0</v>
      </c>
      <c r="F2034" s="427">
        <v>0</v>
      </c>
      <c r="G2034" s="427">
        <v>0</v>
      </c>
      <c r="H2034" s="540" t="s">
        <v>741</v>
      </c>
      <c r="I2034" s="540" t="s">
        <v>741</v>
      </c>
      <c r="J2034" s="458"/>
      <c r="K2034" s="458"/>
      <c r="L2034" s="338"/>
      <c r="M2034" s="338"/>
      <c r="N2034" s="338"/>
      <c r="O2034" s="338"/>
      <c r="P2034" s="339"/>
      <c r="Q2034" s="339"/>
      <c r="R2034" s="339"/>
      <c r="S2034" s="372"/>
      <c r="T2034" s="340"/>
      <c r="U2034" s="340"/>
      <c r="V2034" s="340"/>
      <c r="W2034" s="340"/>
    </row>
    <row r="2035" spans="1:23" s="126" customFormat="1" ht="15" customHeight="1">
      <c r="A2035" s="418"/>
      <c r="B2035" s="419" t="s">
        <v>295</v>
      </c>
      <c r="C2035" s="418">
        <v>61</v>
      </c>
      <c r="D2035" s="425" t="s">
        <v>360</v>
      </c>
      <c r="E2035" s="427">
        <v>0</v>
      </c>
      <c r="F2035" s="427">
        <v>0</v>
      </c>
      <c r="G2035" s="427">
        <v>0</v>
      </c>
      <c r="H2035" s="540" t="s">
        <v>741</v>
      </c>
      <c r="I2035" s="540" t="s">
        <v>741</v>
      </c>
      <c r="J2035" s="458"/>
      <c r="K2035" s="458"/>
      <c r="L2035" s="338"/>
      <c r="M2035" s="338"/>
      <c r="N2035" s="338"/>
      <c r="O2035" s="338"/>
      <c r="P2035" s="339"/>
      <c r="Q2035" s="339"/>
      <c r="R2035" s="339"/>
      <c r="S2035" s="372"/>
      <c r="T2035" s="340"/>
      <c r="U2035" s="340"/>
      <c r="V2035" s="340"/>
      <c r="W2035" s="340"/>
    </row>
    <row r="2036" spans="1:23" s="126" customFormat="1" ht="15" customHeight="1">
      <c r="A2036" s="418"/>
      <c r="B2036" s="419" t="s">
        <v>296</v>
      </c>
      <c r="C2036" s="418">
        <v>61</v>
      </c>
      <c r="D2036" s="425" t="s">
        <v>361</v>
      </c>
      <c r="E2036" s="427">
        <v>0</v>
      </c>
      <c r="F2036" s="427">
        <v>0</v>
      </c>
      <c r="G2036" s="427">
        <v>0</v>
      </c>
      <c r="H2036" s="540" t="s">
        <v>741</v>
      </c>
      <c r="I2036" s="540" t="s">
        <v>741</v>
      </c>
      <c r="J2036" s="458"/>
      <c r="K2036" s="458"/>
      <c r="L2036" s="338"/>
      <c r="M2036" s="338"/>
      <c r="N2036" s="338"/>
      <c r="O2036" s="338"/>
      <c r="P2036" s="339"/>
      <c r="Q2036" s="339"/>
      <c r="R2036" s="339"/>
      <c r="S2036" s="372"/>
      <c r="T2036" s="340"/>
      <c r="U2036" s="340"/>
      <c r="V2036" s="340"/>
      <c r="W2036" s="340"/>
    </row>
    <row r="2037" spans="1:23" s="126" customFormat="1" ht="15" customHeight="1">
      <c r="A2037" s="336"/>
      <c r="B2037" s="415">
        <v>353</v>
      </c>
      <c r="C2037" s="336">
        <v>61</v>
      </c>
      <c r="D2037" s="426" t="s">
        <v>362</v>
      </c>
      <c r="E2037" s="417">
        <f>SUM(E2038)</f>
        <v>0</v>
      </c>
      <c r="F2037" s="417">
        <f t="shared" ref="F2037" si="1045">SUM(F2038)</f>
        <v>0</v>
      </c>
      <c r="G2037" s="417">
        <f t="shared" ref="G2037" si="1046">SUM(G2038)</f>
        <v>0</v>
      </c>
      <c r="H2037" s="541" t="s">
        <v>741</v>
      </c>
      <c r="I2037" s="541" t="s">
        <v>741</v>
      </c>
      <c r="J2037" s="458"/>
      <c r="K2037" s="458"/>
      <c r="L2037" s="338"/>
      <c r="M2037" s="338"/>
      <c r="N2037" s="338"/>
      <c r="O2037" s="338"/>
      <c r="P2037" s="339"/>
      <c r="Q2037" s="339"/>
      <c r="R2037" s="339"/>
      <c r="S2037" s="372"/>
      <c r="T2037" s="340"/>
      <c r="U2037" s="340"/>
      <c r="V2037" s="340"/>
      <c r="W2037" s="340"/>
    </row>
    <row r="2038" spans="1:23" s="126" customFormat="1" ht="15" customHeight="1">
      <c r="A2038" s="418"/>
      <c r="B2038" s="419">
        <v>3531</v>
      </c>
      <c r="C2038" s="418">
        <v>61</v>
      </c>
      <c r="D2038" s="425" t="s">
        <v>362</v>
      </c>
      <c r="E2038" s="427">
        <v>0</v>
      </c>
      <c r="F2038" s="427">
        <v>0</v>
      </c>
      <c r="G2038" s="427">
        <v>0</v>
      </c>
      <c r="H2038" s="540" t="s">
        <v>741</v>
      </c>
      <c r="I2038" s="540" t="s">
        <v>741</v>
      </c>
      <c r="J2038" s="458"/>
      <c r="K2038" s="458"/>
      <c r="L2038" s="338"/>
      <c r="M2038" s="338"/>
      <c r="N2038" s="338"/>
      <c r="O2038" s="338"/>
      <c r="P2038" s="339"/>
      <c r="Q2038" s="339"/>
      <c r="R2038" s="339"/>
      <c r="S2038" s="372"/>
      <c r="T2038" s="340"/>
      <c r="U2038" s="340"/>
      <c r="V2038" s="340"/>
      <c r="W2038" s="340"/>
    </row>
    <row r="2039" spans="1:23" s="126" customFormat="1" ht="15" customHeight="1">
      <c r="A2039" s="336"/>
      <c r="B2039" s="415">
        <v>36</v>
      </c>
      <c r="C2039" s="336">
        <v>61</v>
      </c>
      <c r="D2039" s="426" t="s">
        <v>363</v>
      </c>
      <c r="E2039" s="417">
        <f>E2040+E2043+E2046+E2051+E2055+E2059+E2062</f>
        <v>0</v>
      </c>
      <c r="F2039" s="417">
        <f t="shared" ref="F2039" si="1047">F2040+F2043+F2046+F2051+F2055+F2059+F2062</f>
        <v>0</v>
      </c>
      <c r="G2039" s="417">
        <f t="shared" ref="G2039" si="1048">G2040+G2043+G2046+G2051+G2055+G2059+G2062</f>
        <v>0</v>
      </c>
      <c r="H2039" s="541" t="s">
        <v>741</v>
      </c>
      <c r="I2039" s="541" t="s">
        <v>741</v>
      </c>
      <c r="J2039" s="458"/>
      <c r="K2039" s="458"/>
      <c r="L2039" s="338"/>
      <c r="M2039" s="338"/>
      <c r="N2039" s="338"/>
      <c r="O2039" s="338"/>
      <c r="P2039" s="339"/>
      <c r="Q2039" s="339"/>
      <c r="R2039" s="339"/>
      <c r="S2039" s="372"/>
      <c r="T2039" s="340"/>
      <c r="U2039" s="340"/>
      <c r="V2039" s="340"/>
      <c r="W2039" s="340"/>
    </row>
    <row r="2040" spans="1:23" s="126" customFormat="1" ht="15" customHeight="1">
      <c r="A2040" s="336"/>
      <c r="B2040" s="415" t="s">
        <v>297</v>
      </c>
      <c r="C2040" s="336">
        <v>61</v>
      </c>
      <c r="D2040" s="426" t="s">
        <v>364</v>
      </c>
      <c r="E2040" s="417">
        <f>SUM(E2041:E2042)</f>
        <v>0</v>
      </c>
      <c r="F2040" s="417">
        <f t="shared" ref="F2040" si="1049">SUM(F2041:F2042)</f>
        <v>0</v>
      </c>
      <c r="G2040" s="417">
        <f t="shared" ref="G2040" si="1050">SUM(G2041:G2042)</f>
        <v>0</v>
      </c>
      <c r="H2040" s="541" t="s">
        <v>741</v>
      </c>
      <c r="I2040" s="541" t="s">
        <v>741</v>
      </c>
      <c r="J2040" s="458"/>
      <c r="K2040" s="458"/>
      <c r="L2040" s="338"/>
      <c r="M2040" s="338"/>
      <c r="N2040" s="338"/>
      <c r="O2040" s="338"/>
      <c r="P2040" s="339"/>
      <c r="Q2040" s="339"/>
      <c r="R2040" s="339"/>
      <c r="S2040" s="372"/>
      <c r="T2040" s="340"/>
      <c r="U2040" s="340"/>
      <c r="V2040" s="340"/>
      <c r="W2040" s="340"/>
    </row>
    <row r="2041" spans="1:23" s="126" customFormat="1" ht="15" customHeight="1">
      <c r="A2041" s="418"/>
      <c r="B2041" s="419" t="s">
        <v>298</v>
      </c>
      <c r="C2041" s="418">
        <v>61</v>
      </c>
      <c r="D2041" s="425" t="s">
        <v>365</v>
      </c>
      <c r="E2041" s="427">
        <v>0</v>
      </c>
      <c r="F2041" s="427">
        <v>0</v>
      </c>
      <c r="G2041" s="427">
        <v>0</v>
      </c>
      <c r="H2041" s="540" t="s">
        <v>741</v>
      </c>
      <c r="I2041" s="540" t="s">
        <v>741</v>
      </c>
      <c r="J2041" s="458"/>
      <c r="K2041" s="458"/>
      <c r="L2041" s="338"/>
      <c r="M2041" s="338"/>
      <c r="N2041" s="338"/>
      <c r="O2041" s="338"/>
      <c r="P2041" s="339"/>
      <c r="Q2041" s="339"/>
      <c r="R2041" s="339"/>
      <c r="S2041" s="372"/>
      <c r="T2041" s="340"/>
      <c r="U2041" s="340"/>
      <c r="V2041" s="340"/>
      <c r="W2041" s="340"/>
    </row>
    <row r="2042" spans="1:23" s="126" customFormat="1" ht="15" customHeight="1">
      <c r="A2042" s="418"/>
      <c r="B2042" s="419" t="s">
        <v>299</v>
      </c>
      <c r="C2042" s="418">
        <v>61</v>
      </c>
      <c r="D2042" s="425" t="s">
        <v>366</v>
      </c>
      <c r="E2042" s="427">
        <v>0</v>
      </c>
      <c r="F2042" s="427">
        <v>0</v>
      </c>
      <c r="G2042" s="427">
        <v>0</v>
      </c>
      <c r="H2042" s="540" t="s">
        <v>741</v>
      </c>
      <c r="I2042" s="540" t="s">
        <v>741</v>
      </c>
      <c r="J2042" s="458"/>
      <c r="K2042" s="458"/>
      <c r="L2042" s="338"/>
      <c r="M2042" s="338"/>
      <c r="N2042" s="338"/>
      <c r="O2042" s="338"/>
      <c r="P2042" s="339"/>
      <c r="Q2042" s="339"/>
      <c r="R2042" s="339"/>
      <c r="S2042" s="372"/>
      <c r="T2042" s="340"/>
      <c r="U2042" s="340"/>
      <c r="V2042" s="340"/>
      <c r="W2042" s="340"/>
    </row>
    <row r="2043" spans="1:23" s="126" customFormat="1" ht="15" customHeight="1">
      <c r="A2043" s="336"/>
      <c r="B2043" s="415">
        <v>362</v>
      </c>
      <c r="C2043" s="336">
        <v>61</v>
      </c>
      <c r="D2043" s="426" t="s">
        <v>367</v>
      </c>
      <c r="E2043" s="417">
        <f>SUM(E2044:E2045)</f>
        <v>0</v>
      </c>
      <c r="F2043" s="417">
        <f t="shared" ref="F2043" si="1051">SUM(F2044:F2045)</f>
        <v>0</v>
      </c>
      <c r="G2043" s="417">
        <f t="shared" ref="G2043" si="1052">SUM(G2044:G2045)</f>
        <v>0</v>
      </c>
      <c r="H2043" s="541" t="s">
        <v>741</v>
      </c>
      <c r="I2043" s="541" t="s">
        <v>741</v>
      </c>
      <c r="J2043" s="458"/>
      <c r="K2043" s="458"/>
      <c r="L2043" s="338"/>
      <c r="M2043" s="338"/>
      <c r="N2043" s="338"/>
      <c r="O2043" s="338"/>
      <c r="P2043" s="339"/>
      <c r="Q2043" s="339"/>
      <c r="R2043" s="339"/>
      <c r="S2043" s="372"/>
      <c r="T2043" s="340"/>
      <c r="U2043" s="340"/>
      <c r="V2043" s="340"/>
      <c r="W2043" s="340"/>
    </row>
    <row r="2044" spans="1:23" s="126" customFormat="1" ht="15" customHeight="1">
      <c r="A2044" s="418"/>
      <c r="B2044" s="419">
        <v>3621</v>
      </c>
      <c r="C2044" s="418">
        <v>61</v>
      </c>
      <c r="D2044" s="425" t="s">
        <v>368</v>
      </c>
      <c r="E2044" s="427">
        <v>0</v>
      </c>
      <c r="F2044" s="427">
        <v>0</v>
      </c>
      <c r="G2044" s="427">
        <v>0</v>
      </c>
      <c r="H2044" s="540" t="s">
        <v>741</v>
      </c>
      <c r="I2044" s="540" t="s">
        <v>741</v>
      </c>
      <c r="J2044" s="458"/>
      <c r="K2044" s="458"/>
      <c r="L2044" s="338"/>
      <c r="M2044" s="338"/>
      <c r="N2044" s="338"/>
      <c r="O2044" s="338"/>
      <c r="P2044" s="339"/>
      <c r="Q2044" s="339"/>
      <c r="R2044" s="339"/>
      <c r="S2044" s="372"/>
      <c r="T2044" s="340"/>
      <c r="U2044" s="340"/>
      <c r="V2044" s="340"/>
      <c r="W2044" s="340"/>
    </row>
    <row r="2045" spans="1:23" s="126" customFormat="1" ht="15" customHeight="1">
      <c r="A2045" s="418"/>
      <c r="B2045" s="419">
        <v>3622</v>
      </c>
      <c r="C2045" s="418">
        <v>61</v>
      </c>
      <c r="D2045" s="425" t="s">
        <v>369</v>
      </c>
      <c r="E2045" s="427">
        <v>0</v>
      </c>
      <c r="F2045" s="427">
        <v>0</v>
      </c>
      <c r="G2045" s="427">
        <v>0</v>
      </c>
      <c r="H2045" s="540" t="s">
        <v>741</v>
      </c>
      <c r="I2045" s="540" t="s">
        <v>741</v>
      </c>
      <c r="J2045" s="458"/>
      <c r="K2045" s="458"/>
      <c r="L2045" s="338"/>
      <c r="M2045" s="338"/>
      <c r="N2045" s="338"/>
      <c r="O2045" s="338"/>
      <c r="P2045" s="339"/>
      <c r="Q2045" s="339"/>
      <c r="R2045" s="339"/>
      <c r="S2045" s="372"/>
      <c r="T2045" s="340"/>
      <c r="U2045" s="340"/>
      <c r="V2045" s="340"/>
      <c r="W2045" s="340"/>
    </row>
    <row r="2046" spans="1:23" s="126" customFormat="1" ht="15" customHeight="1">
      <c r="A2046" s="336"/>
      <c r="B2046" s="415" t="s">
        <v>300</v>
      </c>
      <c r="C2046" s="336">
        <v>61</v>
      </c>
      <c r="D2046" s="426" t="s">
        <v>370</v>
      </c>
      <c r="E2046" s="417">
        <f>SUM(E2047:E2050)</f>
        <v>0</v>
      </c>
      <c r="F2046" s="417">
        <f t="shared" ref="F2046" si="1053">SUM(F2047:F2050)</f>
        <v>0</v>
      </c>
      <c r="G2046" s="417">
        <f t="shared" ref="G2046" si="1054">SUM(G2047:G2050)</f>
        <v>0</v>
      </c>
      <c r="H2046" s="541" t="s">
        <v>741</v>
      </c>
      <c r="I2046" s="541" t="s">
        <v>741</v>
      </c>
      <c r="J2046" s="458"/>
      <c r="K2046" s="458"/>
      <c r="L2046" s="338"/>
      <c r="M2046" s="338"/>
      <c r="N2046" s="338"/>
      <c r="O2046" s="338"/>
      <c r="P2046" s="339"/>
      <c r="Q2046" s="339"/>
      <c r="R2046" s="339"/>
      <c r="S2046" s="372"/>
      <c r="T2046" s="340"/>
      <c r="U2046" s="340"/>
      <c r="V2046" s="340"/>
      <c r="W2046" s="340"/>
    </row>
    <row r="2047" spans="1:23" s="126" customFormat="1" ht="15" customHeight="1">
      <c r="A2047" s="418"/>
      <c r="B2047" s="419" t="s">
        <v>301</v>
      </c>
      <c r="C2047" s="418">
        <v>61</v>
      </c>
      <c r="D2047" s="425" t="s">
        <v>371</v>
      </c>
      <c r="E2047" s="427">
        <v>0</v>
      </c>
      <c r="F2047" s="427">
        <v>0</v>
      </c>
      <c r="G2047" s="427">
        <v>0</v>
      </c>
      <c r="H2047" s="540" t="s">
        <v>741</v>
      </c>
      <c r="I2047" s="540" t="s">
        <v>741</v>
      </c>
      <c r="J2047" s="458"/>
      <c r="K2047" s="458"/>
      <c r="L2047" s="338"/>
      <c r="M2047" s="338"/>
      <c r="N2047" s="338"/>
      <c r="O2047" s="338"/>
      <c r="P2047" s="339"/>
      <c r="Q2047" s="339"/>
      <c r="R2047" s="339"/>
      <c r="S2047" s="372"/>
      <c r="T2047" s="340"/>
      <c r="U2047" s="340"/>
      <c r="V2047" s="340"/>
      <c r="W2047" s="340"/>
    </row>
    <row r="2048" spans="1:23" s="126" customFormat="1" ht="15" customHeight="1">
      <c r="A2048" s="418"/>
      <c r="B2048" s="419" t="s">
        <v>302</v>
      </c>
      <c r="C2048" s="418">
        <v>61</v>
      </c>
      <c r="D2048" s="425" t="s">
        <v>372</v>
      </c>
      <c r="E2048" s="427">
        <v>0</v>
      </c>
      <c r="F2048" s="427">
        <v>0</v>
      </c>
      <c r="G2048" s="427">
        <v>0</v>
      </c>
      <c r="H2048" s="540" t="s">
        <v>741</v>
      </c>
      <c r="I2048" s="540" t="s">
        <v>741</v>
      </c>
      <c r="J2048" s="458"/>
      <c r="K2048" s="458"/>
      <c r="L2048" s="338"/>
      <c r="M2048" s="338"/>
      <c r="N2048" s="338"/>
      <c r="O2048" s="338"/>
      <c r="P2048" s="339"/>
      <c r="Q2048" s="339"/>
      <c r="R2048" s="339"/>
      <c r="S2048" s="372"/>
      <c r="T2048" s="340"/>
      <c r="U2048" s="340"/>
      <c r="V2048" s="340"/>
      <c r="W2048" s="340"/>
    </row>
    <row r="2049" spans="1:23" s="126" customFormat="1" ht="15" customHeight="1">
      <c r="A2049" s="418"/>
      <c r="B2049" s="419">
        <v>3635</v>
      </c>
      <c r="C2049" s="418">
        <v>61</v>
      </c>
      <c r="D2049" s="425" t="s">
        <v>373</v>
      </c>
      <c r="E2049" s="427">
        <v>0</v>
      </c>
      <c r="F2049" s="427">
        <v>0</v>
      </c>
      <c r="G2049" s="427">
        <v>0</v>
      </c>
      <c r="H2049" s="540" t="s">
        <v>741</v>
      </c>
      <c r="I2049" s="540" t="s">
        <v>741</v>
      </c>
      <c r="J2049" s="458"/>
      <c r="K2049" s="458"/>
      <c r="L2049" s="338"/>
      <c r="M2049" s="338"/>
      <c r="N2049" s="338"/>
      <c r="O2049" s="338"/>
      <c r="P2049" s="339"/>
      <c r="Q2049" s="339"/>
      <c r="R2049" s="339"/>
      <c r="S2049" s="372"/>
      <c r="T2049" s="340"/>
      <c r="U2049" s="340"/>
      <c r="V2049" s="340"/>
      <c r="W2049" s="340"/>
    </row>
    <row r="2050" spans="1:23" s="126" customFormat="1" ht="15" customHeight="1">
      <c r="A2050" s="418"/>
      <c r="B2050" s="419" t="s">
        <v>303</v>
      </c>
      <c r="C2050" s="418">
        <v>61</v>
      </c>
      <c r="D2050" s="425" t="s">
        <v>374</v>
      </c>
      <c r="E2050" s="427">
        <v>0</v>
      </c>
      <c r="F2050" s="427">
        <v>0</v>
      </c>
      <c r="G2050" s="427">
        <v>0</v>
      </c>
      <c r="H2050" s="540" t="s">
        <v>741</v>
      </c>
      <c r="I2050" s="540" t="s">
        <v>741</v>
      </c>
      <c r="J2050" s="458"/>
      <c r="K2050" s="458"/>
      <c r="L2050" s="338"/>
      <c r="M2050" s="338"/>
      <c r="N2050" s="338"/>
      <c r="O2050" s="338"/>
      <c r="P2050" s="339"/>
      <c r="Q2050" s="339"/>
      <c r="R2050" s="339"/>
      <c r="S2050" s="372"/>
      <c r="T2050" s="340"/>
      <c r="U2050" s="340"/>
      <c r="V2050" s="340"/>
      <c r="W2050" s="340"/>
    </row>
    <row r="2051" spans="1:23" s="126" customFormat="1" ht="15" customHeight="1">
      <c r="A2051" s="336"/>
      <c r="B2051" s="415">
        <v>366</v>
      </c>
      <c r="C2051" s="336">
        <v>61</v>
      </c>
      <c r="D2051" s="426" t="s">
        <v>375</v>
      </c>
      <c r="E2051" s="417">
        <f>SUM(E2052:E2054)</f>
        <v>0</v>
      </c>
      <c r="F2051" s="417">
        <f t="shared" ref="F2051" si="1055">SUM(F2052:F2054)</f>
        <v>0</v>
      </c>
      <c r="G2051" s="417">
        <f t="shared" ref="G2051" si="1056">SUM(G2052:G2054)</f>
        <v>0</v>
      </c>
      <c r="H2051" s="541" t="s">
        <v>741</v>
      </c>
      <c r="I2051" s="541" t="s">
        <v>741</v>
      </c>
      <c r="J2051" s="458"/>
      <c r="K2051" s="458"/>
      <c r="L2051" s="338"/>
      <c r="M2051" s="338"/>
      <c r="N2051" s="338"/>
      <c r="O2051" s="338"/>
      <c r="P2051" s="339"/>
      <c r="Q2051" s="339"/>
      <c r="R2051" s="339"/>
      <c r="S2051" s="372"/>
      <c r="T2051" s="340"/>
      <c r="U2051" s="340"/>
      <c r="V2051" s="340"/>
      <c r="W2051" s="340"/>
    </row>
    <row r="2052" spans="1:23" s="126" customFormat="1" ht="15" customHeight="1">
      <c r="A2052" s="418"/>
      <c r="B2052" s="419">
        <v>3661</v>
      </c>
      <c r="C2052" s="418">
        <v>61</v>
      </c>
      <c r="D2052" s="425" t="s">
        <v>376</v>
      </c>
      <c r="E2052" s="427">
        <v>0</v>
      </c>
      <c r="F2052" s="427">
        <v>0</v>
      </c>
      <c r="G2052" s="427">
        <v>0</v>
      </c>
      <c r="H2052" s="540" t="s">
        <v>741</v>
      </c>
      <c r="I2052" s="540" t="s">
        <v>741</v>
      </c>
      <c r="J2052" s="458"/>
      <c r="K2052" s="458"/>
      <c r="L2052" s="338"/>
      <c r="M2052" s="338"/>
      <c r="N2052" s="338"/>
      <c r="O2052" s="338"/>
      <c r="P2052" s="339"/>
      <c r="Q2052" s="339"/>
      <c r="R2052" s="339"/>
      <c r="S2052" s="372"/>
      <c r="T2052" s="340"/>
      <c r="U2052" s="340"/>
      <c r="V2052" s="340"/>
      <c r="W2052" s="340"/>
    </row>
    <row r="2053" spans="1:23" s="126" customFormat="1" ht="15" customHeight="1">
      <c r="A2053" s="418"/>
      <c r="B2053" s="419">
        <v>3662</v>
      </c>
      <c r="C2053" s="418">
        <v>61</v>
      </c>
      <c r="D2053" s="425" t="s">
        <v>377</v>
      </c>
      <c r="E2053" s="427">
        <v>0</v>
      </c>
      <c r="F2053" s="427">
        <v>0</v>
      </c>
      <c r="G2053" s="427">
        <v>0</v>
      </c>
      <c r="H2053" s="540" t="s">
        <v>741</v>
      </c>
      <c r="I2053" s="540" t="s">
        <v>741</v>
      </c>
      <c r="J2053" s="458"/>
      <c r="K2053" s="458"/>
      <c r="L2053" s="338"/>
      <c r="M2053" s="338"/>
      <c r="N2053" s="338"/>
      <c r="O2053" s="338"/>
      <c r="P2053" s="339"/>
      <c r="Q2053" s="339"/>
      <c r="R2053" s="339"/>
      <c r="S2053" s="372"/>
      <c r="T2053" s="340"/>
      <c r="U2053" s="340"/>
      <c r="V2053" s="340"/>
      <c r="W2053" s="340"/>
    </row>
    <row r="2054" spans="1:23" s="126" customFormat="1" ht="15" customHeight="1">
      <c r="A2054" s="418"/>
      <c r="B2054" s="419">
        <v>3663</v>
      </c>
      <c r="C2054" s="418">
        <v>61</v>
      </c>
      <c r="D2054" s="425" t="s">
        <v>378</v>
      </c>
      <c r="E2054" s="427">
        <v>0</v>
      </c>
      <c r="F2054" s="427">
        <v>0</v>
      </c>
      <c r="G2054" s="427">
        <v>0</v>
      </c>
      <c r="H2054" s="540" t="s">
        <v>741</v>
      </c>
      <c r="I2054" s="540" t="s">
        <v>741</v>
      </c>
      <c r="J2054" s="458"/>
      <c r="K2054" s="458"/>
      <c r="L2054" s="338"/>
      <c r="M2054" s="338"/>
      <c r="N2054" s="338"/>
      <c r="O2054" s="338"/>
      <c r="P2054" s="339"/>
      <c r="Q2054" s="339"/>
      <c r="R2054" s="339"/>
      <c r="S2054" s="372"/>
      <c r="T2054" s="340"/>
      <c r="U2054" s="340"/>
      <c r="V2054" s="340"/>
      <c r="W2054" s="340"/>
    </row>
    <row r="2055" spans="1:23" s="126" customFormat="1" ht="15" customHeight="1">
      <c r="A2055" s="336"/>
      <c r="B2055" s="415">
        <v>367</v>
      </c>
      <c r="C2055" s="336">
        <v>61</v>
      </c>
      <c r="D2055" s="426" t="s">
        <v>379</v>
      </c>
      <c r="E2055" s="417">
        <f>SUM(E2056:E2058)</f>
        <v>0</v>
      </c>
      <c r="F2055" s="417">
        <f t="shared" ref="F2055" si="1057">SUM(F2056:F2058)</f>
        <v>0</v>
      </c>
      <c r="G2055" s="417">
        <f t="shared" ref="G2055" si="1058">SUM(G2056:G2058)</f>
        <v>0</v>
      </c>
      <c r="H2055" s="541" t="s">
        <v>741</v>
      </c>
      <c r="I2055" s="541" t="s">
        <v>741</v>
      </c>
      <c r="J2055" s="458"/>
      <c r="K2055" s="458"/>
      <c r="L2055" s="338"/>
      <c r="M2055" s="338"/>
      <c r="N2055" s="338"/>
      <c r="O2055" s="338"/>
      <c r="P2055" s="339"/>
      <c r="Q2055" s="339"/>
      <c r="R2055" s="339"/>
      <c r="S2055" s="372"/>
      <c r="T2055" s="340"/>
      <c r="U2055" s="340"/>
      <c r="V2055" s="340"/>
      <c r="W2055" s="340"/>
    </row>
    <row r="2056" spans="1:23" s="126" customFormat="1" ht="15" customHeight="1">
      <c r="A2056" s="418"/>
      <c r="B2056" s="419">
        <v>3672</v>
      </c>
      <c r="C2056" s="418">
        <v>61</v>
      </c>
      <c r="D2056" s="425" t="s">
        <v>380</v>
      </c>
      <c r="E2056" s="427">
        <v>0</v>
      </c>
      <c r="F2056" s="427">
        <v>0</v>
      </c>
      <c r="G2056" s="427">
        <v>0</v>
      </c>
      <c r="H2056" s="540" t="s">
        <v>741</v>
      </c>
      <c r="I2056" s="540" t="s">
        <v>741</v>
      </c>
      <c r="J2056" s="458"/>
      <c r="K2056" s="458"/>
      <c r="L2056" s="338"/>
      <c r="M2056" s="338"/>
      <c r="N2056" s="338"/>
      <c r="O2056" s="338"/>
      <c r="P2056" s="339"/>
      <c r="Q2056" s="339"/>
      <c r="R2056" s="339"/>
      <c r="S2056" s="372"/>
      <c r="T2056" s="340"/>
      <c r="U2056" s="340"/>
      <c r="V2056" s="340"/>
      <c r="W2056" s="340"/>
    </row>
    <row r="2057" spans="1:23" s="126" customFormat="1" ht="15" customHeight="1">
      <c r="A2057" s="418"/>
      <c r="B2057" s="419">
        <v>3673</v>
      </c>
      <c r="C2057" s="418">
        <v>61</v>
      </c>
      <c r="D2057" s="425" t="s">
        <v>381</v>
      </c>
      <c r="E2057" s="427">
        <v>0</v>
      </c>
      <c r="F2057" s="427">
        <v>0</v>
      </c>
      <c r="G2057" s="427">
        <v>0</v>
      </c>
      <c r="H2057" s="540" t="s">
        <v>741</v>
      </c>
      <c r="I2057" s="540" t="s">
        <v>741</v>
      </c>
      <c r="J2057" s="458"/>
      <c r="K2057" s="458"/>
      <c r="L2057" s="338"/>
      <c r="M2057" s="338"/>
      <c r="N2057" s="338"/>
      <c r="O2057" s="338"/>
      <c r="P2057" s="339"/>
      <c r="Q2057" s="339"/>
      <c r="R2057" s="339"/>
      <c r="S2057" s="372"/>
      <c r="T2057" s="340"/>
      <c r="U2057" s="340"/>
      <c r="V2057" s="340"/>
      <c r="W2057" s="340"/>
    </row>
    <row r="2058" spans="1:23" s="126" customFormat="1" ht="15" customHeight="1">
      <c r="A2058" s="418"/>
      <c r="B2058" s="419">
        <v>3674</v>
      </c>
      <c r="C2058" s="418">
        <v>61</v>
      </c>
      <c r="D2058" s="425" t="s">
        <v>382</v>
      </c>
      <c r="E2058" s="427">
        <v>0</v>
      </c>
      <c r="F2058" s="427">
        <v>0</v>
      </c>
      <c r="G2058" s="427">
        <v>0</v>
      </c>
      <c r="H2058" s="540" t="s">
        <v>741</v>
      </c>
      <c r="I2058" s="540" t="s">
        <v>741</v>
      </c>
      <c r="J2058" s="458"/>
      <c r="K2058" s="458"/>
      <c r="L2058" s="338"/>
      <c r="M2058" s="338"/>
      <c r="N2058" s="338"/>
      <c r="O2058" s="338"/>
      <c r="P2058" s="339"/>
      <c r="Q2058" s="339"/>
      <c r="R2058" s="339"/>
      <c r="S2058" s="372"/>
      <c r="T2058" s="340"/>
      <c r="U2058" s="340"/>
      <c r="V2058" s="340"/>
      <c r="W2058" s="340"/>
    </row>
    <row r="2059" spans="1:23" s="126" customFormat="1" ht="15" customHeight="1">
      <c r="A2059" s="336"/>
      <c r="B2059" s="415">
        <v>368</v>
      </c>
      <c r="C2059" s="336">
        <v>61</v>
      </c>
      <c r="D2059" s="426" t="s">
        <v>78</v>
      </c>
      <c r="E2059" s="417">
        <f>SUM(E2060:E2061)</f>
        <v>0</v>
      </c>
      <c r="F2059" s="417">
        <f t="shared" ref="F2059" si="1059">SUM(F2060:F2061)</f>
        <v>0</v>
      </c>
      <c r="G2059" s="417">
        <f t="shared" ref="G2059" si="1060">SUM(G2060:G2061)</f>
        <v>0</v>
      </c>
      <c r="H2059" s="541" t="s">
        <v>741</v>
      </c>
      <c r="I2059" s="541" t="s">
        <v>741</v>
      </c>
      <c r="J2059" s="458"/>
      <c r="K2059" s="458"/>
      <c r="L2059" s="338"/>
      <c r="M2059" s="338"/>
      <c r="N2059" s="338"/>
      <c r="O2059" s="338"/>
      <c r="P2059" s="339"/>
      <c r="Q2059" s="339"/>
      <c r="R2059" s="339"/>
      <c r="S2059" s="372"/>
      <c r="T2059" s="340"/>
      <c r="U2059" s="340"/>
      <c r="V2059" s="340"/>
      <c r="W2059" s="340"/>
    </row>
    <row r="2060" spans="1:23" s="126" customFormat="1" ht="15" customHeight="1">
      <c r="A2060" s="418"/>
      <c r="B2060" s="419">
        <v>3681</v>
      </c>
      <c r="C2060" s="418">
        <v>61</v>
      </c>
      <c r="D2060" s="425" t="s">
        <v>383</v>
      </c>
      <c r="E2060" s="427">
        <v>0</v>
      </c>
      <c r="F2060" s="427">
        <v>0</v>
      </c>
      <c r="G2060" s="427">
        <v>0</v>
      </c>
      <c r="H2060" s="540" t="s">
        <v>741</v>
      </c>
      <c r="I2060" s="540" t="s">
        <v>741</v>
      </c>
      <c r="J2060" s="458"/>
      <c r="K2060" s="458"/>
      <c r="L2060" s="338"/>
      <c r="M2060" s="338"/>
      <c r="N2060" s="338"/>
      <c r="O2060" s="338"/>
      <c r="P2060" s="339"/>
      <c r="Q2060" s="339"/>
      <c r="R2060" s="339"/>
      <c r="S2060" s="372"/>
      <c r="T2060" s="340"/>
      <c r="U2060" s="340"/>
      <c r="V2060" s="340"/>
      <c r="W2060" s="340"/>
    </row>
    <row r="2061" spans="1:23" s="126" customFormat="1" ht="15" customHeight="1">
      <c r="A2061" s="418"/>
      <c r="B2061" s="419">
        <v>3682</v>
      </c>
      <c r="C2061" s="418">
        <v>61</v>
      </c>
      <c r="D2061" s="425" t="s">
        <v>384</v>
      </c>
      <c r="E2061" s="427">
        <v>0</v>
      </c>
      <c r="F2061" s="427">
        <v>0</v>
      </c>
      <c r="G2061" s="427">
        <v>0</v>
      </c>
      <c r="H2061" s="540" t="s">
        <v>741</v>
      </c>
      <c r="I2061" s="540" t="s">
        <v>741</v>
      </c>
      <c r="J2061" s="458"/>
      <c r="K2061" s="458"/>
      <c r="L2061" s="338"/>
      <c r="M2061" s="338"/>
      <c r="N2061" s="338"/>
      <c r="O2061" s="338"/>
      <c r="P2061" s="339"/>
      <c r="Q2061" s="339"/>
      <c r="R2061" s="339"/>
      <c r="S2061" s="372"/>
      <c r="T2061" s="340"/>
      <c r="U2061" s="340"/>
      <c r="V2061" s="340"/>
      <c r="W2061" s="340"/>
    </row>
    <row r="2062" spans="1:23" s="126" customFormat="1" ht="15" customHeight="1">
      <c r="A2062" s="336"/>
      <c r="B2062" s="415">
        <v>369</v>
      </c>
      <c r="C2062" s="336">
        <v>61</v>
      </c>
      <c r="D2062" s="426" t="s">
        <v>385</v>
      </c>
      <c r="E2062" s="417">
        <f>SUM(E2063:E2066)</f>
        <v>0</v>
      </c>
      <c r="F2062" s="417">
        <f t="shared" ref="F2062" si="1061">SUM(F2063:F2066)</f>
        <v>0</v>
      </c>
      <c r="G2062" s="417">
        <f t="shared" ref="G2062" si="1062">SUM(G2063:G2066)</f>
        <v>0</v>
      </c>
      <c r="H2062" s="541" t="s">
        <v>741</v>
      </c>
      <c r="I2062" s="541" t="s">
        <v>741</v>
      </c>
      <c r="J2062" s="458"/>
      <c r="K2062" s="458"/>
      <c r="L2062" s="338"/>
      <c r="M2062" s="338"/>
      <c r="N2062" s="338"/>
      <c r="O2062" s="338"/>
      <c r="P2062" s="339"/>
      <c r="Q2062" s="339"/>
      <c r="R2062" s="339"/>
      <c r="S2062" s="372"/>
      <c r="T2062" s="340"/>
      <c r="U2062" s="340"/>
      <c r="V2062" s="340"/>
      <c r="W2062" s="340"/>
    </row>
    <row r="2063" spans="1:23" s="126" customFormat="1" ht="15" customHeight="1">
      <c r="A2063" s="418"/>
      <c r="B2063" s="419">
        <v>3691</v>
      </c>
      <c r="C2063" s="418">
        <v>61</v>
      </c>
      <c r="D2063" s="425" t="s">
        <v>386</v>
      </c>
      <c r="E2063" s="427">
        <v>0</v>
      </c>
      <c r="F2063" s="427">
        <v>0</v>
      </c>
      <c r="G2063" s="427">
        <v>0</v>
      </c>
      <c r="H2063" s="540" t="s">
        <v>741</v>
      </c>
      <c r="I2063" s="540" t="s">
        <v>741</v>
      </c>
      <c r="J2063" s="458"/>
      <c r="K2063" s="458"/>
      <c r="L2063" s="338"/>
      <c r="M2063" s="338"/>
      <c r="N2063" s="338"/>
      <c r="O2063" s="338"/>
      <c r="P2063" s="339"/>
      <c r="Q2063" s="339"/>
      <c r="R2063" s="339"/>
      <c r="S2063" s="372"/>
      <c r="T2063" s="340"/>
      <c r="U2063" s="340"/>
      <c r="V2063" s="340"/>
      <c r="W2063" s="340"/>
    </row>
    <row r="2064" spans="1:23" s="126" customFormat="1" ht="15" customHeight="1">
      <c r="A2064" s="418"/>
      <c r="B2064" s="419">
        <v>3692</v>
      </c>
      <c r="C2064" s="418">
        <v>61</v>
      </c>
      <c r="D2064" s="425" t="s">
        <v>387</v>
      </c>
      <c r="E2064" s="427">
        <v>0</v>
      </c>
      <c r="F2064" s="427">
        <v>0</v>
      </c>
      <c r="G2064" s="427">
        <v>0</v>
      </c>
      <c r="H2064" s="540" t="s">
        <v>741</v>
      </c>
      <c r="I2064" s="540" t="s">
        <v>741</v>
      </c>
      <c r="J2064" s="458"/>
      <c r="K2064" s="458"/>
      <c r="L2064" s="338"/>
      <c r="M2064" s="338"/>
      <c r="N2064" s="338"/>
      <c r="O2064" s="338"/>
      <c r="P2064" s="339"/>
      <c r="Q2064" s="339"/>
      <c r="R2064" s="339"/>
      <c r="S2064" s="372"/>
      <c r="T2064" s="340"/>
      <c r="U2064" s="340"/>
      <c r="V2064" s="340"/>
      <c r="W2064" s="340"/>
    </row>
    <row r="2065" spans="1:23" s="126" customFormat="1" ht="15" customHeight="1">
      <c r="A2065" s="418"/>
      <c r="B2065" s="419">
        <v>3693</v>
      </c>
      <c r="C2065" s="418">
        <v>61</v>
      </c>
      <c r="D2065" s="425" t="s">
        <v>388</v>
      </c>
      <c r="E2065" s="427">
        <v>0</v>
      </c>
      <c r="F2065" s="427">
        <v>0</v>
      </c>
      <c r="G2065" s="427">
        <v>0</v>
      </c>
      <c r="H2065" s="540" t="s">
        <v>741</v>
      </c>
      <c r="I2065" s="540" t="s">
        <v>741</v>
      </c>
      <c r="J2065" s="458"/>
      <c r="K2065" s="458"/>
      <c r="L2065" s="338"/>
      <c r="M2065" s="338"/>
      <c r="N2065" s="338"/>
      <c r="O2065" s="338"/>
      <c r="P2065" s="339"/>
      <c r="Q2065" s="339"/>
      <c r="R2065" s="339"/>
      <c r="S2065" s="372"/>
      <c r="T2065" s="340"/>
      <c r="U2065" s="340"/>
      <c r="V2065" s="340"/>
      <c r="W2065" s="340"/>
    </row>
    <row r="2066" spans="1:23" s="126" customFormat="1" ht="15" customHeight="1">
      <c r="A2066" s="418"/>
      <c r="B2066" s="419">
        <v>3694</v>
      </c>
      <c r="C2066" s="418">
        <v>61</v>
      </c>
      <c r="D2066" s="425" t="s">
        <v>389</v>
      </c>
      <c r="E2066" s="427">
        <v>0</v>
      </c>
      <c r="F2066" s="427">
        <v>0</v>
      </c>
      <c r="G2066" s="427">
        <v>0</v>
      </c>
      <c r="H2066" s="540" t="s">
        <v>741</v>
      </c>
      <c r="I2066" s="540" t="s">
        <v>741</v>
      </c>
      <c r="J2066" s="458"/>
      <c r="K2066" s="458"/>
      <c r="L2066" s="338"/>
      <c r="M2066" s="338"/>
      <c r="N2066" s="338"/>
      <c r="O2066" s="338"/>
      <c r="P2066" s="339"/>
      <c r="Q2066" s="339"/>
      <c r="R2066" s="339"/>
      <c r="S2066" s="372"/>
      <c r="T2066" s="340"/>
      <c r="U2066" s="340"/>
      <c r="V2066" s="340"/>
      <c r="W2066" s="340"/>
    </row>
    <row r="2067" spans="1:23" s="126" customFormat="1" ht="15" customHeight="1">
      <c r="A2067" s="336"/>
      <c r="B2067" s="415">
        <v>37</v>
      </c>
      <c r="C2067" s="336">
        <v>61</v>
      </c>
      <c r="D2067" s="426" t="s">
        <v>112</v>
      </c>
      <c r="E2067" s="417">
        <f>E2068+E2074</f>
        <v>0</v>
      </c>
      <c r="F2067" s="417">
        <f t="shared" ref="F2067" si="1063">F2068+F2074</f>
        <v>0</v>
      </c>
      <c r="G2067" s="417">
        <f t="shared" ref="G2067" si="1064">G2068+G2074</f>
        <v>0</v>
      </c>
      <c r="H2067" s="541" t="s">
        <v>741</v>
      </c>
      <c r="I2067" s="541" t="s">
        <v>741</v>
      </c>
      <c r="J2067" s="458"/>
      <c r="K2067" s="458"/>
      <c r="L2067" s="338"/>
      <c r="M2067" s="338"/>
      <c r="N2067" s="338"/>
      <c r="O2067" s="338"/>
      <c r="P2067" s="339"/>
      <c r="Q2067" s="339"/>
      <c r="R2067" s="339"/>
      <c r="S2067" s="372"/>
      <c r="T2067" s="340"/>
      <c r="U2067" s="340"/>
      <c r="V2067" s="340"/>
      <c r="W2067" s="340"/>
    </row>
    <row r="2068" spans="1:23" s="126" customFormat="1" ht="15" customHeight="1">
      <c r="A2068" s="336"/>
      <c r="B2068" s="415" t="s">
        <v>304</v>
      </c>
      <c r="C2068" s="336">
        <v>61</v>
      </c>
      <c r="D2068" s="426" t="s">
        <v>390</v>
      </c>
      <c r="E2068" s="417">
        <f>SUM(E2069:E2073)</f>
        <v>0</v>
      </c>
      <c r="F2068" s="417">
        <f t="shared" ref="F2068" si="1065">SUM(F2069:F2073)</f>
        <v>0</v>
      </c>
      <c r="G2068" s="417">
        <f t="shared" ref="G2068" si="1066">SUM(G2069:G2073)</f>
        <v>0</v>
      </c>
      <c r="H2068" s="541" t="s">
        <v>741</v>
      </c>
      <c r="I2068" s="541" t="s">
        <v>741</v>
      </c>
      <c r="J2068" s="458"/>
      <c r="K2068" s="458"/>
      <c r="L2068" s="338"/>
      <c r="M2068" s="338"/>
      <c r="N2068" s="338"/>
      <c r="O2068" s="338"/>
      <c r="P2068" s="339"/>
      <c r="Q2068" s="339"/>
      <c r="R2068" s="339"/>
      <c r="S2068" s="372"/>
      <c r="T2068" s="340"/>
      <c r="U2068" s="340"/>
      <c r="V2068" s="340"/>
      <c r="W2068" s="340"/>
    </row>
    <row r="2069" spans="1:23" s="126" customFormat="1" ht="15" customHeight="1">
      <c r="A2069" s="418"/>
      <c r="B2069" s="419" t="s">
        <v>305</v>
      </c>
      <c r="C2069" s="418">
        <v>61</v>
      </c>
      <c r="D2069" s="425" t="s">
        <v>391</v>
      </c>
      <c r="E2069" s="427">
        <v>0</v>
      </c>
      <c r="F2069" s="427">
        <v>0</v>
      </c>
      <c r="G2069" s="427">
        <v>0</v>
      </c>
      <c r="H2069" s="540" t="s">
        <v>741</v>
      </c>
      <c r="I2069" s="540" t="s">
        <v>741</v>
      </c>
      <c r="J2069" s="458"/>
      <c r="K2069" s="458"/>
      <c r="L2069" s="338"/>
      <c r="M2069" s="338"/>
      <c r="N2069" s="338"/>
      <c r="O2069" s="338"/>
      <c r="P2069" s="339"/>
      <c r="Q2069" s="339"/>
      <c r="R2069" s="339"/>
      <c r="S2069" s="372"/>
      <c r="T2069" s="340"/>
      <c r="U2069" s="340"/>
      <c r="V2069" s="340"/>
      <c r="W2069" s="340"/>
    </row>
    <row r="2070" spans="1:23" s="126" customFormat="1" ht="15" customHeight="1">
      <c r="A2070" s="418"/>
      <c r="B2070" s="419" t="s">
        <v>306</v>
      </c>
      <c r="C2070" s="418">
        <v>61</v>
      </c>
      <c r="D2070" s="425" t="s">
        <v>392</v>
      </c>
      <c r="E2070" s="427">
        <v>0</v>
      </c>
      <c r="F2070" s="427">
        <v>0</v>
      </c>
      <c r="G2070" s="427">
        <v>0</v>
      </c>
      <c r="H2070" s="540" t="s">
        <v>741</v>
      </c>
      <c r="I2070" s="540" t="s">
        <v>741</v>
      </c>
      <c r="J2070" s="458"/>
      <c r="K2070" s="458"/>
      <c r="L2070" s="338"/>
      <c r="M2070" s="338"/>
      <c r="N2070" s="338"/>
      <c r="O2070" s="338"/>
      <c r="P2070" s="339"/>
      <c r="Q2070" s="339"/>
      <c r="R2070" s="339"/>
      <c r="S2070" s="372"/>
      <c r="T2070" s="340"/>
      <c r="U2070" s="340"/>
      <c r="V2070" s="340"/>
      <c r="W2070" s="340"/>
    </row>
    <row r="2071" spans="1:23" s="126" customFormat="1" ht="15" customHeight="1">
      <c r="A2071" s="418"/>
      <c r="B2071" s="419">
        <v>3713</v>
      </c>
      <c r="C2071" s="418">
        <v>61</v>
      </c>
      <c r="D2071" s="425" t="s">
        <v>393</v>
      </c>
      <c r="E2071" s="427">
        <v>0</v>
      </c>
      <c r="F2071" s="427">
        <v>0</v>
      </c>
      <c r="G2071" s="427">
        <v>0</v>
      </c>
      <c r="H2071" s="540" t="s">
        <v>741</v>
      </c>
      <c r="I2071" s="540" t="s">
        <v>741</v>
      </c>
      <c r="J2071" s="458"/>
      <c r="K2071" s="458"/>
      <c r="L2071" s="338"/>
      <c r="M2071" s="338"/>
      <c r="N2071" s="338"/>
      <c r="O2071" s="338"/>
      <c r="P2071" s="339"/>
      <c r="Q2071" s="339"/>
      <c r="R2071" s="339"/>
      <c r="S2071" s="372"/>
      <c r="T2071" s="340"/>
      <c r="U2071" s="340"/>
      <c r="V2071" s="340"/>
      <c r="W2071" s="340"/>
    </row>
    <row r="2072" spans="1:23" s="126" customFormat="1" ht="15" customHeight="1">
      <c r="A2072" s="418"/>
      <c r="B2072" s="419">
        <v>3714</v>
      </c>
      <c r="C2072" s="418">
        <v>61</v>
      </c>
      <c r="D2072" s="425" t="s">
        <v>394</v>
      </c>
      <c r="E2072" s="427">
        <v>0</v>
      </c>
      <c r="F2072" s="427">
        <v>0</v>
      </c>
      <c r="G2072" s="427">
        <v>0</v>
      </c>
      <c r="H2072" s="540" t="s">
        <v>741</v>
      </c>
      <c r="I2072" s="540" t="s">
        <v>741</v>
      </c>
      <c r="J2072" s="458"/>
      <c r="K2072" s="458"/>
      <c r="L2072" s="338"/>
      <c r="M2072" s="338"/>
      <c r="N2072" s="338"/>
      <c r="O2072" s="338"/>
      <c r="P2072" s="339"/>
      <c r="Q2072" s="339"/>
      <c r="R2072" s="339"/>
      <c r="S2072" s="372"/>
      <c r="T2072" s="340"/>
      <c r="U2072" s="340"/>
      <c r="V2072" s="340"/>
      <c r="W2072" s="340"/>
    </row>
    <row r="2073" spans="1:23" s="126" customFormat="1" ht="15" customHeight="1">
      <c r="A2073" s="418"/>
      <c r="B2073" s="419">
        <v>3715</v>
      </c>
      <c r="C2073" s="418">
        <v>61</v>
      </c>
      <c r="D2073" s="425" t="s">
        <v>395</v>
      </c>
      <c r="E2073" s="427">
        <v>0</v>
      </c>
      <c r="F2073" s="427">
        <v>0</v>
      </c>
      <c r="G2073" s="427">
        <v>0</v>
      </c>
      <c r="H2073" s="540" t="s">
        <v>741</v>
      </c>
      <c r="I2073" s="540" t="s">
        <v>741</v>
      </c>
      <c r="J2073" s="458"/>
      <c r="K2073" s="458"/>
      <c r="L2073" s="338"/>
      <c r="M2073" s="338"/>
      <c r="N2073" s="338"/>
      <c r="O2073" s="338"/>
      <c r="P2073" s="339"/>
      <c r="Q2073" s="339"/>
      <c r="R2073" s="339"/>
      <c r="S2073" s="372"/>
      <c r="T2073" s="340"/>
      <c r="U2073" s="340"/>
      <c r="V2073" s="340"/>
      <c r="W2073" s="340"/>
    </row>
    <row r="2074" spans="1:23" s="126" customFormat="1" ht="15" customHeight="1">
      <c r="A2074" s="336"/>
      <c r="B2074" s="415" t="s">
        <v>307</v>
      </c>
      <c r="C2074" s="336">
        <v>61</v>
      </c>
      <c r="D2074" s="426" t="s">
        <v>113</v>
      </c>
      <c r="E2074" s="417">
        <f>SUM(E2075:E2077)</f>
        <v>0</v>
      </c>
      <c r="F2074" s="417">
        <f t="shared" ref="F2074" si="1067">SUM(F2075:F2077)</f>
        <v>0</v>
      </c>
      <c r="G2074" s="417">
        <f t="shared" ref="G2074" si="1068">SUM(G2075:G2077)</f>
        <v>0</v>
      </c>
      <c r="H2074" s="541" t="s">
        <v>741</v>
      </c>
      <c r="I2074" s="541" t="s">
        <v>741</v>
      </c>
      <c r="J2074" s="458"/>
      <c r="K2074" s="458"/>
      <c r="L2074" s="338"/>
      <c r="M2074" s="338"/>
      <c r="N2074" s="338"/>
      <c r="O2074" s="338"/>
      <c r="P2074" s="339"/>
      <c r="Q2074" s="339"/>
      <c r="R2074" s="339"/>
      <c r="S2074" s="372"/>
      <c r="T2074" s="340"/>
      <c r="U2074" s="340"/>
      <c r="V2074" s="340"/>
      <c r="W2074" s="340"/>
    </row>
    <row r="2075" spans="1:23" s="126" customFormat="1" ht="15" customHeight="1">
      <c r="A2075" s="418"/>
      <c r="B2075" s="419" t="s">
        <v>308</v>
      </c>
      <c r="C2075" s="418">
        <v>61</v>
      </c>
      <c r="D2075" s="425" t="s">
        <v>396</v>
      </c>
      <c r="E2075" s="427">
        <v>0</v>
      </c>
      <c r="F2075" s="427">
        <v>0</v>
      </c>
      <c r="G2075" s="427">
        <v>0</v>
      </c>
      <c r="H2075" s="540" t="s">
        <v>741</v>
      </c>
      <c r="I2075" s="540" t="s">
        <v>741</v>
      </c>
      <c r="J2075" s="458"/>
      <c r="K2075" s="458"/>
      <c r="L2075" s="338"/>
      <c r="M2075" s="338"/>
      <c r="N2075" s="338"/>
      <c r="O2075" s="338"/>
      <c r="P2075" s="339"/>
      <c r="Q2075" s="339"/>
      <c r="R2075" s="339"/>
      <c r="S2075" s="372"/>
      <c r="T2075" s="340"/>
      <c r="U2075" s="340"/>
      <c r="V2075" s="340"/>
      <c r="W2075" s="340"/>
    </row>
    <row r="2076" spans="1:23" s="126" customFormat="1" ht="15" customHeight="1">
      <c r="A2076" s="418"/>
      <c r="B2076" s="419" t="s">
        <v>309</v>
      </c>
      <c r="C2076" s="418">
        <v>61</v>
      </c>
      <c r="D2076" s="425" t="s">
        <v>397</v>
      </c>
      <c r="E2076" s="427">
        <v>0</v>
      </c>
      <c r="F2076" s="427">
        <v>0</v>
      </c>
      <c r="G2076" s="427">
        <v>0</v>
      </c>
      <c r="H2076" s="540" t="s">
        <v>741</v>
      </c>
      <c r="I2076" s="540" t="s">
        <v>741</v>
      </c>
      <c r="J2076" s="458"/>
      <c r="K2076" s="458"/>
      <c r="L2076" s="338"/>
      <c r="M2076" s="338"/>
      <c r="N2076" s="338"/>
      <c r="O2076" s="338"/>
      <c r="P2076" s="339"/>
      <c r="Q2076" s="339"/>
      <c r="R2076" s="339"/>
      <c r="S2076" s="372"/>
      <c r="T2076" s="340"/>
      <c r="U2076" s="340"/>
      <c r="V2076" s="340"/>
      <c r="W2076" s="340"/>
    </row>
    <row r="2077" spans="1:23" s="126" customFormat="1" ht="15" customHeight="1">
      <c r="A2077" s="418"/>
      <c r="B2077" s="419">
        <v>3723</v>
      </c>
      <c r="C2077" s="418">
        <v>61</v>
      </c>
      <c r="D2077" s="425" t="s">
        <v>398</v>
      </c>
      <c r="E2077" s="427">
        <v>0</v>
      </c>
      <c r="F2077" s="427">
        <v>0</v>
      </c>
      <c r="G2077" s="427">
        <v>0</v>
      </c>
      <c r="H2077" s="540" t="s">
        <v>741</v>
      </c>
      <c r="I2077" s="540" t="s">
        <v>741</v>
      </c>
      <c r="J2077" s="458"/>
      <c r="K2077" s="458"/>
      <c r="L2077" s="338"/>
      <c r="M2077" s="338"/>
      <c r="N2077" s="338"/>
      <c r="O2077" s="338"/>
      <c r="P2077" s="339"/>
      <c r="Q2077" s="339"/>
      <c r="R2077" s="339"/>
      <c r="S2077" s="372"/>
      <c r="T2077" s="340"/>
      <c r="U2077" s="340"/>
      <c r="V2077" s="340"/>
      <c r="W2077" s="340"/>
    </row>
    <row r="2078" spans="1:23" s="126" customFormat="1" ht="15" customHeight="1">
      <c r="A2078" s="336"/>
      <c r="B2078" s="415">
        <v>38</v>
      </c>
      <c r="C2078" s="336">
        <v>61</v>
      </c>
      <c r="D2078" s="426" t="s">
        <v>102</v>
      </c>
      <c r="E2078" s="417">
        <f>E2079+E2083+E2088+E2094</f>
        <v>0</v>
      </c>
      <c r="F2078" s="417">
        <f t="shared" ref="F2078" si="1069">F2079+F2083+F2088+F2094</f>
        <v>0</v>
      </c>
      <c r="G2078" s="417">
        <f t="shared" ref="G2078" si="1070">G2079+G2083+G2088+G2094</f>
        <v>0</v>
      </c>
      <c r="H2078" s="541" t="s">
        <v>741</v>
      </c>
      <c r="I2078" s="541" t="s">
        <v>741</v>
      </c>
      <c r="J2078" s="458"/>
      <c r="K2078" s="458"/>
      <c r="L2078" s="338"/>
      <c r="M2078" s="338"/>
      <c r="N2078" s="338"/>
      <c r="O2078" s="338"/>
      <c r="P2078" s="339"/>
      <c r="Q2078" s="339"/>
      <c r="R2078" s="339"/>
      <c r="S2078" s="372"/>
      <c r="T2078" s="340"/>
      <c r="U2078" s="340"/>
      <c r="V2078" s="340"/>
      <c r="W2078" s="340"/>
    </row>
    <row r="2079" spans="1:23" s="126" customFormat="1" ht="15" customHeight="1">
      <c r="A2079" s="336"/>
      <c r="B2079" s="415" t="s">
        <v>310</v>
      </c>
      <c r="C2079" s="336">
        <v>61</v>
      </c>
      <c r="D2079" s="426" t="s">
        <v>103</v>
      </c>
      <c r="E2079" s="417">
        <f>SUM(E2080:E2082)</f>
        <v>0</v>
      </c>
      <c r="F2079" s="417">
        <f t="shared" ref="F2079" si="1071">SUM(F2080:F2082)</f>
        <v>0</v>
      </c>
      <c r="G2079" s="417">
        <f t="shared" ref="G2079" si="1072">SUM(G2080:G2082)</f>
        <v>0</v>
      </c>
      <c r="H2079" s="541" t="s">
        <v>741</v>
      </c>
      <c r="I2079" s="541" t="s">
        <v>741</v>
      </c>
      <c r="J2079" s="458"/>
      <c r="K2079" s="458"/>
      <c r="L2079" s="338"/>
      <c r="M2079" s="338"/>
      <c r="N2079" s="338"/>
      <c r="O2079" s="338"/>
      <c r="P2079" s="339"/>
      <c r="Q2079" s="339"/>
      <c r="R2079" s="339"/>
      <c r="S2079" s="372"/>
      <c r="T2079" s="340"/>
      <c r="U2079" s="340"/>
      <c r="V2079" s="340"/>
      <c r="W2079" s="340"/>
    </row>
    <row r="2080" spans="1:23" s="126" customFormat="1" ht="15" customHeight="1">
      <c r="A2080" s="418"/>
      <c r="B2080" s="419" t="s">
        <v>311</v>
      </c>
      <c r="C2080" s="418">
        <v>61</v>
      </c>
      <c r="D2080" s="425" t="s">
        <v>399</v>
      </c>
      <c r="E2080" s="427">
        <v>0</v>
      </c>
      <c r="F2080" s="427">
        <v>0</v>
      </c>
      <c r="G2080" s="427">
        <v>0</v>
      </c>
      <c r="H2080" s="540" t="s">
        <v>741</v>
      </c>
      <c r="I2080" s="540" t="s">
        <v>741</v>
      </c>
      <c r="J2080" s="458"/>
      <c r="K2080" s="458"/>
      <c r="L2080" s="338"/>
      <c r="M2080" s="338"/>
      <c r="N2080" s="338"/>
      <c r="O2080" s="338"/>
      <c r="P2080" s="339"/>
      <c r="Q2080" s="339"/>
      <c r="R2080" s="339"/>
      <c r="S2080" s="372"/>
      <c r="T2080" s="340"/>
      <c r="U2080" s="340"/>
      <c r="V2080" s="340"/>
      <c r="W2080" s="340"/>
    </row>
    <row r="2081" spans="1:23" s="126" customFormat="1" ht="15" customHeight="1">
      <c r="A2081" s="418"/>
      <c r="B2081" s="419" t="s">
        <v>312</v>
      </c>
      <c r="C2081" s="418">
        <v>61</v>
      </c>
      <c r="D2081" s="425" t="s">
        <v>400</v>
      </c>
      <c r="E2081" s="427">
        <v>0</v>
      </c>
      <c r="F2081" s="427">
        <v>0</v>
      </c>
      <c r="G2081" s="427">
        <v>0</v>
      </c>
      <c r="H2081" s="540" t="s">
        <v>741</v>
      </c>
      <c r="I2081" s="540" t="s">
        <v>741</v>
      </c>
      <c r="J2081" s="458"/>
      <c r="K2081" s="458"/>
      <c r="L2081" s="338"/>
      <c r="M2081" s="338"/>
      <c r="N2081" s="338"/>
      <c r="O2081" s="338"/>
      <c r="P2081" s="339"/>
      <c r="Q2081" s="339"/>
      <c r="R2081" s="339"/>
      <c r="S2081" s="372"/>
      <c r="T2081" s="340"/>
      <c r="U2081" s="340"/>
      <c r="V2081" s="340"/>
      <c r="W2081" s="340"/>
    </row>
    <row r="2082" spans="1:23" s="126" customFormat="1" ht="15" customHeight="1">
      <c r="A2082" s="418"/>
      <c r="B2082" s="419">
        <v>3813</v>
      </c>
      <c r="C2082" s="418">
        <v>61</v>
      </c>
      <c r="D2082" s="425" t="s">
        <v>401</v>
      </c>
      <c r="E2082" s="427">
        <v>0</v>
      </c>
      <c r="F2082" s="427">
        <v>0</v>
      </c>
      <c r="G2082" s="427">
        <v>0</v>
      </c>
      <c r="H2082" s="540" t="s">
        <v>741</v>
      </c>
      <c r="I2082" s="540" t="s">
        <v>741</v>
      </c>
      <c r="J2082" s="458"/>
      <c r="K2082" s="458"/>
      <c r="L2082" s="338"/>
      <c r="M2082" s="338"/>
      <c r="N2082" s="338"/>
      <c r="O2082" s="338"/>
      <c r="P2082" s="339"/>
      <c r="Q2082" s="339"/>
      <c r="R2082" s="339"/>
      <c r="S2082" s="372"/>
      <c r="T2082" s="340"/>
      <c r="U2082" s="340"/>
      <c r="V2082" s="340"/>
      <c r="W2082" s="340"/>
    </row>
    <row r="2083" spans="1:23" s="126" customFormat="1" ht="15" customHeight="1">
      <c r="A2083" s="336"/>
      <c r="B2083" s="415" t="s">
        <v>313</v>
      </c>
      <c r="C2083" s="336">
        <v>61</v>
      </c>
      <c r="D2083" s="426" t="s">
        <v>213</v>
      </c>
      <c r="E2083" s="417">
        <f>SUM(E2084:E2087)</f>
        <v>0</v>
      </c>
      <c r="F2083" s="417">
        <f t="shared" ref="F2083" si="1073">SUM(F2084:F2087)</f>
        <v>0</v>
      </c>
      <c r="G2083" s="417">
        <f t="shared" ref="G2083" si="1074">SUM(G2084:G2087)</f>
        <v>0</v>
      </c>
      <c r="H2083" s="541" t="s">
        <v>741</v>
      </c>
      <c r="I2083" s="541" t="s">
        <v>741</v>
      </c>
      <c r="J2083" s="458"/>
      <c r="K2083" s="458"/>
      <c r="L2083" s="338"/>
      <c r="M2083" s="338"/>
      <c r="N2083" s="338"/>
      <c r="O2083" s="338"/>
      <c r="P2083" s="339"/>
      <c r="Q2083" s="339"/>
      <c r="R2083" s="339"/>
      <c r="S2083" s="372"/>
      <c r="T2083" s="340"/>
      <c r="U2083" s="340"/>
      <c r="V2083" s="340"/>
      <c r="W2083" s="340"/>
    </row>
    <row r="2084" spans="1:23" s="126" customFormat="1" ht="15" customHeight="1">
      <c r="A2084" s="418"/>
      <c r="B2084" s="419">
        <v>3821</v>
      </c>
      <c r="C2084" s="418">
        <v>61</v>
      </c>
      <c r="D2084" s="425" t="s">
        <v>402</v>
      </c>
      <c r="E2084" s="427">
        <v>0</v>
      </c>
      <c r="F2084" s="427">
        <v>0</v>
      </c>
      <c r="G2084" s="427">
        <v>0</v>
      </c>
      <c r="H2084" s="540" t="s">
        <v>741</v>
      </c>
      <c r="I2084" s="540" t="s">
        <v>741</v>
      </c>
      <c r="J2084" s="458"/>
      <c r="K2084" s="458"/>
      <c r="L2084" s="338"/>
      <c r="M2084" s="338"/>
      <c r="N2084" s="338"/>
      <c r="O2084" s="338"/>
      <c r="P2084" s="339"/>
      <c r="Q2084" s="339"/>
      <c r="R2084" s="339"/>
      <c r="S2084" s="372"/>
      <c r="T2084" s="340"/>
      <c r="U2084" s="340"/>
      <c r="V2084" s="340"/>
      <c r="W2084" s="340"/>
    </row>
    <row r="2085" spans="1:23" s="126" customFormat="1" ht="15" customHeight="1">
      <c r="A2085" s="418"/>
      <c r="B2085" s="419">
        <v>3822</v>
      </c>
      <c r="C2085" s="418">
        <v>61</v>
      </c>
      <c r="D2085" s="425" t="s">
        <v>403</v>
      </c>
      <c r="E2085" s="427">
        <v>0</v>
      </c>
      <c r="F2085" s="427">
        <v>0</v>
      </c>
      <c r="G2085" s="427">
        <v>0</v>
      </c>
      <c r="H2085" s="540" t="s">
        <v>741</v>
      </c>
      <c r="I2085" s="540" t="s">
        <v>741</v>
      </c>
      <c r="J2085" s="458"/>
      <c r="K2085" s="458"/>
      <c r="L2085" s="338"/>
      <c r="M2085" s="338"/>
      <c r="N2085" s="338"/>
      <c r="O2085" s="338"/>
      <c r="P2085" s="339"/>
      <c r="Q2085" s="339"/>
      <c r="R2085" s="339"/>
      <c r="S2085" s="372"/>
      <c r="T2085" s="340"/>
      <c r="U2085" s="340"/>
      <c r="V2085" s="340"/>
      <c r="W2085" s="340"/>
    </row>
    <row r="2086" spans="1:23" s="126" customFormat="1" ht="15" customHeight="1">
      <c r="A2086" s="418"/>
      <c r="B2086" s="419">
        <v>3823</v>
      </c>
      <c r="C2086" s="418">
        <v>61</v>
      </c>
      <c r="D2086" s="425" t="s">
        <v>404</v>
      </c>
      <c r="E2086" s="427">
        <v>0</v>
      </c>
      <c r="F2086" s="427">
        <v>0</v>
      </c>
      <c r="G2086" s="427">
        <v>0</v>
      </c>
      <c r="H2086" s="540" t="s">
        <v>741</v>
      </c>
      <c r="I2086" s="540" t="s">
        <v>741</v>
      </c>
      <c r="J2086" s="458"/>
      <c r="K2086" s="458"/>
      <c r="L2086" s="338"/>
      <c r="M2086" s="338"/>
      <c r="N2086" s="338"/>
      <c r="O2086" s="338"/>
      <c r="P2086" s="339"/>
      <c r="Q2086" s="339"/>
      <c r="R2086" s="339"/>
      <c r="S2086" s="372"/>
      <c r="T2086" s="340"/>
      <c r="U2086" s="340"/>
      <c r="V2086" s="340"/>
      <c r="W2086" s="340"/>
    </row>
    <row r="2087" spans="1:23" s="126" customFormat="1" ht="15" customHeight="1">
      <c r="A2087" s="418"/>
      <c r="B2087" s="419" t="s">
        <v>314</v>
      </c>
      <c r="C2087" s="418">
        <v>61</v>
      </c>
      <c r="D2087" s="425" t="s">
        <v>405</v>
      </c>
      <c r="E2087" s="427">
        <v>0</v>
      </c>
      <c r="F2087" s="427">
        <v>0</v>
      </c>
      <c r="G2087" s="427">
        <v>0</v>
      </c>
      <c r="H2087" s="540" t="s">
        <v>741</v>
      </c>
      <c r="I2087" s="540" t="s">
        <v>741</v>
      </c>
      <c r="J2087" s="458"/>
      <c r="K2087" s="458"/>
      <c r="L2087" s="338"/>
      <c r="M2087" s="338"/>
      <c r="N2087" s="338"/>
      <c r="O2087" s="338"/>
      <c r="P2087" s="339"/>
      <c r="Q2087" s="339"/>
      <c r="R2087" s="339"/>
      <c r="S2087" s="372"/>
      <c r="T2087" s="340"/>
      <c r="U2087" s="340"/>
      <c r="V2087" s="340"/>
      <c r="W2087" s="340"/>
    </row>
    <row r="2088" spans="1:23" s="126" customFormat="1" ht="15" customHeight="1">
      <c r="A2088" s="336"/>
      <c r="B2088" s="415" t="s">
        <v>315</v>
      </c>
      <c r="C2088" s="336">
        <v>61</v>
      </c>
      <c r="D2088" s="426" t="s">
        <v>406</v>
      </c>
      <c r="E2088" s="417">
        <f>SUM(E2089:E2093)</f>
        <v>0</v>
      </c>
      <c r="F2088" s="417">
        <f t="shared" ref="F2088" si="1075">SUM(F2089:F2093)</f>
        <v>0</v>
      </c>
      <c r="G2088" s="417">
        <f t="shared" ref="G2088" si="1076">SUM(G2089:G2093)</f>
        <v>0</v>
      </c>
      <c r="H2088" s="541" t="s">
        <v>741</v>
      </c>
      <c r="I2088" s="541" t="s">
        <v>741</v>
      </c>
      <c r="J2088" s="458"/>
      <c r="K2088" s="458"/>
      <c r="L2088" s="338"/>
      <c r="M2088" s="338"/>
      <c r="N2088" s="338"/>
      <c r="O2088" s="338"/>
      <c r="P2088" s="339"/>
      <c r="Q2088" s="339"/>
      <c r="R2088" s="339"/>
      <c r="S2088" s="372"/>
      <c r="T2088" s="340"/>
      <c r="U2088" s="340"/>
      <c r="V2088" s="340"/>
      <c r="W2088" s="340"/>
    </row>
    <row r="2089" spans="1:23" s="126" customFormat="1" ht="15" customHeight="1">
      <c r="A2089" s="418"/>
      <c r="B2089" s="419" t="s">
        <v>316</v>
      </c>
      <c r="C2089" s="418">
        <v>61</v>
      </c>
      <c r="D2089" s="425" t="s">
        <v>407</v>
      </c>
      <c r="E2089" s="427">
        <v>0</v>
      </c>
      <c r="F2089" s="427">
        <v>0</v>
      </c>
      <c r="G2089" s="427">
        <v>0</v>
      </c>
      <c r="H2089" s="540" t="s">
        <v>741</v>
      </c>
      <c r="I2089" s="540" t="s">
        <v>741</v>
      </c>
      <c r="J2089" s="458"/>
      <c r="K2089" s="458"/>
      <c r="L2089" s="338"/>
      <c r="M2089" s="338"/>
      <c r="N2089" s="338"/>
      <c r="O2089" s="338"/>
      <c r="P2089" s="339"/>
      <c r="Q2089" s="339"/>
      <c r="R2089" s="339"/>
      <c r="S2089" s="372"/>
      <c r="T2089" s="340"/>
      <c r="U2089" s="340"/>
      <c r="V2089" s="340"/>
      <c r="W2089" s="340"/>
    </row>
    <row r="2090" spans="1:23" s="126" customFormat="1" ht="15" customHeight="1">
      <c r="A2090" s="418"/>
      <c r="B2090" s="419" t="s">
        <v>317</v>
      </c>
      <c r="C2090" s="418">
        <v>61</v>
      </c>
      <c r="D2090" s="425" t="s">
        <v>408</v>
      </c>
      <c r="E2090" s="427">
        <v>0</v>
      </c>
      <c r="F2090" s="427">
        <v>0</v>
      </c>
      <c r="G2090" s="427">
        <v>0</v>
      </c>
      <c r="H2090" s="540" t="s">
        <v>741</v>
      </c>
      <c r="I2090" s="540" t="s">
        <v>741</v>
      </c>
      <c r="J2090" s="458"/>
      <c r="K2090" s="458"/>
      <c r="L2090" s="338"/>
      <c r="M2090" s="338"/>
      <c r="N2090" s="338"/>
      <c r="O2090" s="338"/>
      <c r="P2090" s="339"/>
      <c r="Q2090" s="339"/>
      <c r="R2090" s="339"/>
      <c r="S2090" s="372"/>
      <c r="T2090" s="340"/>
      <c r="U2090" s="340"/>
      <c r="V2090" s="340"/>
      <c r="W2090" s="340"/>
    </row>
    <row r="2091" spans="1:23" s="126" customFormat="1" ht="15" customHeight="1">
      <c r="A2091" s="418"/>
      <c r="B2091" s="419" t="s">
        <v>318</v>
      </c>
      <c r="C2091" s="418">
        <v>61</v>
      </c>
      <c r="D2091" s="425" t="s">
        <v>409</v>
      </c>
      <c r="E2091" s="427">
        <v>0</v>
      </c>
      <c r="F2091" s="427">
        <v>0</v>
      </c>
      <c r="G2091" s="427">
        <v>0</v>
      </c>
      <c r="H2091" s="540" t="s">
        <v>741</v>
      </c>
      <c r="I2091" s="540" t="s">
        <v>741</v>
      </c>
      <c r="J2091" s="458"/>
      <c r="K2091" s="458"/>
      <c r="L2091" s="338"/>
      <c r="M2091" s="338"/>
      <c r="N2091" s="338"/>
      <c r="O2091" s="338"/>
      <c r="P2091" s="339"/>
      <c r="Q2091" s="339"/>
      <c r="R2091" s="339"/>
      <c r="S2091" s="372"/>
      <c r="T2091" s="340"/>
      <c r="U2091" s="340"/>
      <c r="V2091" s="340"/>
      <c r="W2091" s="340"/>
    </row>
    <row r="2092" spans="1:23" s="126" customFormat="1" ht="15" customHeight="1">
      <c r="A2092" s="418"/>
      <c r="B2092" s="419" t="s">
        <v>319</v>
      </c>
      <c r="C2092" s="418">
        <v>61</v>
      </c>
      <c r="D2092" s="425" t="s">
        <v>410</v>
      </c>
      <c r="E2092" s="427">
        <v>0</v>
      </c>
      <c r="F2092" s="427">
        <v>0</v>
      </c>
      <c r="G2092" s="427">
        <v>0</v>
      </c>
      <c r="H2092" s="540" t="s">
        <v>741</v>
      </c>
      <c r="I2092" s="540" t="s">
        <v>741</v>
      </c>
      <c r="J2092" s="458"/>
      <c r="K2092" s="458"/>
      <c r="L2092" s="338"/>
      <c r="M2092" s="338"/>
      <c r="N2092" s="338"/>
      <c r="O2092" s="338"/>
      <c r="P2092" s="339"/>
      <c r="Q2092" s="339"/>
      <c r="R2092" s="339"/>
      <c r="S2092" s="372"/>
      <c r="T2092" s="340"/>
      <c r="U2092" s="340"/>
      <c r="V2092" s="340"/>
      <c r="W2092" s="340"/>
    </row>
    <row r="2093" spans="1:23" s="126" customFormat="1" ht="15" customHeight="1">
      <c r="A2093" s="418"/>
      <c r="B2093" s="419">
        <v>3835</v>
      </c>
      <c r="C2093" s="418">
        <v>61</v>
      </c>
      <c r="D2093" s="425" t="s">
        <v>411</v>
      </c>
      <c r="E2093" s="427">
        <v>0</v>
      </c>
      <c r="F2093" s="427">
        <v>0</v>
      </c>
      <c r="G2093" s="427">
        <v>0</v>
      </c>
      <c r="H2093" s="540" t="s">
        <v>741</v>
      </c>
      <c r="I2093" s="540" t="s">
        <v>741</v>
      </c>
      <c r="J2093" s="458"/>
      <c r="K2093" s="458"/>
      <c r="L2093" s="338"/>
      <c r="M2093" s="338"/>
      <c r="N2093" s="338"/>
      <c r="O2093" s="338"/>
      <c r="P2093" s="339"/>
      <c r="Q2093" s="339"/>
      <c r="R2093" s="339"/>
      <c r="S2093" s="372"/>
      <c r="T2093" s="340"/>
      <c r="U2093" s="340"/>
      <c r="V2093" s="340"/>
      <c r="W2093" s="340"/>
    </row>
    <row r="2094" spans="1:23" s="126" customFormat="1" ht="15" customHeight="1">
      <c r="A2094" s="336"/>
      <c r="B2094" s="415">
        <v>386</v>
      </c>
      <c r="C2094" s="336">
        <v>61</v>
      </c>
      <c r="D2094" s="426" t="s">
        <v>412</v>
      </c>
      <c r="E2094" s="417">
        <f>SUM(E2095:E2099)</f>
        <v>0</v>
      </c>
      <c r="F2094" s="417">
        <f t="shared" ref="F2094" si="1077">SUM(F2095:F2099)</f>
        <v>0</v>
      </c>
      <c r="G2094" s="417">
        <f t="shared" ref="G2094" si="1078">SUM(G2095:G2099)</f>
        <v>0</v>
      </c>
      <c r="H2094" s="541" t="s">
        <v>741</v>
      </c>
      <c r="I2094" s="541" t="s">
        <v>741</v>
      </c>
      <c r="J2094" s="458"/>
      <c r="K2094" s="458"/>
      <c r="L2094" s="338"/>
      <c r="M2094" s="338"/>
      <c r="N2094" s="338"/>
      <c r="O2094" s="338"/>
      <c r="P2094" s="339"/>
      <c r="Q2094" s="339"/>
      <c r="R2094" s="339"/>
      <c r="S2094" s="372"/>
      <c r="T2094" s="340"/>
      <c r="U2094" s="340"/>
      <c r="V2094" s="340"/>
      <c r="W2094" s="340"/>
    </row>
    <row r="2095" spans="1:23" s="126" customFormat="1" ht="15" customHeight="1">
      <c r="A2095" s="418"/>
      <c r="B2095" s="419">
        <v>3861</v>
      </c>
      <c r="C2095" s="418">
        <v>61</v>
      </c>
      <c r="D2095" s="425" t="s">
        <v>413</v>
      </c>
      <c r="E2095" s="427">
        <v>0</v>
      </c>
      <c r="F2095" s="427">
        <v>0</v>
      </c>
      <c r="G2095" s="427">
        <v>0</v>
      </c>
      <c r="H2095" s="540" t="s">
        <v>741</v>
      </c>
      <c r="I2095" s="540" t="s">
        <v>741</v>
      </c>
      <c r="J2095" s="458"/>
      <c r="K2095" s="458"/>
      <c r="L2095" s="338"/>
      <c r="M2095" s="338"/>
      <c r="N2095" s="338"/>
      <c r="O2095" s="338"/>
      <c r="P2095" s="339"/>
      <c r="Q2095" s="339"/>
      <c r="R2095" s="339"/>
      <c r="S2095" s="372"/>
      <c r="T2095" s="340"/>
      <c r="U2095" s="340"/>
      <c r="V2095" s="340"/>
      <c r="W2095" s="340"/>
    </row>
    <row r="2096" spans="1:23" s="126" customFormat="1" ht="15" customHeight="1">
      <c r="A2096" s="418"/>
      <c r="B2096" s="419">
        <v>3862</v>
      </c>
      <c r="C2096" s="418">
        <v>61</v>
      </c>
      <c r="D2096" s="425" t="s">
        <v>414</v>
      </c>
      <c r="E2096" s="427">
        <v>0</v>
      </c>
      <c r="F2096" s="427">
        <v>0</v>
      </c>
      <c r="G2096" s="427">
        <v>0</v>
      </c>
      <c r="H2096" s="540" t="s">
        <v>741</v>
      </c>
      <c r="I2096" s="540" t="s">
        <v>741</v>
      </c>
      <c r="J2096" s="458"/>
      <c r="K2096" s="458"/>
      <c r="L2096" s="338"/>
      <c r="M2096" s="338"/>
      <c r="N2096" s="338"/>
      <c r="O2096" s="338"/>
      <c r="P2096" s="339"/>
      <c r="Q2096" s="339"/>
      <c r="R2096" s="339"/>
      <c r="S2096" s="372"/>
      <c r="T2096" s="340"/>
      <c r="U2096" s="340"/>
      <c r="V2096" s="340"/>
      <c r="W2096" s="340"/>
    </row>
    <row r="2097" spans="1:23" s="126" customFormat="1" ht="15" customHeight="1">
      <c r="A2097" s="418"/>
      <c r="B2097" s="419">
        <v>3863</v>
      </c>
      <c r="C2097" s="418">
        <v>61</v>
      </c>
      <c r="D2097" s="425" t="s">
        <v>415</v>
      </c>
      <c r="E2097" s="427">
        <v>0</v>
      </c>
      <c r="F2097" s="427">
        <v>0</v>
      </c>
      <c r="G2097" s="427">
        <v>0</v>
      </c>
      <c r="H2097" s="540" t="s">
        <v>741</v>
      </c>
      <c r="I2097" s="540" t="s">
        <v>741</v>
      </c>
      <c r="J2097" s="458"/>
      <c r="K2097" s="458"/>
      <c r="L2097" s="338"/>
      <c r="M2097" s="338"/>
      <c r="N2097" s="338"/>
      <c r="O2097" s="338"/>
      <c r="P2097" s="339"/>
      <c r="Q2097" s="339"/>
      <c r="R2097" s="339"/>
      <c r="S2097" s="372"/>
      <c r="T2097" s="340"/>
      <c r="U2097" s="340"/>
      <c r="V2097" s="340"/>
      <c r="W2097" s="340"/>
    </row>
    <row r="2098" spans="1:23" s="126" customFormat="1" ht="15" customHeight="1">
      <c r="A2098" s="418"/>
      <c r="B2098" s="419">
        <v>3864</v>
      </c>
      <c r="C2098" s="418">
        <v>61</v>
      </c>
      <c r="D2098" s="425" t="s">
        <v>416</v>
      </c>
      <c r="E2098" s="427">
        <v>0</v>
      </c>
      <c r="F2098" s="427">
        <v>0</v>
      </c>
      <c r="G2098" s="427">
        <v>0</v>
      </c>
      <c r="H2098" s="540" t="s">
        <v>741</v>
      </c>
      <c r="I2098" s="540" t="s">
        <v>741</v>
      </c>
      <c r="J2098" s="458"/>
      <c r="K2098" s="458"/>
      <c r="L2098" s="338"/>
      <c r="M2098" s="338"/>
      <c r="N2098" s="338"/>
      <c r="O2098" s="338"/>
      <c r="P2098" s="339"/>
      <c r="Q2098" s="339"/>
      <c r="R2098" s="339"/>
      <c r="S2098" s="372"/>
      <c r="T2098" s="340"/>
      <c r="U2098" s="340"/>
      <c r="V2098" s="340"/>
      <c r="W2098" s="340"/>
    </row>
    <row r="2099" spans="1:23" s="126" customFormat="1" ht="15" customHeight="1">
      <c r="A2099" s="418"/>
      <c r="B2099" s="419">
        <v>3865</v>
      </c>
      <c r="C2099" s="418">
        <v>61</v>
      </c>
      <c r="D2099" s="425" t="s">
        <v>417</v>
      </c>
      <c r="E2099" s="427">
        <v>0</v>
      </c>
      <c r="F2099" s="427">
        <v>0</v>
      </c>
      <c r="G2099" s="427">
        <v>0</v>
      </c>
      <c r="H2099" s="540" t="s">
        <v>741</v>
      </c>
      <c r="I2099" s="540" t="s">
        <v>741</v>
      </c>
      <c r="J2099" s="458"/>
      <c r="K2099" s="458"/>
      <c r="L2099" s="338"/>
      <c r="M2099" s="338"/>
      <c r="N2099" s="338"/>
      <c r="O2099" s="338"/>
      <c r="P2099" s="339"/>
      <c r="Q2099" s="339"/>
      <c r="R2099" s="339"/>
      <c r="S2099" s="372"/>
      <c r="T2099" s="340"/>
      <c r="U2099" s="340"/>
      <c r="V2099" s="340"/>
      <c r="W2099" s="340"/>
    </row>
    <row r="2100" spans="1:23" s="126" customFormat="1" ht="15" customHeight="1">
      <c r="A2100" s="428" t="s">
        <v>418</v>
      </c>
      <c r="B2100" s="429"/>
      <c r="C2100" s="412">
        <v>61</v>
      </c>
      <c r="D2100" s="430" t="s">
        <v>19</v>
      </c>
      <c r="E2100" s="414">
        <f>E2101+E2113+E2146+E2150+E2153</f>
        <v>86.93</v>
      </c>
      <c r="F2100" s="414">
        <f t="shared" ref="F2100" si="1079">F2101+F2113+F2146+F2150+F2153</f>
        <v>0</v>
      </c>
      <c r="G2100" s="414">
        <f t="shared" ref="G2100" si="1080">G2101+G2113+G2146+G2150+G2153</f>
        <v>0</v>
      </c>
      <c r="H2100" s="547" t="s">
        <v>741</v>
      </c>
      <c r="I2100" s="547" t="s">
        <v>741</v>
      </c>
      <c r="J2100" s="458"/>
      <c r="K2100" s="458"/>
      <c r="L2100" s="338"/>
      <c r="M2100" s="338"/>
      <c r="N2100" s="338"/>
      <c r="O2100" s="338"/>
      <c r="P2100" s="339"/>
      <c r="Q2100" s="339"/>
      <c r="R2100" s="339"/>
      <c r="S2100" s="372"/>
      <c r="T2100" s="340"/>
      <c r="U2100" s="340"/>
      <c r="V2100" s="340"/>
      <c r="W2100" s="340"/>
    </row>
    <row r="2101" spans="1:23" s="126" customFormat="1" ht="15" customHeight="1">
      <c r="A2101" s="431"/>
      <c r="B2101" s="415">
        <v>41</v>
      </c>
      <c r="C2101" s="336">
        <v>61</v>
      </c>
      <c r="D2101" s="432" t="s">
        <v>419</v>
      </c>
      <c r="E2101" s="433">
        <f>E2102+E2106</f>
        <v>0</v>
      </c>
      <c r="F2101" s="433">
        <f t="shared" ref="F2101" si="1081">F2102+F2106</f>
        <v>0</v>
      </c>
      <c r="G2101" s="433">
        <f t="shared" ref="G2101" si="1082">G2102+G2106</f>
        <v>0</v>
      </c>
      <c r="H2101" s="541" t="s">
        <v>741</v>
      </c>
      <c r="I2101" s="541" t="s">
        <v>741</v>
      </c>
      <c r="J2101" s="458"/>
      <c r="K2101" s="458"/>
      <c r="L2101" s="338"/>
      <c r="M2101" s="338"/>
      <c r="N2101" s="338"/>
      <c r="O2101" s="338"/>
      <c r="P2101" s="339"/>
      <c r="Q2101" s="339"/>
      <c r="R2101" s="339"/>
      <c r="S2101" s="372"/>
      <c r="T2101" s="340"/>
      <c r="U2101" s="340"/>
      <c r="V2101" s="340"/>
      <c r="W2101" s="340"/>
    </row>
    <row r="2102" spans="1:23" s="126" customFormat="1" ht="15" customHeight="1">
      <c r="A2102" s="336"/>
      <c r="B2102" s="434" t="s">
        <v>420</v>
      </c>
      <c r="C2102" s="336">
        <v>61</v>
      </c>
      <c r="D2102" s="432" t="s">
        <v>421</v>
      </c>
      <c r="E2102" s="433">
        <f>SUM(E2103:E2105)</f>
        <v>0</v>
      </c>
      <c r="F2102" s="433">
        <f t="shared" ref="F2102" si="1083">SUM(F2103:F2105)</f>
        <v>0</v>
      </c>
      <c r="G2102" s="433">
        <f t="shared" ref="G2102" si="1084">SUM(G2103:G2105)</f>
        <v>0</v>
      </c>
      <c r="H2102" s="541" t="s">
        <v>741</v>
      </c>
      <c r="I2102" s="541" t="s">
        <v>741</v>
      </c>
      <c r="J2102" s="458"/>
      <c r="K2102" s="458"/>
      <c r="L2102" s="338"/>
      <c r="M2102" s="338"/>
      <c r="N2102" s="338"/>
      <c r="O2102" s="338"/>
      <c r="P2102" s="339"/>
      <c r="Q2102" s="339"/>
      <c r="R2102" s="339"/>
      <c r="S2102" s="372"/>
      <c r="T2102" s="340"/>
      <c r="U2102" s="340"/>
      <c r="V2102" s="340"/>
      <c r="W2102" s="340"/>
    </row>
    <row r="2103" spans="1:23" s="126" customFormat="1" ht="15" customHeight="1">
      <c r="A2103" s="418"/>
      <c r="B2103" s="435" t="s">
        <v>422</v>
      </c>
      <c r="C2103" s="418">
        <v>61</v>
      </c>
      <c r="D2103" s="436" t="s">
        <v>423</v>
      </c>
      <c r="E2103" s="422">
        <v>0</v>
      </c>
      <c r="F2103" s="422">
        <v>0</v>
      </c>
      <c r="G2103" s="422">
        <v>0</v>
      </c>
      <c r="H2103" s="540" t="s">
        <v>741</v>
      </c>
      <c r="I2103" s="540" t="s">
        <v>741</v>
      </c>
      <c r="J2103" s="458"/>
      <c r="K2103" s="458"/>
      <c r="L2103" s="338"/>
      <c r="M2103" s="338"/>
      <c r="N2103" s="338"/>
      <c r="O2103" s="338"/>
      <c r="P2103" s="339"/>
      <c r="Q2103" s="339"/>
      <c r="R2103" s="339"/>
      <c r="S2103" s="372"/>
      <c r="T2103" s="340"/>
      <c r="U2103" s="340"/>
      <c r="V2103" s="340"/>
      <c r="W2103" s="340"/>
    </row>
    <row r="2104" spans="1:23" s="126" customFormat="1" ht="15" customHeight="1">
      <c r="A2104" s="418"/>
      <c r="B2104" s="419">
        <v>4112</v>
      </c>
      <c r="C2104" s="437">
        <v>61</v>
      </c>
      <c r="D2104" s="436" t="s">
        <v>424</v>
      </c>
      <c r="E2104" s="422">
        <v>0</v>
      </c>
      <c r="F2104" s="422">
        <v>0</v>
      </c>
      <c r="G2104" s="422">
        <v>0</v>
      </c>
      <c r="H2104" s="540" t="s">
        <v>741</v>
      </c>
      <c r="I2104" s="540" t="s">
        <v>741</v>
      </c>
      <c r="J2104" s="458"/>
      <c r="K2104" s="458"/>
      <c r="L2104" s="338"/>
      <c r="M2104" s="338"/>
      <c r="N2104" s="338"/>
      <c r="O2104" s="338"/>
      <c r="P2104" s="339"/>
      <c r="Q2104" s="339"/>
      <c r="R2104" s="339"/>
      <c r="S2104" s="372"/>
      <c r="T2104" s="340"/>
      <c r="U2104" s="340"/>
      <c r="V2104" s="340"/>
      <c r="W2104" s="340"/>
    </row>
    <row r="2105" spans="1:23" s="126" customFormat="1" ht="15" customHeight="1">
      <c r="A2105" s="418"/>
      <c r="B2105" s="435">
        <v>4113</v>
      </c>
      <c r="C2105" s="418">
        <v>61</v>
      </c>
      <c r="D2105" s="436" t="s">
        <v>425</v>
      </c>
      <c r="E2105" s="422">
        <v>0</v>
      </c>
      <c r="F2105" s="422">
        <v>0</v>
      </c>
      <c r="G2105" s="422">
        <v>0</v>
      </c>
      <c r="H2105" s="540" t="s">
        <v>741</v>
      </c>
      <c r="I2105" s="540" t="s">
        <v>741</v>
      </c>
      <c r="J2105" s="458"/>
      <c r="K2105" s="458"/>
      <c r="L2105" s="338"/>
      <c r="M2105" s="338"/>
      <c r="N2105" s="338"/>
      <c r="O2105" s="338"/>
      <c r="P2105" s="339"/>
      <c r="Q2105" s="339"/>
      <c r="R2105" s="339"/>
      <c r="S2105" s="372"/>
      <c r="T2105" s="340"/>
      <c r="U2105" s="340"/>
      <c r="V2105" s="340"/>
      <c r="W2105" s="340"/>
    </row>
    <row r="2106" spans="1:23" s="126" customFormat="1" ht="15" customHeight="1">
      <c r="A2106" s="336"/>
      <c r="B2106" s="434" t="s">
        <v>426</v>
      </c>
      <c r="C2106" s="336">
        <v>61</v>
      </c>
      <c r="D2106" s="432" t="s">
        <v>95</v>
      </c>
      <c r="E2106" s="433">
        <f>SUM(E2107:E2112)</f>
        <v>0</v>
      </c>
      <c r="F2106" s="433">
        <f t="shared" ref="F2106" si="1085">SUM(F2107:F2112)</f>
        <v>0</v>
      </c>
      <c r="G2106" s="433">
        <f t="shared" ref="G2106" si="1086">SUM(G2107:G2112)</f>
        <v>0</v>
      </c>
      <c r="H2106" s="541" t="s">
        <v>741</v>
      </c>
      <c r="I2106" s="541" t="s">
        <v>741</v>
      </c>
      <c r="J2106" s="458"/>
      <c r="K2106" s="458"/>
      <c r="L2106" s="338"/>
      <c r="M2106" s="338"/>
      <c r="N2106" s="338"/>
      <c r="O2106" s="338"/>
      <c r="P2106" s="339"/>
      <c r="Q2106" s="339"/>
      <c r="R2106" s="339"/>
      <c r="S2106" s="372"/>
      <c r="T2106" s="340"/>
      <c r="U2106" s="340"/>
      <c r="V2106" s="340"/>
      <c r="W2106" s="340"/>
    </row>
    <row r="2107" spans="1:23" s="126" customFormat="1" ht="15" customHeight="1">
      <c r="A2107" s="418"/>
      <c r="B2107" s="435" t="s">
        <v>427</v>
      </c>
      <c r="C2107" s="418">
        <v>61</v>
      </c>
      <c r="D2107" s="436" t="s">
        <v>428</v>
      </c>
      <c r="E2107" s="422">
        <v>0</v>
      </c>
      <c r="F2107" s="422">
        <v>0</v>
      </c>
      <c r="G2107" s="422">
        <v>0</v>
      </c>
      <c r="H2107" s="540" t="s">
        <v>741</v>
      </c>
      <c r="I2107" s="540" t="s">
        <v>741</v>
      </c>
      <c r="J2107" s="458"/>
      <c r="K2107" s="458"/>
      <c r="L2107" s="338"/>
      <c r="M2107" s="338"/>
      <c r="N2107" s="338"/>
      <c r="O2107" s="338"/>
      <c r="P2107" s="339"/>
      <c r="Q2107" s="339"/>
      <c r="R2107" s="339"/>
      <c r="S2107" s="372"/>
      <c r="T2107" s="340"/>
      <c r="U2107" s="340"/>
      <c r="V2107" s="340"/>
      <c r="W2107" s="340"/>
    </row>
    <row r="2108" spans="1:23" s="126" customFormat="1" ht="15" customHeight="1">
      <c r="A2108" s="418"/>
      <c r="B2108" s="435" t="s">
        <v>429</v>
      </c>
      <c r="C2108" s="418">
        <v>61</v>
      </c>
      <c r="D2108" s="436" t="s">
        <v>430</v>
      </c>
      <c r="E2108" s="422">
        <v>0</v>
      </c>
      <c r="F2108" s="422">
        <v>0</v>
      </c>
      <c r="G2108" s="422">
        <v>0</v>
      </c>
      <c r="H2108" s="540" t="s">
        <v>741</v>
      </c>
      <c r="I2108" s="540" t="s">
        <v>741</v>
      </c>
      <c r="J2108" s="458"/>
      <c r="K2108" s="458"/>
      <c r="L2108" s="338"/>
      <c r="M2108" s="338"/>
      <c r="N2108" s="338"/>
      <c r="O2108" s="338"/>
      <c r="P2108" s="339"/>
      <c r="Q2108" s="339"/>
      <c r="R2108" s="339"/>
      <c r="S2108" s="372"/>
      <c r="T2108" s="340"/>
      <c r="U2108" s="340"/>
      <c r="V2108" s="340"/>
      <c r="W2108" s="340"/>
    </row>
    <row r="2109" spans="1:23" s="126" customFormat="1" ht="15" customHeight="1">
      <c r="A2109" s="418"/>
      <c r="B2109" s="435" t="s">
        <v>431</v>
      </c>
      <c r="C2109" s="418">
        <v>61</v>
      </c>
      <c r="D2109" s="436" t="s">
        <v>432</v>
      </c>
      <c r="E2109" s="422">
        <v>0</v>
      </c>
      <c r="F2109" s="422">
        <v>0</v>
      </c>
      <c r="G2109" s="422">
        <v>0</v>
      </c>
      <c r="H2109" s="540" t="s">
        <v>741</v>
      </c>
      <c r="I2109" s="540" t="s">
        <v>741</v>
      </c>
      <c r="J2109" s="458"/>
      <c r="K2109" s="458"/>
      <c r="L2109" s="338"/>
      <c r="M2109" s="338"/>
      <c r="N2109" s="338"/>
      <c r="O2109" s="338"/>
      <c r="P2109" s="339"/>
      <c r="Q2109" s="339"/>
      <c r="R2109" s="339"/>
      <c r="S2109" s="372"/>
      <c r="T2109" s="340"/>
      <c r="U2109" s="340"/>
      <c r="V2109" s="340"/>
      <c r="W2109" s="340"/>
    </row>
    <row r="2110" spans="1:23" s="126" customFormat="1" ht="15" customHeight="1">
      <c r="A2110" s="418"/>
      <c r="B2110" s="435" t="s">
        <v>433</v>
      </c>
      <c r="C2110" s="418">
        <v>61</v>
      </c>
      <c r="D2110" s="436" t="s">
        <v>434</v>
      </c>
      <c r="E2110" s="422">
        <v>0</v>
      </c>
      <c r="F2110" s="422">
        <v>0</v>
      </c>
      <c r="G2110" s="422">
        <v>0</v>
      </c>
      <c r="H2110" s="540" t="s">
        <v>741</v>
      </c>
      <c r="I2110" s="540" t="s">
        <v>741</v>
      </c>
      <c r="J2110" s="458"/>
      <c r="K2110" s="458"/>
      <c r="L2110" s="338"/>
      <c r="M2110" s="338"/>
      <c r="N2110" s="338"/>
      <c r="O2110" s="338"/>
      <c r="P2110" s="339"/>
      <c r="Q2110" s="339"/>
      <c r="R2110" s="339"/>
      <c r="S2110" s="372"/>
      <c r="T2110" s="340"/>
      <c r="U2110" s="340"/>
      <c r="V2110" s="340"/>
      <c r="W2110" s="340"/>
    </row>
    <row r="2111" spans="1:23" s="126" customFormat="1" ht="15" customHeight="1">
      <c r="A2111" s="418"/>
      <c r="B2111" s="435" t="s">
        <v>435</v>
      </c>
      <c r="C2111" s="418">
        <v>61</v>
      </c>
      <c r="D2111" s="436" t="s">
        <v>436</v>
      </c>
      <c r="E2111" s="422">
        <v>0</v>
      </c>
      <c r="F2111" s="422">
        <v>0</v>
      </c>
      <c r="G2111" s="422">
        <v>0</v>
      </c>
      <c r="H2111" s="540" t="s">
        <v>741</v>
      </c>
      <c r="I2111" s="540" t="s">
        <v>741</v>
      </c>
      <c r="J2111" s="458"/>
      <c r="K2111" s="458"/>
      <c r="L2111" s="338"/>
      <c r="M2111" s="338"/>
      <c r="N2111" s="338"/>
      <c r="O2111" s="338"/>
      <c r="P2111" s="339"/>
      <c r="Q2111" s="339"/>
      <c r="R2111" s="339"/>
      <c r="S2111" s="372"/>
      <c r="T2111" s="340"/>
      <c r="U2111" s="340"/>
      <c r="V2111" s="340"/>
      <c r="W2111" s="340"/>
    </row>
    <row r="2112" spans="1:23" s="126" customFormat="1" ht="15" customHeight="1">
      <c r="A2112" s="418"/>
      <c r="B2112" s="435" t="s">
        <v>437</v>
      </c>
      <c r="C2112" s="418">
        <v>61</v>
      </c>
      <c r="D2112" s="436" t="s">
        <v>438</v>
      </c>
      <c r="E2112" s="422">
        <v>0</v>
      </c>
      <c r="F2112" s="422">
        <v>0</v>
      </c>
      <c r="G2112" s="422">
        <v>0</v>
      </c>
      <c r="H2112" s="540" t="s">
        <v>741</v>
      </c>
      <c r="I2112" s="540" t="s">
        <v>741</v>
      </c>
      <c r="J2112" s="458"/>
      <c r="K2112" s="458"/>
      <c r="L2112" s="338"/>
      <c r="M2112" s="338"/>
      <c r="N2112" s="338"/>
      <c r="O2112" s="338"/>
      <c r="P2112" s="339"/>
      <c r="Q2112" s="339"/>
      <c r="R2112" s="339"/>
      <c r="S2112" s="372"/>
      <c r="T2112" s="340"/>
      <c r="U2112" s="340"/>
      <c r="V2112" s="340"/>
      <c r="W2112" s="340"/>
    </row>
    <row r="2113" spans="1:23" s="126" customFormat="1" ht="15" customHeight="1">
      <c r="A2113" s="431"/>
      <c r="B2113" s="415">
        <v>42</v>
      </c>
      <c r="C2113" s="336">
        <v>61</v>
      </c>
      <c r="D2113" s="432" t="s">
        <v>20</v>
      </c>
      <c r="E2113" s="433">
        <f>E2114+E2119+E2128+E2133+E2138+E2141</f>
        <v>86.93</v>
      </c>
      <c r="F2113" s="433">
        <f t="shared" ref="F2113" si="1087">F2114+F2119+F2128+F2133+F2138+F2141</f>
        <v>0</v>
      </c>
      <c r="G2113" s="433">
        <f t="shared" ref="G2113" si="1088">G2114+G2119+G2128+G2133+G2138+G2141</f>
        <v>0</v>
      </c>
      <c r="H2113" s="541" t="s">
        <v>741</v>
      </c>
      <c r="I2113" s="541" t="s">
        <v>741</v>
      </c>
      <c r="J2113" s="458"/>
      <c r="K2113" s="458"/>
      <c r="L2113" s="338"/>
      <c r="M2113" s="338"/>
      <c r="N2113" s="338"/>
      <c r="O2113" s="338"/>
      <c r="P2113" s="339"/>
      <c r="Q2113" s="339"/>
      <c r="R2113" s="339"/>
      <c r="S2113" s="372"/>
      <c r="T2113" s="340"/>
      <c r="U2113" s="340"/>
      <c r="V2113" s="340"/>
      <c r="W2113" s="340"/>
    </row>
    <row r="2114" spans="1:23" s="126" customFormat="1" ht="15" customHeight="1">
      <c r="A2114" s="336"/>
      <c r="B2114" s="434" t="s">
        <v>439</v>
      </c>
      <c r="C2114" s="336">
        <v>61</v>
      </c>
      <c r="D2114" s="432" t="s">
        <v>96</v>
      </c>
      <c r="E2114" s="433">
        <f>SUM(E2115:E2118)</f>
        <v>0</v>
      </c>
      <c r="F2114" s="433">
        <f t="shared" ref="F2114" si="1089">SUM(F2115:F2118)</f>
        <v>0</v>
      </c>
      <c r="G2114" s="433">
        <f t="shared" ref="G2114" si="1090">SUM(G2115:G2118)</f>
        <v>0</v>
      </c>
      <c r="H2114" s="541" t="s">
        <v>741</v>
      </c>
      <c r="I2114" s="541" t="s">
        <v>741</v>
      </c>
      <c r="J2114" s="458"/>
      <c r="K2114" s="458"/>
      <c r="L2114" s="338"/>
      <c r="M2114" s="338"/>
      <c r="N2114" s="338"/>
      <c r="O2114" s="338"/>
      <c r="P2114" s="339"/>
      <c r="Q2114" s="339"/>
      <c r="R2114" s="339"/>
      <c r="S2114" s="372"/>
      <c r="T2114" s="340"/>
      <c r="U2114" s="340"/>
      <c r="V2114" s="340"/>
      <c r="W2114" s="340"/>
    </row>
    <row r="2115" spans="1:23" s="126" customFormat="1" ht="15" customHeight="1">
      <c r="A2115" s="418"/>
      <c r="B2115" s="435" t="s">
        <v>440</v>
      </c>
      <c r="C2115" s="418">
        <v>61</v>
      </c>
      <c r="D2115" s="436" t="s">
        <v>441</v>
      </c>
      <c r="E2115" s="422">
        <v>0</v>
      </c>
      <c r="F2115" s="422">
        <v>0</v>
      </c>
      <c r="G2115" s="422">
        <v>0</v>
      </c>
      <c r="H2115" s="540" t="s">
        <v>741</v>
      </c>
      <c r="I2115" s="540" t="s">
        <v>741</v>
      </c>
      <c r="J2115" s="458"/>
      <c r="K2115" s="458"/>
      <c r="L2115" s="338"/>
      <c r="M2115" s="338"/>
      <c r="N2115" s="338"/>
      <c r="O2115" s="338"/>
      <c r="P2115" s="339"/>
      <c r="Q2115" s="339"/>
      <c r="R2115" s="339"/>
      <c r="S2115" s="372"/>
      <c r="T2115" s="340"/>
      <c r="U2115" s="340"/>
      <c r="V2115" s="340"/>
      <c r="W2115" s="340"/>
    </row>
    <row r="2116" spans="1:23" s="126" customFormat="1" ht="15" customHeight="1">
      <c r="A2116" s="418"/>
      <c r="B2116" s="435" t="s">
        <v>442</v>
      </c>
      <c r="C2116" s="418">
        <v>61</v>
      </c>
      <c r="D2116" s="436" t="s">
        <v>443</v>
      </c>
      <c r="E2116" s="422">
        <v>0</v>
      </c>
      <c r="F2116" s="422">
        <v>0</v>
      </c>
      <c r="G2116" s="422">
        <v>0</v>
      </c>
      <c r="H2116" s="540" t="s">
        <v>741</v>
      </c>
      <c r="I2116" s="540" t="s">
        <v>741</v>
      </c>
      <c r="J2116" s="458"/>
      <c r="K2116" s="458"/>
      <c r="L2116" s="338"/>
      <c r="M2116" s="338"/>
      <c r="N2116" s="338"/>
      <c r="O2116" s="338"/>
      <c r="P2116" s="339"/>
      <c r="Q2116" s="339"/>
      <c r="R2116" s="339"/>
      <c r="S2116" s="372"/>
      <c r="T2116" s="340"/>
      <c r="U2116" s="340"/>
      <c r="V2116" s="340"/>
      <c r="W2116" s="340"/>
    </row>
    <row r="2117" spans="1:23" s="126" customFormat="1" ht="15" customHeight="1">
      <c r="A2117" s="418"/>
      <c r="B2117" s="435" t="s">
        <v>444</v>
      </c>
      <c r="C2117" s="418">
        <v>61</v>
      </c>
      <c r="D2117" s="436" t="s">
        <v>445</v>
      </c>
      <c r="E2117" s="422">
        <v>0</v>
      </c>
      <c r="F2117" s="422">
        <v>0</v>
      </c>
      <c r="G2117" s="422">
        <v>0</v>
      </c>
      <c r="H2117" s="540" t="s">
        <v>741</v>
      </c>
      <c r="I2117" s="540" t="s">
        <v>741</v>
      </c>
      <c r="J2117" s="458"/>
      <c r="K2117" s="458"/>
      <c r="L2117" s="338"/>
      <c r="M2117" s="338"/>
      <c r="N2117" s="338"/>
      <c r="O2117" s="338"/>
      <c r="P2117" s="339"/>
      <c r="Q2117" s="339"/>
      <c r="R2117" s="339"/>
      <c r="S2117" s="372"/>
      <c r="T2117" s="340"/>
      <c r="U2117" s="340"/>
      <c r="V2117" s="340"/>
      <c r="W2117" s="340"/>
    </row>
    <row r="2118" spans="1:23" s="126" customFormat="1" ht="15" customHeight="1">
      <c r="A2118" s="418"/>
      <c r="B2118" s="435" t="s">
        <v>446</v>
      </c>
      <c r="C2118" s="418">
        <v>61</v>
      </c>
      <c r="D2118" s="436" t="s">
        <v>447</v>
      </c>
      <c r="E2118" s="422">
        <v>0</v>
      </c>
      <c r="F2118" s="422">
        <v>0</v>
      </c>
      <c r="G2118" s="422">
        <v>0</v>
      </c>
      <c r="H2118" s="540" t="s">
        <v>741</v>
      </c>
      <c r="I2118" s="540" t="s">
        <v>741</v>
      </c>
      <c r="J2118" s="458"/>
      <c r="K2118" s="458"/>
      <c r="L2118" s="338"/>
      <c r="M2118" s="338"/>
      <c r="N2118" s="338"/>
      <c r="O2118" s="338"/>
      <c r="P2118" s="339"/>
      <c r="Q2118" s="339"/>
      <c r="R2118" s="339"/>
      <c r="S2118" s="372"/>
      <c r="T2118" s="340"/>
      <c r="U2118" s="340"/>
      <c r="V2118" s="340"/>
      <c r="W2118" s="340"/>
    </row>
    <row r="2119" spans="1:23" s="126" customFormat="1" ht="15" customHeight="1">
      <c r="A2119" s="336"/>
      <c r="B2119" s="434" t="s">
        <v>448</v>
      </c>
      <c r="C2119" s="336">
        <v>61</v>
      </c>
      <c r="D2119" s="432" t="s">
        <v>97</v>
      </c>
      <c r="E2119" s="433">
        <f>SUM(E2120:E2127)</f>
        <v>0</v>
      </c>
      <c r="F2119" s="433">
        <f t="shared" ref="F2119" si="1091">SUM(F2120:F2127)</f>
        <v>0</v>
      </c>
      <c r="G2119" s="433">
        <f t="shared" ref="G2119" si="1092">SUM(G2120:G2127)</f>
        <v>0</v>
      </c>
      <c r="H2119" s="541" t="s">
        <v>741</v>
      </c>
      <c r="I2119" s="541" t="s">
        <v>741</v>
      </c>
      <c r="J2119" s="458"/>
      <c r="K2119" s="458"/>
      <c r="L2119" s="338"/>
      <c r="M2119" s="338"/>
      <c r="N2119" s="338"/>
      <c r="O2119" s="338"/>
      <c r="P2119" s="339"/>
      <c r="Q2119" s="339"/>
      <c r="R2119" s="339"/>
      <c r="S2119" s="372"/>
      <c r="T2119" s="340"/>
      <c r="U2119" s="340"/>
      <c r="V2119" s="340"/>
      <c r="W2119" s="340"/>
    </row>
    <row r="2120" spans="1:23" s="126" customFormat="1" ht="15" customHeight="1">
      <c r="A2120" s="418"/>
      <c r="B2120" s="435" t="s">
        <v>201</v>
      </c>
      <c r="C2120" s="418">
        <v>61</v>
      </c>
      <c r="D2120" s="436" t="s">
        <v>202</v>
      </c>
      <c r="E2120" s="422">
        <v>0</v>
      </c>
      <c r="F2120" s="422">
        <v>0</v>
      </c>
      <c r="G2120" s="422">
        <v>0</v>
      </c>
      <c r="H2120" s="540" t="s">
        <v>741</v>
      </c>
      <c r="I2120" s="540" t="s">
        <v>741</v>
      </c>
      <c r="J2120" s="458"/>
      <c r="K2120" s="458"/>
      <c r="L2120" s="338"/>
      <c r="M2120" s="338"/>
      <c r="N2120" s="338"/>
      <c r="O2120" s="338"/>
      <c r="P2120" s="339"/>
      <c r="Q2120" s="339"/>
      <c r="R2120" s="339"/>
      <c r="S2120" s="372"/>
      <c r="T2120" s="340"/>
      <c r="U2120" s="340"/>
      <c r="V2120" s="340"/>
      <c r="W2120" s="340"/>
    </row>
    <row r="2121" spans="1:23" s="185" customFormat="1" ht="15" customHeight="1">
      <c r="A2121" s="418"/>
      <c r="B2121" s="435" t="s">
        <v>199</v>
      </c>
      <c r="C2121" s="418">
        <v>61</v>
      </c>
      <c r="D2121" s="436" t="s">
        <v>200</v>
      </c>
      <c r="E2121" s="422">
        <v>0</v>
      </c>
      <c r="F2121" s="422">
        <v>0</v>
      </c>
      <c r="G2121" s="422">
        <v>0</v>
      </c>
      <c r="H2121" s="540" t="s">
        <v>741</v>
      </c>
      <c r="I2121" s="540" t="s">
        <v>741</v>
      </c>
      <c r="J2121" s="458"/>
      <c r="K2121" s="458"/>
      <c r="L2121" s="338"/>
      <c r="M2121" s="338"/>
      <c r="N2121" s="338"/>
      <c r="O2121" s="349"/>
      <c r="P2121" s="348"/>
      <c r="Q2121" s="348"/>
      <c r="R2121" s="348"/>
      <c r="S2121" s="374"/>
      <c r="T2121" s="350"/>
      <c r="U2121" s="350"/>
      <c r="V2121" s="350"/>
      <c r="W2121" s="350"/>
    </row>
    <row r="2122" spans="1:23" s="126" customFormat="1" ht="15" customHeight="1">
      <c r="A2122" s="418"/>
      <c r="B2122" s="435" t="s">
        <v>449</v>
      </c>
      <c r="C2122" s="418">
        <v>61</v>
      </c>
      <c r="D2122" s="436" t="s">
        <v>450</v>
      </c>
      <c r="E2122" s="422">
        <v>0</v>
      </c>
      <c r="F2122" s="422">
        <v>0</v>
      </c>
      <c r="G2122" s="422">
        <v>0</v>
      </c>
      <c r="H2122" s="540" t="s">
        <v>741</v>
      </c>
      <c r="I2122" s="540" t="s">
        <v>741</v>
      </c>
      <c r="J2122" s="458"/>
      <c r="K2122" s="458"/>
      <c r="L2122" s="338"/>
      <c r="M2122" s="338"/>
      <c r="N2122" s="338"/>
      <c r="O2122" s="338"/>
      <c r="P2122" s="339"/>
      <c r="Q2122" s="339"/>
      <c r="R2122" s="339"/>
      <c r="S2122" s="372"/>
      <c r="T2122" s="340"/>
      <c r="U2122" s="340"/>
      <c r="V2122" s="340"/>
      <c r="W2122" s="340"/>
    </row>
    <row r="2123" spans="1:23" s="126" customFormat="1" ht="15" customHeight="1">
      <c r="A2123" s="418"/>
      <c r="B2123" s="435" t="s">
        <v>451</v>
      </c>
      <c r="C2123" s="418">
        <v>61</v>
      </c>
      <c r="D2123" s="436" t="s">
        <v>452</v>
      </c>
      <c r="E2123" s="422">
        <v>0</v>
      </c>
      <c r="F2123" s="422">
        <v>0</v>
      </c>
      <c r="G2123" s="422">
        <v>0</v>
      </c>
      <c r="H2123" s="540" t="s">
        <v>741</v>
      </c>
      <c r="I2123" s="540" t="s">
        <v>741</v>
      </c>
      <c r="J2123" s="458"/>
      <c r="K2123" s="458"/>
      <c r="L2123" s="338"/>
      <c r="M2123" s="338"/>
      <c r="N2123" s="338"/>
      <c r="O2123" s="338"/>
      <c r="P2123" s="339"/>
      <c r="Q2123" s="339"/>
      <c r="R2123" s="339"/>
      <c r="S2123" s="372"/>
      <c r="T2123" s="340"/>
      <c r="U2123" s="340"/>
      <c r="V2123" s="340"/>
      <c r="W2123" s="340"/>
    </row>
    <row r="2124" spans="1:23" s="126" customFormat="1" ht="15" customHeight="1">
      <c r="A2124" s="418"/>
      <c r="B2124" s="435" t="s">
        <v>453</v>
      </c>
      <c r="C2124" s="418">
        <v>61</v>
      </c>
      <c r="D2124" s="436" t="s">
        <v>454</v>
      </c>
      <c r="E2124" s="422">
        <v>0</v>
      </c>
      <c r="F2124" s="422">
        <v>0</v>
      </c>
      <c r="G2124" s="422">
        <v>0</v>
      </c>
      <c r="H2124" s="540" t="s">
        <v>741</v>
      </c>
      <c r="I2124" s="540" t="s">
        <v>741</v>
      </c>
      <c r="J2124" s="458"/>
      <c r="K2124" s="458"/>
      <c r="L2124" s="338"/>
      <c r="M2124" s="338"/>
      <c r="N2124" s="338"/>
      <c r="O2124" s="338"/>
      <c r="P2124" s="339"/>
      <c r="Q2124" s="339"/>
      <c r="R2124" s="339"/>
      <c r="S2124" s="372"/>
      <c r="T2124" s="340"/>
      <c r="U2124" s="340"/>
      <c r="V2124" s="340"/>
      <c r="W2124" s="340"/>
    </row>
    <row r="2125" spans="1:23" s="126" customFormat="1" ht="15" customHeight="1">
      <c r="A2125" s="418"/>
      <c r="B2125" s="435" t="s">
        <v>455</v>
      </c>
      <c r="C2125" s="418">
        <v>61</v>
      </c>
      <c r="D2125" s="436" t="s">
        <v>456</v>
      </c>
      <c r="E2125" s="422">
        <v>0</v>
      </c>
      <c r="F2125" s="422">
        <v>0</v>
      </c>
      <c r="G2125" s="422">
        <v>0</v>
      </c>
      <c r="H2125" s="540" t="s">
        <v>741</v>
      </c>
      <c r="I2125" s="540" t="s">
        <v>741</v>
      </c>
      <c r="J2125" s="458"/>
      <c r="K2125" s="458"/>
      <c r="L2125" s="338"/>
      <c r="M2125" s="338"/>
      <c r="N2125" s="338"/>
      <c r="O2125" s="338"/>
      <c r="P2125" s="339"/>
      <c r="Q2125" s="339"/>
      <c r="R2125" s="339"/>
      <c r="S2125" s="372"/>
      <c r="T2125" s="340"/>
      <c r="U2125" s="340"/>
      <c r="V2125" s="340"/>
      <c r="W2125" s="340"/>
    </row>
    <row r="2126" spans="1:23" s="185" customFormat="1" ht="15" customHeight="1">
      <c r="A2126" s="418"/>
      <c r="B2126" s="435" t="s">
        <v>457</v>
      </c>
      <c r="C2126" s="418">
        <v>61</v>
      </c>
      <c r="D2126" s="436" t="s">
        <v>458</v>
      </c>
      <c r="E2126" s="422">
        <v>0</v>
      </c>
      <c r="F2126" s="422">
        <v>0</v>
      </c>
      <c r="G2126" s="422">
        <v>0</v>
      </c>
      <c r="H2126" s="540" t="s">
        <v>741</v>
      </c>
      <c r="I2126" s="540" t="s">
        <v>741</v>
      </c>
      <c r="J2126" s="458"/>
      <c r="K2126" s="458"/>
      <c r="L2126" s="338"/>
      <c r="M2126" s="338"/>
      <c r="N2126" s="338"/>
      <c r="O2126" s="349"/>
      <c r="P2126" s="348"/>
      <c r="Q2126" s="348"/>
      <c r="R2126" s="348"/>
      <c r="S2126" s="374"/>
      <c r="T2126" s="350"/>
      <c r="U2126" s="350"/>
      <c r="V2126" s="350"/>
      <c r="W2126" s="350"/>
    </row>
    <row r="2127" spans="1:23" s="126" customFormat="1" ht="15" customHeight="1">
      <c r="A2127" s="438"/>
      <c r="B2127" s="439">
        <v>4228</v>
      </c>
      <c r="C2127" s="437">
        <v>61</v>
      </c>
      <c r="D2127" s="436" t="s">
        <v>459</v>
      </c>
      <c r="E2127" s="422">
        <v>0</v>
      </c>
      <c r="F2127" s="422">
        <v>0</v>
      </c>
      <c r="G2127" s="422">
        <v>0</v>
      </c>
      <c r="H2127" s="540" t="s">
        <v>741</v>
      </c>
      <c r="I2127" s="540" t="s">
        <v>741</v>
      </c>
      <c r="J2127" s="458"/>
      <c r="K2127" s="458"/>
      <c r="L2127" s="338"/>
      <c r="M2127" s="338"/>
      <c r="N2127" s="338"/>
      <c r="O2127" s="338"/>
      <c r="P2127" s="339"/>
      <c r="Q2127" s="339"/>
      <c r="R2127" s="339"/>
      <c r="S2127" s="372"/>
      <c r="T2127" s="340"/>
      <c r="U2127" s="340"/>
      <c r="V2127" s="340"/>
      <c r="W2127" s="340"/>
    </row>
    <row r="2128" spans="1:23" s="126" customFormat="1" ht="15" customHeight="1">
      <c r="A2128" s="336"/>
      <c r="B2128" s="434" t="s">
        <v>460</v>
      </c>
      <c r="C2128" s="336">
        <v>61</v>
      </c>
      <c r="D2128" s="432" t="s">
        <v>461</v>
      </c>
      <c r="E2128" s="433">
        <f>SUM(E2129:E2132)</f>
        <v>0</v>
      </c>
      <c r="F2128" s="433">
        <f t="shared" ref="F2128" si="1093">SUM(F2129:F2132)</f>
        <v>0</v>
      </c>
      <c r="G2128" s="433">
        <f t="shared" ref="G2128" si="1094">SUM(G2129:G2132)</f>
        <v>0</v>
      </c>
      <c r="H2128" s="541" t="s">
        <v>741</v>
      </c>
      <c r="I2128" s="541" t="s">
        <v>741</v>
      </c>
      <c r="J2128" s="458"/>
      <c r="K2128" s="458"/>
      <c r="L2128" s="338"/>
      <c r="M2128" s="338"/>
      <c r="N2128" s="338"/>
      <c r="O2128" s="338"/>
      <c r="P2128" s="339"/>
      <c r="Q2128" s="339"/>
      <c r="R2128" s="339"/>
      <c r="S2128" s="372"/>
      <c r="T2128" s="340"/>
      <c r="U2128" s="340"/>
      <c r="V2128" s="340"/>
      <c r="W2128" s="340"/>
    </row>
    <row r="2129" spans="1:23" s="126" customFormat="1" ht="15" customHeight="1">
      <c r="A2129" s="418"/>
      <c r="B2129" s="435" t="s">
        <v>462</v>
      </c>
      <c r="C2129" s="418">
        <v>61</v>
      </c>
      <c r="D2129" s="436" t="s">
        <v>463</v>
      </c>
      <c r="E2129" s="422">
        <v>0</v>
      </c>
      <c r="F2129" s="422">
        <v>0</v>
      </c>
      <c r="G2129" s="422">
        <v>0</v>
      </c>
      <c r="H2129" s="540" t="s">
        <v>741</v>
      </c>
      <c r="I2129" s="540" t="s">
        <v>741</v>
      </c>
      <c r="J2129" s="458"/>
      <c r="K2129" s="458"/>
      <c r="L2129" s="338"/>
      <c r="M2129" s="338"/>
      <c r="N2129" s="338"/>
      <c r="O2129" s="338"/>
      <c r="P2129" s="339"/>
      <c r="Q2129" s="339"/>
      <c r="R2129" s="339"/>
      <c r="S2129" s="372"/>
      <c r="T2129" s="340"/>
      <c r="U2129" s="340"/>
      <c r="V2129" s="340"/>
      <c r="W2129" s="340"/>
    </row>
    <row r="2130" spans="1:23" s="126" customFormat="1" ht="15" customHeight="1">
      <c r="A2130" s="418"/>
      <c r="B2130" s="435" t="s">
        <v>464</v>
      </c>
      <c r="C2130" s="418">
        <v>61</v>
      </c>
      <c r="D2130" s="436" t="s">
        <v>465</v>
      </c>
      <c r="E2130" s="422">
        <v>0</v>
      </c>
      <c r="F2130" s="422">
        <v>0</v>
      </c>
      <c r="G2130" s="422">
        <v>0</v>
      </c>
      <c r="H2130" s="540" t="s">
        <v>741</v>
      </c>
      <c r="I2130" s="540" t="s">
        <v>741</v>
      </c>
      <c r="J2130" s="458"/>
      <c r="K2130" s="458"/>
      <c r="L2130" s="338"/>
      <c r="M2130" s="338"/>
      <c r="N2130" s="338"/>
      <c r="O2130" s="338"/>
      <c r="P2130" s="339"/>
      <c r="Q2130" s="339"/>
      <c r="R2130" s="339"/>
      <c r="S2130" s="372"/>
      <c r="T2130" s="340"/>
      <c r="U2130" s="340"/>
      <c r="V2130" s="340"/>
      <c r="W2130" s="340"/>
    </row>
    <row r="2131" spans="1:23" s="185" customFormat="1" ht="15" customHeight="1">
      <c r="A2131" s="418"/>
      <c r="B2131" s="435" t="s">
        <v>466</v>
      </c>
      <c r="C2131" s="418">
        <v>61</v>
      </c>
      <c r="D2131" s="436" t="s">
        <v>467</v>
      </c>
      <c r="E2131" s="422">
        <v>0</v>
      </c>
      <c r="F2131" s="422">
        <v>0</v>
      </c>
      <c r="G2131" s="422">
        <v>0</v>
      </c>
      <c r="H2131" s="540" t="s">
        <v>741</v>
      </c>
      <c r="I2131" s="540" t="s">
        <v>741</v>
      </c>
      <c r="J2131" s="458"/>
      <c r="K2131" s="458"/>
      <c r="L2131" s="338"/>
      <c r="M2131" s="338"/>
      <c r="N2131" s="338"/>
      <c r="O2131" s="349"/>
      <c r="P2131" s="348"/>
      <c r="Q2131" s="348"/>
      <c r="R2131" s="348"/>
      <c r="S2131" s="374"/>
      <c r="T2131" s="350"/>
      <c r="U2131" s="350"/>
      <c r="V2131" s="350"/>
      <c r="W2131" s="350"/>
    </row>
    <row r="2132" spans="1:23" s="126" customFormat="1" ht="15" customHeight="1">
      <c r="A2132" s="418"/>
      <c r="B2132" s="435" t="s">
        <v>468</v>
      </c>
      <c r="C2132" s="418">
        <v>61</v>
      </c>
      <c r="D2132" s="436" t="s">
        <v>469</v>
      </c>
      <c r="E2132" s="422">
        <v>0</v>
      </c>
      <c r="F2132" s="422">
        <v>0</v>
      </c>
      <c r="G2132" s="422">
        <v>0</v>
      </c>
      <c r="H2132" s="540" t="s">
        <v>741</v>
      </c>
      <c r="I2132" s="540" t="s">
        <v>741</v>
      </c>
      <c r="J2132" s="458"/>
      <c r="K2132" s="458"/>
      <c r="L2132" s="338"/>
      <c r="M2132" s="338"/>
      <c r="N2132" s="338"/>
      <c r="O2132" s="338"/>
      <c r="P2132" s="339"/>
      <c r="Q2132" s="339"/>
      <c r="R2132" s="339"/>
      <c r="S2132" s="372"/>
      <c r="T2132" s="340"/>
      <c r="U2132" s="340"/>
      <c r="V2132" s="340"/>
      <c r="W2132" s="340"/>
    </row>
    <row r="2133" spans="1:23" s="126" customFormat="1" ht="15" customHeight="1">
      <c r="A2133" s="336"/>
      <c r="B2133" s="415">
        <v>424</v>
      </c>
      <c r="C2133" s="431">
        <v>61</v>
      </c>
      <c r="D2133" s="432" t="s">
        <v>104</v>
      </c>
      <c r="E2133" s="433">
        <f>SUM(E2134:E2137)</f>
        <v>86.93</v>
      </c>
      <c r="F2133" s="433">
        <f t="shared" ref="F2133" si="1095">SUM(F2134:F2137)</f>
        <v>0</v>
      </c>
      <c r="G2133" s="433">
        <f t="shared" ref="G2133" si="1096">SUM(G2134:G2137)</f>
        <v>0</v>
      </c>
      <c r="H2133" s="541" t="s">
        <v>741</v>
      </c>
      <c r="I2133" s="541" t="s">
        <v>741</v>
      </c>
      <c r="J2133" s="458"/>
      <c r="K2133" s="458"/>
      <c r="L2133" s="338"/>
      <c r="M2133" s="338"/>
      <c r="N2133" s="338"/>
      <c r="O2133" s="338"/>
      <c r="P2133" s="339"/>
      <c r="Q2133" s="339"/>
      <c r="R2133" s="339"/>
      <c r="S2133" s="372"/>
      <c r="T2133" s="340"/>
      <c r="U2133" s="340"/>
      <c r="V2133" s="340"/>
      <c r="W2133" s="340"/>
    </row>
    <row r="2134" spans="1:23" s="185" customFormat="1" ht="15" customHeight="1">
      <c r="A2134" s="418"/>
      <c r="B2134" s="440">
        <v>4241</v>
      </c>
      <c r="C2134" s="418">
        <v>61</v>
      </c>
      <c r="D2134" s="441" t="s">
        <v>470</v>
      </c>
      <c r="E2134" s="421">
        <v>86.93</v>
      </c>
      <c r="F2134" s="422">
        <v>0</v>
      </c>
      <c r="G2134" s="422">
        <v>0</v>
      </c>
      <c r="H2134" s="540" t="s">
        <v>741</v>
      </c>
      <c r="I2134" s="540" t="s">
        <v>741</v>
      </c>
      <c r="J2134" s="458"/>
      <c r="K2134" s="458"/>
      <c r="L2134" s="338"/>
      <c r="M2134" s="338"/>
      <c r="N2134" s="338"/>
      <c r="O2134" s="349"/>
      <c r="P2134" s="348"/>
      <c r="Q2134" s="348"/>
      <c r="R2134" s="348"/>
      <c r="S2134" s="374"/>
      <c r="T2134" s="350"/>
      <c r="U2134" s="350"/>
      <c r="V2134" s="350"/>
      <c r="W2134" s="350"/>
    </row>
    <row r="2135" spans="1:23" s="126" customFormat="1" ht="15" customHeight="1">
      <c r="A2135" s="418"/>
      <c r="B2135" s="440">
        <v>4242</v>
      </c>
      <c r="C2135" s="418">
        <v>61</v>
      </c>
      <c r="D2135" s="442" t="s">
        <v>471</v>
      </c>
      <c r="E2135" s="422">
        <v>0</v>
      </c>
      <c r="F2135" s="422">
        <v>0</v>
      </c>
      <c r="G2135" s="422">
        <v>0</v>
      </c>
      <c r="H2135" s="540" t="s">
        <v>741</v>
      </c>
      <c r="I2135" s="540" t="s">
        <v>741</v>
      </c>
      <c r="J2135" s="458"/>
      <c r="K2135" s="458"/>
      <c r="L2135" s="338"/>
      <c r="M2135" s="338"/>
      <c r="N2135" s="338"/>
      <c r="O2135" s="338"/>
      <c r="P2135" s="339"/>
      <c r="Q2135" s="339"/>
      <c r="R2135" s="339"/>
      <c r="S2135" s="372"/>
      <c r="T2135" s="340"/>
      <c r="U2135" s="340"/>
      <c r="V2135" s="340"/>
      <c r="W2135" s="340"/>
    </row>
    <row r="2136" spans="1:23" s="126" customFormat="1" ht="15" customHeight="1">
      <c r="A2136" s="418"/>
      <c r="B2136" s="440">
        <v>4243</v>
      </c>
      <c r="C2136" s="418">
        <v>61</v>
      </c>
      <c r="D2136" s="442" t="s">
        <v>472</v>
      </c>
      <c r="E2136" s="422">
        <v>0</v>
      </c>
      <c r="F2136" s="422">
        <v>0</v>
      </c>
      <c r="G2136" s="422">
        <v>0</v>
      </c>
      <c r="H2136" s="540" t="s">
        <v>741</v>
      </c>
      <c r="I2136" s="540" t="s">
        <v>741</v>
      </c>
      <c r="J2136" s="458"/>
      <c r="K2136" s="458"/>
      <c r="L2136" s="338"/>
      <c r="M2136" s="338"/>
      <c r="N2136" s="338"/>
      <c r="O2136" s="338"/>
      <c r="P2136" s="339"/>
      <c r="Q2136" s="339"/>
      <c r="R2136" s="339"/>
      <c r="S2136" s="372"/>
      <c r="T2136" s="340"/>
      <c r="U2136" s="340"/>
      <c r="V2136" s="340"/>
      <c r="W2136" s="340"/>
    </row>
    <row r="2137" spans="1:23" s="126" customFormat="1" ht="15" customHeight="1">
      <c r="A2137" s="418"/>
      <c r="B2137" s="440">
        <v>4244</v>
      </c>
      <c r="C2137" s="418">
        <v>61</v>
      </c>
      <c r="D2137" s="442" t="s">
        <v>473</v>
      </c>
      <c r="E2137" s="422">
        <v>0</v>
      </c>
      <c r="F2137" s="422">
        <v>0</v>
      </c>
      <c r="G2137" s="422">
        <v>0</v>
      </c>
      <c r="H2137" s="540" t="s">
        <v>741</v>
      </c>
      <c r="I2137" s="540" t="s">
        <v>741</v>
      </c>
      <c r="J2137" s="458"/>
      <c r="K2137" s="458"/>
      <c r="L2137" s="338"/>
      <c r="M2137" s="338"/>
      <c r="N2137" s="338"/>
      <c r="O2137" s="338"/>
      <c r="P2137" s="339"/>
      <c r="Q2137" s="339"/>
      <c r="R2137" s="339"/>
      <c r="S2137" s="372"/>
      <c r="T2137" s="340"/>
      <c r="U2137" s="340"/>
      <c r="V2137" s="340"/>
      <c r="W2137" s="340"/>
    </row>
    <row r="2138" spans="1:23" s="126" customFormat="1" ht="15" customHeight="1">
      <c r="A2138" s="336"/>
      <c r="B2138" s="434">
        <v>425</v>
      </c>
      <c r="C2138" s="336">
        <v>61</v>
      </c>
      <c r="D2138" s="432" t="s">
        <v>474</v>
      </c>
      <c r="E2138" s="433">
        <f>SUM(E2139:E2140)</f>
        <v>0</v>
      </c>
      <c r="F2138" s="433">
        <f t="shared" ref="F2138" si="1097">SUM(F2139:F2140)</f>
        <v>0</v>
      </c>
      <c r="G2138" s="433">
        <f t="shared" ref="G2138" si="1098">SUM(G2139:G2140)</f>
        <v>0</v>
      </c>
      <c r="H2138" s="541" t="s">
        <v>741</v>
      </c>
      <c r="I2138" s="541" t="s">
        <v>741</v>
      </c>
      <c r="J2138" s="458"/>
      <c r="K2138" s="458"/>
      <c r="L2138" s="338"/>
      <c r="M2138" s="338"/>
      <c r="N2138" s="338"/>
      <c r="O2138" s="338"/>
      <c r="P2138" s="339"/>
      <c r="Q2138" s="339"/>
      <c r="R2138" s="339"/>
      <c r="S2138" s="372"/>
      <c r="T2138" s="340"/>
      <c r="U2138" s="340"/>
      <c r="V2138" s="340"/>
      <c r="W2138" s="340"/>
    </row>
    <row r="2139" spans="1:23" s="185" customFormat="1" ht="15" customHeight="1">
      <c r="A2139" s="418"/>
      <c r="B2139" s="435">
        <v>4251</v>
      </c>
      <c r="C2139" s="418">
        <v>61</v>
      </c>
      <c r="D2139" s="436" t="s">
        <v>475</v>
      </c>
      <c r="E2139" s="422">
        <v>0</v>
      </c>
      <c r="F2139" s="422">
        <v>0</v>
      </c>
      <c r="G2139" s="422">
        <v>0</v>
      </c>
      <c r="H2139" s="540" t="s">
        <v>741</v>
      </c>
      <c r="I2139" s="540" t="s">
        <v>741</v>
      </c>
      <c r="J2139" s="458"/>
      <c r="K2139" s="458"/>
      <c r="L2139" s="338"/>
      <c r="M2139" s="338"/>
      <c r="N2139" s="338"/>
      <c r="O2139" s="349"/>
      <c r="P2139" s="348"/>
      <c r="Q2139" s="348"/>
      <c r="R2139" s="348"/>
      <c r="S2139" s="374"/>
      <c r="T2139" s="350"/>
      <c r="U2139" s="350"/>
      <c r="V2139" s="350"/>
      <c r="W2139" s="350"/>
    </row>
    <row r="2140" spans="1:23" s="185" customFormat="1" ht="15" customHeight="1">
      <c r="A2140" s="418"/>
      <c r="B2140" s="435">
        <v>4252</v>
      </c>
      <c r="C2140" s="418">
        <v>61</v>
      </c>
      <c r="D2140" s="436" t="s">
        <v>476</v>
      </c>
      <c r="E2140" s="422">
        <v>0</v>
      </c>
      <c r="F2140" s="422">
        <v>0</v>
      </c>
      <c r="G2140" s="422">
        <v>0</v>
      </c>
      <c r="H2140" s="540" t="s">
        <v>741</v>
      </c>
      <c r="I2140" s="540" t="s">
        <v>741</v>
      </c>
      <c r="J2140" s="458"/>
      <c r="K2140" s="458"/>
      <c r="L2140" s="338"/>
      <c r="M2140" s="338"/>
      <c r="N2140" s="338"/>
      <c r="O2140" s="349"/>
      <c r="P2140" s="348"/>
      <c r="Q2140" s="348"/>
      <c r="R2140" s="348"/>
      <c r="S2140" s="374"/>
      <c r="T2140" s="350"/>
      <c r="U2140" s="350"/>
      <c r="V2140" s="350"/>
      <c r="W2140" s="350"/>
    </row>
    <row r="2141" spans="1:23" s="126" customFormat="1" ht="15" customHeight="1">
      <c r="A2141" s="336"/>
      <c r="B2141" s="434">
        <v>426</v>
      </c>
      <c r="C2141" s="336">
        <v>61</v>
      </c>
      <c r="D2141" s="432" t="s">
        <v>105</v>
      </c>
      <c r="E2141" s="433">
        <f>SUM(E2142:E2145)</f>
        <v>0</v>
      </c>
      <c r="F2141" s="433">
        <f t="shared" ref="F2141" si="1099">SUM(F2142:F2145)</f>
        <v>0</v>
      </c>
      <c r="G2141" s="433">
        <f t="shared" ref="G2141" si="1100">SUM(G2142:G2145)</f>
        <v>0</v>
      </c>
      <c r="H2141" s="541" t="s">
        <v>741</v>
      </c>
      <c r="I2141" s="541" t="s">
        <v>741</v>
      </c>
      <c r="J2141" s="458"/>
      <c r="K2141" s="458"/>
      <c r="L2141" s="338"/>
      <c r="M2141" s="338"/>
      <c r="N2141" s="338"/>
      <c r="O2141" s="338"/>
      <c r="P2141" s="339"/>
      <c r="Q2141" s="339"/>
      <c r="R2141" s="339"/>
      <c r="S2141" s="372"/>
      <c r="T2141" s="340"/>
      <c r="U2141" s="340"/>
      <c r="V2141" s="340"/>
      <c r="W2141" s="340"/>
    </row>
    <row r="2142" spans="1:23" s="126" customFormat="1" ht="15" customHeight="1">
      <c r="A2142" s="418"/>
      <c r="B2142" s="435">
        <v>4261</v>
      </c>
      <c r="C2142" s="418">
        <v>61</v>
      </c>
      <c r="D2142" s="436" t="s">
        <v>477</v>
      </c>
      <c r="E2142" s="422">
        <v>0</v>
      </c>
      <c r="F2142" s="422">
        <v>0</v>
      </c>
      <c r="G2142" s="422">
        <v>0</v>
      </c>
      <c r="H2142" s="540" t="s">
        <v>741</v>
      </c>
      <c r="I2142" s="540" t="s">
        <v>741</v>
      </c>
      <c r="J2142" s="458"/>
      <c r="K2142" s="458"/>
      <c r="L2142" s="338"/>
      <c r="M2142" s="338"/>
      <c r="N2142" s="338"/>
      <c r="O2142" s="338"/>
      <c r="P2142" s="339"/>
      <c r="Q2142" s="339"/>
      <c r="R2142" s="339"/>
      <c r="S2142" s="372"/>
      <c r="T2142" s="340"/>
      <c r="U2142" s="340"/>
      <c r="V2142" s="340"/>
      <c r="W2142" s="340"/>
    </row>
    <row r="2143" spans="1:23" s="185" customFormat="1" ht="15" customHeight="1">
      <c r="A2143" s="418"/>
      <c r="B2143" s="435">
        <v>4262</v>
      </c>
      <c r="C2143" s="418">
        <v>61</v>
      </c>
      <c r="D2143" s="436" t="s">
        <v>478</v>
      </c>
      <c r="E2143" s="422">
        <v>0</v>
      </c>
      <c r="F2143" s="422">
        <v>0</v>
      </c>
      <c r="G2143" s="422">
        <v>0</v>
      </c>
      <c r="H2143" s="540" t="s">
        <v>741</v>
      </c>
      <c r="I2143" s="540" t="s">
        <v>741</v>
      </c>
      <c r="J2143" s="458"/>
      <c r="K2143" s="458"/>
      <c r="L2143" s="338"/>
      <c r="M2143" s="338"/>
      <c r="N2143" s="338"/>
      <c r="O2143" s="349"/>
      <c r="P2143" s="348"/>
      <c r="Q2143" s="348"/>
      <c r="R2143" s="348"/>
      <c r="S2143" s="374"/>
      <c r="T2143" s="350"/>
      <c r="U2143" s="350"/>
      <c r="V2143" s="350"/>
      <c r="W2143" s="350"/>
    </row>
    <row r="2144" spans="1:23" s="185" customFormat="1" ht="15" customHeight="1">
      <c r="A2144" s="418"/>
      <c r="B2144" s="435">
        <v>4263</v>
      </c>
      <c r="C2144" s="418">
        <v>61</v>
      </c>
      <c r="D2144" s="436" t="s">
        <v>479</v>
      </c>
      <c r="E2144" s="422">
        <v>0</v>
      </c>
      <c r="F2144" s="422">
        <v>0</v>
      </c>
      <c r="G2144" s="422">
        <v>0</v>
      </c>
      <c r="H2144" s="540" t="s">
        <v>741</v>
      </c>
      <c r="I2144" s="540" t="s">
        <v>741</v>
      </c>
      <c r="J2144" s="458"/>
      <c r="K2144" s="458"/>
      <c r="L2144" s="338"/>
      <c r="M2144" s="338"/>
      <c r="N2144" s="338"/>
      <c r="O2144" s="349"/>
      <c r="P2144" s="348"/>
      <c r="Q2144" s="348"/>
      <c r="R2144" s="348"/>
      <c r="S2144" s="374"/>
      <c r="T2144" s="350"/>
      <c r="U2144" s="350"/>
      <c r="V2144" s="350"/>
      <c r="W2144" s="350"/>
    </row>
    <row r="2145" spans="1:23" s="126" customFormat="1" ht="15" customHeight="1">
      <c r="A2145" s="418"/>
      <c r="B2145" s="435">
        <v>4264</v>
      </c>
      <c r="C2145" s="418">
        <v>61</v>
      </c>
      <c r="D2145" s="436" t="s">
        <v>480</v>
      </c>
      <c r="E2145" s="422">
        <v>0</v>
      </c>
      <c r="F2145" s="422">
        <v>0</v>
      </c>
      <c r="G2145" s="422">
        <v>0</v>
      </c>
      <c r="H2145" s="540" t="s">
        <v>741</v>
      </c>
      <c r="I2145" s="540" t="s">
        <v>741</v>
      </c>
      <c r="J2145" s="458"/>
      <c r="K2145" s="458"/>
      <c r="L2145" s="338"/>
      <c r="M2145" s="338"/>
      <c r="N2145" s="338"/>
      <c r="O2145" s="338"/>
      <c r="P2145" s="339"/>
      <c r="Q2145" s="339"/>
      <c r="R2145" s="339"/>
      <c r="S2145" s="372"/>
      <c r="T2145" s="340"/>
      <c r="U2145" s="340"/>
      <c r="V2145" s="340"/>
      <c r="W2145" s="340"/>
    </row>
    <row r="2146" spans="1:23" s="185" customFormat="1" ht="15" customHeight="1">
      <c r="A2146" s="443"/>
      <c r="B2146" s="415">
        <v>43</v>
      </c>
      <c r="C2146" s="336">
        <v>61</v>
      </c>
      <c r="D2146" s="432" t="s">
        <v>481</v>
      </c>
      <c r="E2146" s="433">
        <f>E2147</f>
        <v>0</v>
      </c>
      <c r="F2146" s="433">
        <f t="shared" ref="F2146" si="1101">F2147</f>
        <v>0</v>
      </c>
      <c r="G2146" s="433">
        <f t="shared" ref="G2146" si="1102">G2147</f>
        <v>0</v>
      </c>
      <c r="H2146" s="541" t="s">
        <v>741</v>
      </c>
      <c r="I2146" s="541" t="s">
        <v>741</v>
      </c>
      <c r="J2146" s="458"/>
      <c r="K2146" s="458"/>
      <c r="L2146" s="338"/>
      <c r="M2146" s="338"/>
      <c r="N2146" s="338"/>
      <c r="O2146" s="349"/>
      <c r="P2146" s="348"/>
      <c r="Q2146" s="348"/>
      <c r="R2146" s="348"/>
      <c r="S2146" s="374"/>
      <c r="T2146" s="350"/>
      <c r="U2146" s="350"/>
      <c r="V2146" s="350"/>
      <c r="W2146" s="350"/>
    </row>
    <row r="2147" spans="1:23" s="185" customFormat="1" ht="15" customHeight="1">
      <c r="A2147" s="336"/>
      <c r="B2147" s="434" t="s">
        <v>482</v>
      </c>
      <c r="C2147" s="336">
        <v>61</v>
      </c>
      <c r="D2147" s="432" t="s">
        <v>483</v>
      </c>
      <c r="E2147" s="433">
        <f>SUM(E2148:E2149)</f>
        <v>0</v>
      </c>
      <c r="F2147" s="433">
        <f t="shared" ref="F2147" si="1103">SUM(F2148:F2149)</f>
        <v>0</v>
      </c>
      <c r="G2147" s="433">
        <f t="shared" ref="G2147" si="1104">SUM(G2148:G2149)</f>
        <v>0</v>
      </c>
      <c r="H2147" s="541" t="s">
        <v>741</v>
      </c>
      <c r="I2147" s="541" t="s">
        <v>741</v>
      </c>
      <c r="J2147" s="458"/>
      <c r="K2147" s="458"/>
      <c r="L2147" s="338"/>
      <c r="M2147" s="338"/>
      <c r="N2147" s="338"/>
      <c r="O2147" s="349"/>
      <c r="P2147" s="348"/>
      <c r="Q2147" s="348"/>
      <c r="R2147" s="348"/>
      <c r="S2147" s="374"/>
      <c r="T2147" s="350"/>
      <c r="U2147" s="350"/>
      <c r="V2147" s="350"/>
      <c r="W2147" s="350"/>
    </row>
    <row r="2148" spans="1:23" s="126" customFormat="1" ht="15" customHeight="1">
      <c r="A2148" s="418"/>
      <c r="B2148" s="435" t="s">
        <v>484</v>
      </c>
      <c r="C2148" s="418">
        <v>61</v>
      </c>
      <c r="D2148" s="436" t="s">
        <v>485</v>
      </c>
      <c r="E2148" s="422">
        <v>0</v>
      </c>
      <c r="F2148" s="422">
        <v>0</v>
      </c>
      <c r="G2148" s="422">
        <v>0</v>
      </c>
      <c r="H2148" s="540" t="s">
        <v>741</v>
      </c>
      <c r="I2148" s="540" t="s">
        <v>741</v>
      </c>
      <c r="J2148" s="458"/>
      <c r="K2148" s="458"/>
      <c r="L2148" s="338"/>
      <c r="M2148" s="338"/>
      <c r="N2148" s="338"/>
      <c r="O2148" s="338"/>
      <c r="P2148" s="339"/>
      <c r="Q2148" s="339"/>
      <c r="R2148" s="339"/>
      <c r="S2148" s="372"/>
      <c r="T2148" s="340"/>
      <c r="U2148" s="340"/>
      <c r="V2148" s="340"/>
      <c r="W2148" s="340"/>
    </row>
    <row r="2149" spans="1:23" s="185" customFormat="1" ht="15" customHeight="1">
      <c r="A2149" s="418"/>
      <c r="B2149" s="440">
        <v>4312</v>
      </c>
      <c r="C2149" s="418">
        <v>61</v>
      </c>
      <c r="D2149" s="442" t="s">
        <v>486</v>
      </c>
      <c r="E2149" s="422">
        <v>0</v>
      </c>
      <c r="F2149" s="422">
        <v>0</v>
      </c>
      <c r="G2149" s="422">
        <v>0</v>
      </c>
      <c r="H2149" s="540" t="s">
        <v>741</v>
      </c>
      <c r="I2149" s="540" t="s">
        <v>741</v>
      </c>
      <c r="J2149" s="458"/>
      <c r="K2149" s="458"/>
      <c r="L2149" s="338"/>
      <c r="M2149" s="338"/>
      <c r="N2149" s="338"/>
      <c r="O2149" s="349"/>
      <c r="P2149" s="348"/>
      <c r="Q2149" s="348"/>
      <c r="R2149" s="348"/>
      <c r="S2149" s="374"/>
      <c r="T2149" s="350"/>
      <c r="U2149" s="350"/>
      <c r="V2149" s="350"/>
      <c r="W2149" s="350"/>
    </row>
    <row r="2150" spans="1:23" s="126" customFormat="1" ht="15" customHeight="1">
      <c r="A2150" s="431"/>
      <c r="B2150" s="415">
        <v>44</v>
      </c>
      <c r="C2150" s="336">
        <v>61</v>
      </c>
      <c r="D2150" s="432" t="s">
        <v>487</v>
      </c>
      <c r="E2150" s="433">
        <f>E2151</f>
        <v>0</v>
      </c>
      <c r="F2150" s="433">
        <f t="shared" ref="F2150" si="1105">F2151</f>
        <v>0</v>
      </c>
      <c r="G2150" s="433">
        <f t="shared" ref="G2150" si="1106">G2151</f>
        <v>0</v>
      </c>
      <c r="H2150" s="541" t="s">
        <v>741</v>
      </c>
      <c r="I2150" s="541" t="s">
        <v>741</v>
      </c>
      <c r="J2150" s="458"/>
      <c r="K2150" s="458"/>
      <c r="L2150" s="338"/>
      <c r="M2150" s="338"/>
      <c r="N2150" s="338"/>
      <c r="O2150" s="338"/>
      <c r="P2150" s="339"/>
      <c r="Q2150" s="339"/>
      <c r="R2150" s="339"/>
      <c r="S2150" s="372"/>
      <c r="T2150" s="340"/>
      <c r="U2150" s="340"/>
      <c r="V2150" s="340"/>
      <c r="W2150" s="340"/>
    </row>
    <row r="2151" spans="1:23" s="185" customFormat="1" ht="15" customHeight="1">
      <c r="A2151" s="336"/>
      <c r="B2151" s="434" t="s">
        <v>488</v>
      </c>
      <c r="C2151" s="336">
        <v>61</v>
      </c>
      <c r="D2151" s="432" t="s">
        <v>489</v>
      </c>
      <c r="E2151" s="433">
        <f>SUM(E2152)</f>
        <v>0</v>
      </c>
      <c r="F2151" s="433">
        <f t="shared" ref="F2151" si="1107">SUM(F2152)</f>
        <v>0</v>
      </c>
      <c r="G2151" s="433">
        <f t="shared" ref="G2151" si="1108">SUM(G2152)</f>
        <v>0</v>
      </c>
      <c r="H2151" s="541" t="s">
        <v>741</v>
      </c>
      <c r="I2151" s="541" t="s">
        <v>741</v>
      </c>
      <c r="J2151" s="458"/>
      <c r="K2151" s="458"/>
      <c r="L2151" s="338"/>
      <c r="M2151" s="338"/>
      <c r="N2151" s="338"/>
      <c r="O2151" s="349"/>
      <c r="P2151" s="348"/>
      <c r="Q2151" s="348"/>
      <c r="R2151" s="348"/>
      <c r="S2151" s="374"/>
      <c r="T2151" s="350"/>
      <c r="U2151" s="350"/>
      <c r="V2151" s="350"/>
      <c r="W2151" s="350"/>
    </row>
    <row r="2152" spans="1:23" s="126" customFormat="1" ht="15" customHeight="1">
      <c r="A2152" s="418"/>
      <c r="B2152" s="435" t="s">
        <v>490</v>
      </c>
      <c r="C2152" s="418">
        <v>61</v>
      </c>
      <c r="D2152" s="436" t="s">
        <v>491</v>
      </c>
      <c r="E2152" s="422">
        <v>0</v>
      </c>
      <c r="F2152" s="422">
        <v>0</v>
      </c>
      <c r="G2152" s="422">
        <v>0</v>
      </c>
      <c r="H2152" s="540" t="s">
        <v>741</v>
      </c>
      <c r="I2152" s="540" t="s">
        <v>741</v>
      </c>
      <c r="J2152" s="458"/>
      <c r="K2152" s="458"/>
      <c r="L2152" s="338"/>
      <c r="M2152" s="338"/>
      <c r="N2152" s="338"/>
      <c r="O2152" s="338"/>
      <c r="P2152" s="339"/>
      <c r="Q2152" s="339"/>
      <c r="R2152" s="339"/>
      <c r="S2152" s="372"/>
      <c r="T2152" s="340"/>
      <c r="U2152" s="340"/>
      <c r="V2152" s="340"/>
      <c r="W2152" s="340"/>
    </row>
    <row r="2153" spans="1:23" s="185" customFormat="1" ht="15" customHeight="1">
      <c r="A2153" s="431"/>
      <c r="B2153" s="415">
        <v>45</v>
      </c>
      <c r="C2153" s="336">
        <v>61</v>
      </c>
      <c r="D2153" s="432" t="s">
        <v>140</v>
      </c>
      <c r="E2153" s="433">
        <f>E2154+E2156+E2158+E2160</f>
        <v>0</v>
      </c>
      <c r="F2153" s="433">
        <f t="shared" ref="F2153" si="1109">F2154+F2156+F2158+F2160</f>
        <v>0</v>
      </c>
      <c r="G2153" s="433">
        <f t="shared" ref="G2153" si="1110">G2154+G2156+G2158+G2160</f>
        <v>0</v>
      </c>
      <c r="H2153" s="541" t="s">
        <v>741</v>
      </c>
      <c r="I2153" s="541" t="s">
        <v>741</v>
      </c>
      <c r="J2153" s="458"/>
      <c r="K2153" s="458"/>
      <c r="L2153" s="338"/>
      <c r="M2153" s="338"/>
      <c r="N2153" s="338"/>
      <c r="O2153" s="349"/>
      <c r="P2153" s="348"/>
      <c r="Q2153" s="348"/>
      <c r="R2153" s="348"/>
      <c r="S2153" s="374"/>
      <c r="T2153" s="350"/>
      <c r="U2153" s="350"/>
      <c r="V2153" s="350"/>
      <c r="W2153" s="350"/>
    </row>
    <row r="2154" spans="1:23" s="126" customFormat="1" ht="15" customHeight="1">
      <c r="A2154" s="336"/>
      <c r="B2154" s="434" t="s">
        <v>492</v>
      </c>
      <c r="C2154" s="336">
        <v>61</v>
      </c>
      <c r="D2154" s="432" t="s">
        <v>138</v>
      </c>
      <c r="E2154" s="433">
        <f>SUM(E2155)</f>
        <v>0</v>
      </c>
      <c r="F2154" s="433">
        <f t="shared" ref="F2154" si="1111">SUM(F2155)</f>
        <v>0</v>
      </c>
      <c r="G2154" s="433">
        <f t="shared" ref="G2154" si="1112">SUM(G2155)</f>
        <v>0</v>
      </c>
      <c r="H2154" s="541" t="s">
        <v>741</v>
      </c>
      <c r="I2154" s="541" t="s">
        <v>741</v>
      </c>
      <c r="J2154" s="458"/>
      <c r="K2154" s="458"/>
      <c r="L2154" s="338"/>
      <c r="M2154" s="338"/>
      <c r="N2154" s="338"/>
      <c r="O2154" s="338"/>
      <c r="P2154" s="339"/>
      <c r="Q2154" s="339"/>
      <c r="R2154" s="339"/>
      <c r="S2154" s="372"/>
      <c r="T2154" s="340"/>
      <c r="U2154" s="340"/>
      <c r="V2154" s="340"/>
      <c r="W2154" s="340"/>
    </row>
    <row r="2155" spans="1:23" s="126" customFormat="1">
      <c r="A2155" s="418"/>
      <c r="B2155" s="435" t="s">
        <v>493</v>
      </c>
      <c r="C2155" s="418">
        <v>61</v>
      </c>
      <c r="D2155" s="436" t="s">
        <v>138</v>
      </c>
      <c r="E2155" s="422">
        <v>0</v>
      </c>
      <c r="F2155" s="422">
        <v>0</v>
      </c>
      <c r="G2155" s="422">
        <v>0</v>
      </c>
      <c r="H2155" s="540" t="s">
        <v>741</v>
      </c>
      <c r="I2155" s="540" t="s">
        <v>741</v>
      </c>
      <c r="J2155" s="458"/>
      <c r="K2155" s="458"/>
      <c r="L2155" s="338"/>
      <c r="M2155" s="338"/>
      <c r="N2155" s="338"/>
      <c r="O2155" s="338"/>
      <c r="P2155" s="339"/>
      <c r="Q2155" s="339"/>
      <c r="R2155" s="339"/>
      <c r="S2155" s="372"/>
      <c r="T2155" s="340"/>
      <c r="U2155" s="340"/>
      <c r="V2155" s="340"/>
      <c r="W2155" s="340"/>
    </row>
    <row r="2156" spans="1:23" s="129" customFormat="1">
      <c r="A2156" s="336"/>
      <c r="B2156" s="434" t="s">
        <v>494</v>
      </c>
      <c r="C2156" s="336">
        <v>61</v>
      </c>
      <c r="D2156" s="432" t="s">
        <v>495</v>
      </c>
      <c r="E2156" s="433">
        <f>E2157</f>
        <v>0</v>
      </c>
      <c r="F2156" s="433">
        <f t="shared" ref="F2156" si="1113">F2157</f>
        <v>0</v>
      </c>
      <c r="G2156" s="433">
        <f t="shared" ref="G2156" si="1114">G2157</f>
        <v>0</v>
      </c>
      <c r="H2156" s="541" t="s">
        <v>741</v>
      </c>
      <c r="I2156" s="541" t="s">
        <v>741</v>
      </c>
      <c r="J2156" s="458"/>
      <c r="K2156" s="458"/>
      <c r="L2156" s="338"/>
      <c r="M2156" s="338"/>
      <c r="N2156" s="338"/>
      <c r="O2156" s="364"/>
      <c r="P2156" s="356"/>
      <c r="Q2156" s="356"/>
      <c r="R2156" s="356"/>
      <c r="S2156" s="364"/>
      <c r="T2156" s="357"/>
      <c r="U2156" s="357"/>
      <c r="V2156" s="357"/>
      <c r="W2156" s="357"/>
    </row>
    <row r="2157" spans="1:23" s="130" customFormat="1">
      <c r="A2157" s="418"/>
      <c r="B2157" s="435" t="s">
        <v>496</v>
      </c>
      <c r="C2157" s="418">
        <v>61</v>
      </c>
      <c r="D2157" s="436" t="s">
        <v>495</v>
      </c>
      <c r="E2157" s="422">
        <v>0</v>
      </c>
      <c r="F2157" s="422">
        <v>0</v>
      </c>
      <c r="G2157" s="422">
        <v>0</v>
      </c>
      <c r="H2157" s="540" t="s">
        <v>741</v>
      </c>
      <c r="I2157" s="540" t="s">
        <v>741</v>
      </c>
      <c r="J2157" s="458"/>
      <c r="K2157" s="458"/>
      <c r="L2157" s="338"/>
      <c r="M2157" s="338"/>
      <c r="N2157" s="338"/>
      <c r="O2157" s="342"/>
      <c r="P2157" s="341"/>
      <c r="Q2157" s="341"/>
      <c r="R2157" s="341"/>
      <c r="S2157" s="373"/>
      <c r="T2157" s="343"/>
      <c r="U2157" s="343"/>
      <c r="V2157" s="343"/>
      <c r="W2157" s="343"/>
    </row>
    <row r="2158" spans="1:23" s="130" customFormat="1">
      <c r="A2158" s="336"/>
      <c r="B2158" s="434" t="s">
        <v>497</v>
      </c>
      <c r="C2158" s="336">
        <v>61</v>
      </c>
      <c r="D2158" s="432" t="s">
        <v>498</v>
      </c>
      <c r="E2158" s="433">
        <f>E2159</f>
        <v>0</v>
      </c>
      <c r="F2158" s="433">
        <f t="shared" ref="F2158" si="1115">F2159</f>
        <v>0</v>
      </c>
      <c r="G2158" s="433">
        <f t="shared" ref="G2158" si="1116">G2159</f>
        <v>0</v>
      </c>
      <c r="H2158" s="541" t="s">
        <v>741</v>
      </c>
      <c r="I2158" s="541" t="s">
        <v>741</v>
      </c>
      <c r="J2158" s="458"/>
      <c r="K2158" s="458"/>
      <c r="L2158" s="338"/>
      <c r="M2158" s="338"/>
      <c r="N2158" s="338"/>
      <c r="O2158" s="342"/>
      <c r="P2158" s="341"/>
      <c r="Q2158" s="341"/>
      <c r="R2158" s="341"/>
      <c r="S2158" s="373"/>
      <c r="T2158" s="343"/>
      <c r="U2158" s="343"/>
      <c r="V2158" s="343"/>
      <c r="W2158" s="343"/>
    </row>
    <row r="2159" spans="1:23" s="126" customFormat="1">
      <c r="A2159" s="418"/>
      <c r="B2159" s="435" t="s">
        <v>499</v>
      </c>
      <c r="C2159" s="418">
        <v>61</v>
      </c>
      <c r="D2159" s="436" t="s">
        <v>498</v>
      </c>
      <c r="E2159" s="422">
        <v>0</v>
      </c>
      <c r="F2159" s="422">
        <v>0</v>
      </c>
      <c r="G2159" s="422">
        <v>0</v>
      </c>
      <c r="H2159" s="540" t="s">
        <v>741</v>
      </c>
      <c r="I2159" s="540" t="s">
        <v>741</v>
      </c>
      <c r="J2159" s="458"/>
      <c r="K2159" s="458"/>
      <c r="L2159" s="338"/>
      <c r="M2159" s="338"/>
      <c r="N2159" s="338"/>
      <c r="O2159" s="338"/>
      <c r="P2159" s="339"/>
      <c r="Q2159" s="339"/>
      <c r="R2159" s="339"/>
      <c r="S2159" s="372"/>
      <c r="T2159" s="340"/>
      <c r="U2159" s="340"/>
      <c r="V2159" s="340"/>
      <c r="W2159" s="340"/>
    </row>
    <row r="2160" spans="1:23" s="129" customFormat="1">
      <c r="A2160" s="336"/>
      <c r="B2160" s="434" t="s">
        <v>500</v>
      </c>
      <c r="C2160" s="336">
        <v>61</v>
      </c>
      <c r="D2160" s="432" t="s">
        <v>501</v>
      </c>
      <c r="E2160" s="433">
        <f>E2161</f>
        <v>0</v>
      </c>
      <c r="F2160" s="433">
        <f t="shared" ref="F2160" si="1117">F2161</f>
        <v>0</v>
      </c>
      <c r="G2160" s="433">
        <f t="shared" ref="G2160" si="1118">G2161</f>
        <v>0</v>
      </c>
      <c r="H2160" s="541" t="s">
        <v>741</v>
      </c>
      <c r="I2160" s="541" t="s">
        <v>741</v>
      </c>
      <c r="J2160" s="458"/>
      <c r="K2160" s="458"/>
      <c r="L2160" s="338"/>
      <c r="M2160" s="338"/>
      <c r="N2160" s="338"/>
      <c r="O2160" s="364"/>
      <c r="P2160" s="356"/>
      <c r="Q2160" s="356"/>
      <c r="R2160" s="356"/>
      <c r="S2160" s="364"/>
      <c r="T2160" s="357"/>
      <c r="U2160" s="357"/>
      <c r="V2160" s="357"/>
      <c r="W2160" s="357"/>
    </row>
    <row r="2161" spans="1:23" s="130" customFormat="1">
      <c r="A2161" s="418"/>
      <c r="B2161" s="435" t="s">
        <v>502</v>
      </c>
      <c r="C2161" s="418">
        <v>61</v>
      </c>
      <c r="D2161" s="436" t="s">
        <v>501</v>
      </c>
      <c r="E2161" s="422">
        <v>0</v>
      </c>
      <c r="F2161" s="422">
        <v>0</v>
      </c>
      <c r="G2161" s="422">
        <v>0</v>
      </c>
      <c r="H2161" s="540" t="s">
        <v>741</v>
      </c>
      <c r="I2161" s="540" t="s">
        <v>741</v>
      </c>
      <c r="J2161" s="458"/>
      <c r="K2161" s="458"/>
      <c r="L2161" s="338"/>
      <c r="M2161" s="338"/>
      <c r="N2161" s="338"/>
      <c r="O2161" s="342"/>
      <c r="P2161" s="341"/>
      <c r="Q2161" s="341"/>
      <c r="R2161" s="341"/>
      <c r="S2161" s="373"/>
      <c r="T2161" s="343"/>
      <c r="U2161" s="343"/>
      <c r="V2161" s="343"/>
      <c r="W2161" s="343"/>
    </row>
    <row r="2162" spans="1:23" s="492" customFormat="1" ht="24.95" customHeight="1">
      <c r="A2162" s="481"/>
      <c r="B2162" s="482"/>
      <c r="C2162" s="483" t="s">
        <v>33</v>
      </c>
      <c r="D2162" s="484" t="s">
        <v>691</v>
      </c>
      <c r="E2162" s="485">
        <f>E1963+E2100</f>
        <v>34686.014959851353</v>
      </c>
      <c r="F2162" s="485">
        <f t="shared" ref="F2162:G2162" si="1119">F1963+F2100</f>
        <v>113696</v>
      </c>
      <c r="G2162" s="485">
        <f t="shared" si="1119"/>
        <v>35531.69</v>
      </c>
      <c r="H2162" s="549">
        <f t="shared" si="1009"/>
        <v>102.43808647700668</v>
      </c>
      <c r="I2162" s="549">
        <f t="shared" si="1010"/>
        <v>31.251486419926827</v>
      </c>
      <c r="J2162" s="458"/>
      <c r="K2162" s="458"/>
      <c r="L2162" s="338"/>
      <c r="M2162" s="338"/>
      <c r="N2162" s="486"/>
      <c r="O2162" s="486"/>
      <c r="P2162" s="490"/>
      <c r="Q2162" s="490"/>
      <c r="R2162" s="490"/>
      <c r="S2162" s="491"/>
    </row>
    <row r="2163" spans="1:23" s="130" customFormat="1">
      <c r="A2163" s="410" t="s">
        <v>154</v>
      </c>
      <c r="B2163" s="411"/>
      <c r="C2163" s="412"/>
      <c r="D2163" s="413" t="s">
        <v>38</v>
      </c>
      <c r="E2163" s="414">
        <f>E2164+E2176+E2210+E2229+E2239+E2267+E2278</f>
        <v>0</v>
      </c>
      <c r="F2163" s="414">
        <f t="shared" ref="F2163" si="1120">F2164+F2176+F2210+F2229+F2239+F2267+F2278</f>
        <v>0</v>
      </c>
      <c r="G2163" s="414">
        <f t="shared" ref="G2163" si="1121">G2164+G2176+G2210+G2229+G2239+G2267+G2278</f>
        <v>0</v>
      </c>
      <c r="H2163" s="547" t="s">
        <v>741</v>
      </c>
      <c r="I2163" s="547" t="s">
        <v>741</v>
      </c>
      <c r="J2163" s="458"/>
      <c r="K2163" s="458"/>
      <c r="L2163" s="338"/>
      <c r="M2163" s="338"/>
      <c r="N2163" s="338"/>
      <c r="O2163" s="342"/>
      <c r="P2163" s="341"/>
      <c r="Q2163" s="341"/>
      <c r="R2163" s="341"/>
      <c r="S2163" s="373"/>
      <c r="T2163" s="343"/>
      <c r="U2163" s="343"/>
      <c r="V2163" s="343"/>
      <c r="W2163" s="343"/>
    </row>
    <row r="2164" spans="1:23" s="130" customFormat="1">
      <c r="A2164" s="336"/>
      <c r="B2164" s="335">
        <v>31</v>
      </c>
      <c r="C2164" s="336"/>
      <c r="D2164" s="337" t="s">
        <v>15</v>
      </c>
      <c r="E2164" s="334">
        <f>E2165+E2170+E2172</f>
        <v>0</v>
      </c>
      <c r="F2164" s="334">
        <f t="shared" ref="F2164" si="1122">F2165+F2170+F2172</f>
        <v>0</v>
      </c>
      <c r="G2164" s="334">
        <f t="shared" ref="G2164" si="1123">G2165+G2170+G2172</f>
        <v>0</v>
      </c>
      <c r="H2164" s="541" t="s">
        <v>741</v>
      </c>
      <c r="I2164" s="541" t="s">
        <v>741</v>
      </c>
      <c r="J2164" s="458"/>
      <c r="K2164" s="458"/>
      <c r="L2164" s="338"/>
      <c r="M2164" s="338"/>
      <c r="N2164" s="338"/>
      <c r="O2164" s="342"/>
      <c r="P2164" s="341"/>
      <c r="Q2164" s="341"/>
      <c r="R2164" s="341"/>
      <c r="S2164" s="373"/>
      <c r="T2164" s="343"/>
      <c r="U2164" s="343"/>
      <c r="V2164" s="343"/>
      <c r="W2164" s="343"/>
    </row>
    <row r="2165" spans="1:23" s="130" customFormat="1">
      <c r="A2165" s="336"/>
      <c r="B2165" s="415" t="s">
        <v>320</v>
      </c>
      <c r="C2165" s="336"/>
      <c r="D2165" s="416" t="s">
        <v>321</v>
      </c>
      <c r="E2165" s="417">
        <f>SUM(E2166:E2169)</f>
        <v>0</v>
      </c>
      <c r="F2165" s="417">
        <f t="shared" ref="F2165" si="1124">SUM(F2166:F2169)</f>
        <v>0</v>
      </c>
      <c r="G2165" s="417">
        <f t="shared" ref="G2165" si="1125">SUM(G2166:G2169)</f>
        <v>0</v>
      </c>
      <c r="H2165" s="541" t="s">
        <v>741</v>
      </c>
      <c r="I2165" s="541" t="s">
        <v>741</v>
      </c>
      <c r="J2165" s="458"/>
      <c r="K2165" s="458"/>
      <c r="L2165" s="338"/>
      <c r="M2165" s="338"/>
      <c r="N2165" s="338"/>
      <c r="O2165" s="342"/>
      <c r="P2165" s="341"/>
      <c r="Q2165" s="341"/>
      <c r="R2165" s="341"/>
      <c r="S2165" s="373"/>
      <c r="T2165" s="343"/>
      <c r="U2165" s="343"/>
      <c r="V2165" s="343"/>
      <c r="W2165" s="343"/>
    </row>
    <row r="2166" spans="1:23" s="130" customFormat="1">
      <c r="A2166" s="418"/>
      <c r="B2166" s="419" t="s">
        <v>322</v>
      </c>
      <c r="C2166" s="418"/>
      <c r="D2166" s="420" t="s">
        <v>169</v>
      </c>
      <c r="E2166" s="427">
        <v>0</v>
      </c>
      <c r="F2166" s="427">
        <v>0</v>
      </c>
      <c r="G2166" s="427">
        <v>0</v>
      </c>
      <c r="H2166" s="540" t="s">
        <v>741</v>
      </c>
      <c r="I2166" s="540" t="s">
        <v>741</v>
      </c>
      <c r="J2166" s="458"/>
      <c r="K2166" s="458"/>
      <c r="L2166" s="338"/>
      <c r="M2166" s="338"/>
      <c r="N2166" s="338"/>
      <c r="O2166" s="342"/>
      <c r="P2166" s="341"/>
      <c r="Q2166" s="341"/>
      <c r="R2166" s="341"/>
      <c r="S2166" s="373"/>
      <c r="T2166" s="343"/>
      <c r="U2166" s="343"/>
      <c r="V2166" s="343"/>
      <c r="W2166" s="343"/>
    </row>
    <row r="2167" spans="1:23" s="130" customFormat="1">
      <c r="A2167" s="418"/>
      <c r="B2167" s="419" t="s">
        <v>267</v>
      </c>
      <c r="C2167" s="418"/>
      <c r="D2167" s="420" t="s">
        <v>323</v>
      </c>
      <c r="E2167" s="427">
        <v>0</v>
      </c>
      <c r="F2167" s="427">
        <v>0</v>
      </c>
      <c r="G2167" s="427">
        <v>0</v>
      </c>
      <c r="H2167" s="540" t="s">
        <v>741</v>
      </c>
      <c r="I2167" s="540" t="s">
        <v>741</v>
      </c>
      <c r="J2167" s="458"/>
      <c r="K2167" s="458"/>
      <c r="L2167" s="338"/>
      <c r="M2167" s="338"/>
      <c r="N2167" s="338"/>
      <c r="O2167" s="342"/>
      <c r="P2167" s="341"/>
      <c r="Q2167" s="341"/>
      <c r="R2167" s="341"/>
      <c r="S2167" s="373"/>
      <c r="T2167" s="343"/>
      <c r="U2167" s="343"/>
      <c r="V2167" s="343"/>
      <c r="W2167" s="343"/>
    </row>
    <row r="2168" spans="1:23" s="130" customFormat="1">
      <c r="A2168" s="418"/>
      <c r="B2168" s="419" t="s">
        <v>268</v>
      </c>
      <c r="C2168" s="418"/>
      <c r="D2168" s="420" t="s">
        <v>324</v>
      </c>
      <c r="E2168" s="427">
        <v>0</v>
      </c>
      <c r="F2168" s="427">
        <v>0</v>
      </c>
      <c r="G2168" s="427">
        <v>0</v>
      </c>
      <c r="H2168" s="540" t="s">
        <v>741</v>
      </c>
      <c r="I2168" s="540" t="s">
        <v>741</v>
      </c>
      <c r="J2168" s="458"/>
      <c r="K2168" s="458"/>
      <c r="L2168" s="338"/>
      <c r="M2168" s="338"/>
      <c r="N2168" s="338"/>
      <c r="O2168" s="342"/>
      <c r="P2168" s="341"/>
      <c r="Q2168" s="341"/>
      <c r="R2168" s="341"/>
      <c r="S2168" s="373"/>
      <c r="T2168" s="343"/>
      <c r="U2168" s="343"/>
      <c r="V2168" s="343"/>
      <c r="W2168" s="343"/>
    </row>
    <row r="2169" spans="1:23" s="130" customFormat="1">
      <c r="A2169" s="418"/>
      <c r="B2169" s="419" t="s">
        <v>269</v>
      </c>
      <c r="C2169" s="418"/>
      <c r="D2169" s="420" t="s">
        <v>325</v>
      </c>
      <c r="E2169" s="427">
        <v>0</v>
      </c>
      <c r="F2169" s="427">
        <v>0</v>
      </c>
      <c r="G2169" s="427">
        <v>0</v>
      </c>
      <c r="H2169" s="540" t="s">
        <v>741</v>
      </c>
      <c r="I2169" s="540" t="s">
        <v>741</v>
      </c>
      <c r="J2169" s="458"/>
      <c r="K2169" s="458"/>
      <c r="L2169" s="338"/>
      <c r="M2169" s="338"/>
      <c r="N2169" s="338"/>
      <c r="O2169" s="342"/>
      <c r="P2169" s="341"/>
      <c r="Q2169" s="341"/>
      <c r="R2169" s="341"/>
      <c r="S2169" s="373"/>
      <c r="T2169" s="343"/>
      <c r="U2169" s="343"/>
      <c r="V2169" s="343"/>
      <c r="W2169" s="343"/>
    </row>
    <row r="2170" spans="1:23" s="130" customFormat="1">
      <c r="A2170" s="336"/>
      <c r="B2170" s="415" t="s">
        <v>256</v>
      </c>
      <c r="C2170" s="336"/>
      <c r="D2170" s="416" t="s">
        <v>326</v>
      </c>
      <c r="E2170" s="417">
        <f>SUM(E2171)</f>
        <v>0</v>
      </c>
      <c r="F2170" s="417">
        <f t="shared" ref="F2170" si="1126">SUM(F2171)</f>
        <v>0</v>
      </c>
      <c r="G2170" s="417">
        <f t="shared" ref="G2170" si="1127">SUM(G2171)</f>
        <v>0</v>
      </c>
      <c r="H2170" s="541" t="s">
        <v>741</v>
      </c>
      <c r="I2170" s="541" t="s">
        <v>741</v>
      </c>
      <c r="J2170" s="458"/>
      <c r="K2170" s="458"/>
      <c r="L2170" s="338"/>
      <c r="M2170" s="338"/>
      <c r="N2170" s="338"/>
      <c r="O2170" s="342"/>
      <c r="P2170" s="341"/>
      <c r="Q2170" s="341"/>
      <c r="R2170" s="341"/>
      <c r="S2170" s="373"/>
      <c r="T2170" s="343"/>
      <c r="U2170" s="343"/>
      <c r="V2170" s="343"/>
      <c r="W2170" s="343"/>
    </row>
    <row r="2171" spans="1:23" s="130" customFormat="1">
      <c r="A2171" s="418"/>
      <c r="B2171" s="419" t="s">
        <v>181</v>
      </c>
      <c r="C2171" s="418"/>
      <c r="D2171" s="420" t="s">
        <v>326</v>
      </c>
      <c r="E2171" s="427">
        <v>0</v>
      </c>
      <c r="F2171" s="427">
        <v>0</v>
      </c>
      <c r="G2171" s="427">
        <v>0</v>
      </c>
      <c r="H2171" s="540" t="s">
        <v>741</v>
      </c>
      <c r="I2171" s="540" t="s">
        <v>741</v>
      </c>
      <c r="J2171" s="458"/>
      <c r="K2171" s="458"/>
      <c r="L2171" s="338"/>
      <c r="M2171" s="338"/>
      <c r="N2171" s="338"/>
      <c r="O2171" s="342"/>
      <c r="P2171" s="341"/>
      <c r="Q2171" s="341"/>
      <c r="R2171" s="341"/>
      <c r="S2171" s="373"/>
      <c r="T2171" s="343"/>
      <c r="U2171" s="343"/>
      <c r="V2171" s="343"/>
      <c r="W2171" s="343"/>
    </row>
    <row r="2172" spans="1:23" s="130" customFormat="1">
      <c r="A2172" s="336"/>
      <c r="B2172" s="335" t="s">
        <v>327</v>
      </c>
      <c r="C2172" s="336"/>
      <c r="D2172" s="416" t="s">
        <v>101</v>
      </c>
      <c r="E2172" s="423">
        <f>SUM(E2173:E2175)</f>
        <v>0</v>
      </c>
      <c r="F2172" s="423">
        <f t="shared" ref="F2172" si="1128">SUM(F2173:F2175)</f>
        <v>0</v>
      </c>
      <c r="G2172" s="423">
        <f t="shared" ref="G2172" si="1129">SUM(G2173:G2175)</f>
        <v>0</v>
      </c>
      <c r="H2172" s="541" t="s">
        <v>741</v>
      </c>
      <c r="I2172" s="541" t="s">
        <v>741</v>
      </c>
      <c r="J2172" s="458"/>
      <c r="K2172" s="458"/>
      <c r="L2172" s="338"/>
      <c r="M2172" s="338"/>
      <c r="N2172" s="338"/>
      <c r="O2172" s="342"/>
      <c r="P2172" s="341"/>
      <c r="Q2172" s="341"/>
      <c r="R2172" s="341"/>
      <c r="S2172" s="373"/>
      <c r="T2172" s="343"/>
      <c r="U2172" s="343"/>
      <c r="V2172" s="343"/>
      <c r="W2172" s="343"/>
    </row>
    <row r="2173" spans="1:23" s="130" customFormat="1">
      <c r="A2173" s="418"/>
      <c r="B2173" s="424" t="s">
        <v>270</v>
      </c>
      <c r="C2173" s="418"/>
      <c r="D2173" s="420" t="s">
        <v>328</v>
      </c>
      <c r="E2173" s="449">
        <v>0</v>
      </c>
      <c r="F2173" s="449">
        <v>0</v>
      </c>
      <c r="G2173" s="449">
        <v>0</v>
      </c>
      <c r="H2173" s="540" t="s">
        <v>741</v>
      </c>
      <c r="I2173" s="540" t="s">
        <v>741</v>
      </c>
      <c r="J2173" s="458"/>
      <c r="K2173" s="458"/>
      <c r="L2173" s="338"/>
      <c r="M2173" s="338"/>
      <c r="N2173" s="338"/>
      <c r="O2173" s="342"/>
      <c r="P2173" s="341"/>
      <c r="Q2173" s="341"/>
      <c r="R2173" s="341"/>
      <c r="S2173" s="373"/>
      <c r="T2173" s="343"/>
      <c r="U2173" s="343"/>
      <c r="V2173" s="343"/>
      <c r="W2173" s="343"/>
    </row>
    <row r="2174" spans="1:23" s="130" customFormat="1">
      <c r="A2174" s="418"/>
      <c r="B2174" s="424" t="s">
        <v>329</v>
      </c>
      <c r="C2174" s="418"/>
      <c r="D2174" s="420" t="s">
        <v>170</v>
      </c>
      <c r="E2174" s="449">
        <v>0</v>
      </c>
      <c r="F2174" s="449">
        <v>0</v>
      </c>
      <c r="G2174" s="449">
        <v>0</v>
      </c>
      <c r="H2174" s="540" t="s">
        <v>741</v>
      </c>
      <c r="I2174" s="540" t="s">
        <v>741</v>
      </c>
      <c r="J2174" s="458"/>
      <c r="K2174" s="458"/>
      <c r="L2174" s="338"/>
      <c r="M2174" s="338"/>
      <c r="N2174" s="338"/>
      <c r="O2174" s="342"/>
      <c r="P2174" s="341"/>
      <c r="Q2174" s="341"/>
      <c r="R2174" s="341"/>
      <c r="S2174" s="373"/>
      <c r="T2174" s="343"/>
      <c r="U2174" s="343"/>
      <c r="V2174" s="343"/>
      <c r="W2174" s="343"/>
    </row>
    <row r="2175" spans="1:23" s="130" customFormat="1">
      <c r="A2175" s="418"/>
      <c r="B2175" s="424" t="s">
        <v>330</v>
      </c>
      <c r="C2175" s="418"/>
      <c r="D2175" s="425" t="s">
        <v>171</v>
      </c>
      <c r="E2175" s="449">
        <v>0</v>
      </c>
      <c r="F2175" s="449">
        <v>0</v>
      </c>
      <c r="G2175" s="449">
        <v>0</v>
      </c>
      <c r="H2175" s="540" t="s">
        <v>741</v>
      </c>
      <c r="I2175" s="540" t="s">
        <v>741</v>
      </c>
      <c r="J2175" s="458"/>
      <c r="K2175" s="458"/>
      <c r="L2175" s="338"/>
      <c r="M2175" s="338"/>
      <c r="N2175" s="338"/>
      <c r="O2175" s="342"/>
      <c r="P2175" s="341"/>
      <c r="Q2175" s="341"/>
      <c r="R2175" s="341"/>
      <c r="S2175" s="373"/>
      <c r="T2175" s="343"/>
      <c r="U2175" s="343"/>
      <c r="V2175" s="343"/>
      <c r="W2175" s="343"/>
    </row>
    <row r="2176" spans="1:23" s="130" customFormat="1">
      <c r="A2176" s="336"/>
      <c r="B2176" s="335">
        <v>32</v>
      </c>
      <c r="C2176" s="336"/>
      <c r="D2176" s="337" t="s">
        <v>16</v>
      </c>
      <c r="E2176" s="334">
        <f>E2177+E2182+E2190+E2200+E2202</f>
        <v>0</v>
      </c>
      <c r="F2176" s="334">
        <f t="shared" ref="F2176" si="1130">F2177+F2182+F2190+F2200+F2202</f>
        <v>0</v>
      </c>
      <c r="G2176" s="334">
        <f t="shared" ref="G2176" si="1131">G2177+G2182+G2190+G2200+G2202</f>
        <v>0</v>
      </c>
      <c r="H2176" s="541" t="s">
        <v>741</v>
      </c>
      <c r="I2176" s="541" t="s">
        <v>741</v>
      </c>
      <c r="J2176" s="458"/>
      <c r="K2176" s="458"/>
      <c r="L2176" s="338"/>
      <c r="M2176" s="338"/>
      <c r="N2176" s="338"/>
      <c r="O2176" s="342"/>
      <c r="P2176" s="341"/>
      <c r="Q2176" s="341"/>
      <c r="R2176" s="341"/>
      <c r="S2176" s="373"/>
      <c r="T2176" s="343"/>
      <c r="U2176" s="343"/>
      <c r="V2176" s="343"/>
      <c r="W2176" s="343"/>
    </row>
    <row r="2177" spans="1:23" s="130" customFormat="1">
      <c r="A2177" s="336"/>
      <c r="B2177" s="415" t="s">
        <v>331</v>
      </c>
      <c r="C2177" s="336"/>
      <c r="D2177" s="416" t="s">
        <v>107</v>
      </c>
      <c r="E2177" s="417">
        <f>SUM(E2178:E2181)</f>
        <v>0</v>
      </c>
      <c r="F2177" s="417">
        <f t="shared" ref="F2177" si="1132">SUM(F2178:F2181)</f>
        <v>0</v>
      </c>
      <c r="G2177" s="417">
        <f t="shared" ref="G2177" si="1133">SUM(G2178:G2181)</f>
        <v>0</v>
      </c>
      <c r="H2177" s="541" t="s">
        <v>741</v>
      </c>
      <c r="I2177" s="541" t="s">
        <v>741</v>
      </c>
      <c r="J2177" s="458"/>
      <c r="K2177" s="458"/>
      <c r="L2177" s="338"/>
      <c r="M2177" s="338"/>
      <c r="N2177" s="338"/>
      <c r="O2177" s="342"/>
      <c r="P2177" s="341"/>
      <c r="Q2177" s="341"/>
      <c r="R2177" s="341"/>
      <c r="S2177" s="373"/>
      <c r="T2177" s="343"/>
      <c r="U2177" s="343"/>
      <c r="V2177" s="343"/>
      <c r="W2177" s="343"/>
    </row>
    <row r="2178" spans="1:23" s="130" customFormat="1">
      <c r="A2178" s="418"/>
      <c r="B2178" s="419" t="s">
        <v>172</v>
      </c>
      <c r="C2178" s="418"/>
      <c r="D2178" s="420" t="s">
        <v>173</v>
      </c>
      <c r="E2178" s="427">
        <v>0</v>
      </c>
      <c r="F2178" s="427">
        <v>0</v>
      </c>
      <c r="G2178" s="427">
        <v>0</v>
      </c>
      <c r="H2178" s="540" t="s">
        <v>741</v>
      </c>
      <c r="I2178" s="540" t="s">
        <v>741</v>
      </c>
      <c r="J2178" s="458"/>
      <c r="K2178" s="458"/>
      <c r="L2178" s="338"/>
      <c r="M2178" s="338"/>
      <c r="N2178" s="338"/>
      <c r="O2178" s="342"/>
      <c r="P2178" s="341"/>
      <c r="Q2178" s="341"/>
      <c r="R2178" s="341"/>
      <c r="S2178" s="373"/>
      <c r="T2178" s="343"/>
      <c r="U2178" s="343"/>
      <c r="V2178" s="343"/>
      <c r="W2178" s="343"/>
    </row>
    <row r="2179" spans="1:23" s="130" customFormat="1">
      <c r="A2179" s="418"/>
      <c r="B2179" s="419" t="s">
        <v>174</v>
      </c>
      <c r="C2179" s="418"/>
      <c r="D2179" s="425" t="s">
        <v>115</v>
      </c>
      <c r="E2179" s="427">
        <v>0</v>
      </c>
      <c r="F2179" s="427">
        <v>0</v>
      </c>
      <c r="G2179" s="427">
        <v>0</v>
      </c>
      <c r="H2179" s="540" t="s">
        <v>741</v>
      </c>
      <c r="I2179" s="540" t="s">
        <v>741</v>
      </c>
      <c r="J2179" s="458"/>
      <c r="K2179" s="458"/>
      <c r="L2179" s="338"/>
      <c r="M2179" s="338"/>
      <c r="N2179" s="338"/>
      <c r="O2179" s="342"/>
      <c r="P2179" s="341"/>
      <c r="Q2179" s="341"/>
      <c r="R2179" s="341"/>
      <c r="S2179" s="373"/>
      <c r="T2179" s="343"/>
      <c r="U2179" s="343"/>
      <c r="V2179" s="343"/>
      <c r="W2179" s="343"/>
    </row>
    <row r="2180" spans="1:23" s="130" customFormat="1">
      <c r="A2180" s="418"/>
      <c r="B2180" s="419" t="s">
        <v>261</v>
      </c>
      <c r="C2180" s="418"/>
      <c r="D2180" s="425" t="s">
        <v>116</v>
      </c>
      <c r="E2180" s="427">
        <v>0</v>
      </c>
      <c r="F2180" s="427">
        <v>0</v>
      </c>
      <c r="G2180" s="427">
        <v>0</v>
      </c>
      <c r="H2180" s="540" t="s">
        <v>741</v>
      </c>
      <c r="I2180" s="540" t="s">
        <v>741</v>
      </c>
      <c r="J2180" s="458"/>
      <c r="K2180" s="458"/>
      <c r="L2180" s="338"/>
      <c r="M2180" s="338"/>
      <c r="N2180" s="338"/>
      <c r="O2180" s="342"/>
      <c r="P2180" s="341"/>
      <c r="Q2180" s="341"/>
      <c r="R2180" s="341"/>
      <c r="S2180" s="373"/>
      <c r="T2180" s="343"/>
      <c r="U2180" s="343"/>
      <c r="V2180" s="343"/>
      <c r="W2180" s="343"/>
    </row>
    <row r="2181" spans="1:23" s="130" customFormat="1">
      <c r="A2181" s="418"/>
      <c r="B2181" s="419">
        <v>3214</v>
      </c>
      <c r="C2181" s="418"/>
      <c r="D2181" s="425" t="s">
        <v>332</v>
      </c>
      <c r="E2181" s="427">
        <v>0</v>
      </c>
      <c r="F2181" s="427">
        <v>0</v>
      </c>
      <c r="G2181" s="427">
        <v>0</v>
      </c>
      <c r="H2181" s="540" t="s">
        <v>741</v>
      </c>
      <c r="I2181" s="540" t="s">
        <v>741</v>
      </c>
      <c r="J2181" s="458"/>
      <c r="K2181" s="458"/>
      <c r="L2181" s="338"/>
      <c r="M2181" s="338"/>
      <c r="N2181" s="338"/>
      <c r="O2181" s="342"/>
      <c r="P2181" s="341"/>
      <c r="Q2181" s="341"/>
      <c r="R2181" s="341"/>
      <c r="S2181" s="373"/>
      <c r="T2181" s="343"/>
      <c r="U2181" s="343"/>
      <c r="V2181" s="343"/>
      <c r="W2181" s="343"/>
    </row>
    <row r="2182" spans="1:23" s="130" customFormat="1">
      <c r="A2182" s="336"/>
      <c r="B2182" s="415" t="s">
        <v>262</v>
      </c>
      <c r="C2182" s="336"/>
      <c r="D2182" s="426" t="s">
        <v>108</v>
      </c>
      <c r="E2182" s="417">
        <f>SUM(E2183:E2189)</f>
        <v>0</v>
      </c>
      <c r="F2182" s="417">
        <f t="shared" ref="F2182" si="1134">SUM(F2183:F2189)</f>
        <v>0</v>
      </c>
      <c r="G2182" s="417">
        <f t="shared" ref="G2182" si="1135">SUM(G2183:G2189)</f>
        <v>0</v>
      </c>
      <c r="H2182" s="541" t="s">
        <v>741</v>
      </c>
      <c r="I2182" s="541" t="s">
        <v>741</v>
      </c>
      <c r="J2182" s="458"/>
      <c r="K2182" s="458"/>
      <c r="L2182" s="338"/>
      <c r="M2182" s="338"/>
      <c r="N2182" s="338"/>
      <c r="O2182" s="342"/>
      <c r="P2182" s="341"/>
      <c r="Q2182" s="341"/>
      <c r="R2182" s="341"/>
      <c r="S2182" s="373"/>
      <c r="T2182" s="343"/>
      <c r="U2182" s="343"/>
      <c r="V2182" s="343"/>
      <c r="W2182" s="343"/>
    </row>
    <row r="2183" spans="1:23" s="130" customFormat="1">
      <c r="A2183" s="418"/>
      <c r="B2183" s="419" t="s">
        <v>175</v>
      </c>
      <c r="C2183" s="418"/>
      <c r="D2183" s="425" t="s">
        <v>125</v>
      </c>
      <c r="E2183" s="427">
        <v>0</v>
      </c>
      <c r="F2183" s="427">
        <v>0</v>
      </c>
      <c r="G2183" s="427">
        <v>0</v>
      </c>
      <c r="H2183" s="540" t="s">
        <v>741</v>
      </c>
      <c r="I2183" s="540" t="s">
        <v>741</v>
      </c>
      <c r="J2183" s="458"/>
      <c r="K2183" s="458"/>
      <c r="L2183" s="338"/>
      <c r="M2183" s="338"/>
      <c r="N2183" s="338"/>
      <c r="O2183" s="342"/>
      <c r="P2183" s="341"/>
      <c r="Q2183" s="341"/>
      <c r="R2183" s="341"/>
      <c r="S2183" s="373"/>
      <c r="T2183" s="343"/>
      <c r="U2183" s="343"/>
      <c r="V2183" s="343"/>
      <c r="W2183" s="343"/>
    </row>
    <row r="2184" spans="1:23" s="130" customFormat="1">
      <c r="A2184" s="418"/>
      <c r="B2184" s="419" t="s">
        <v>263</v>
      </c>
      <c r="C2184" s="418"/>
      <c r="D2184" s="425" t="s">
        <v>126</v>
      </c>
      <c r="E2184" s="427">
        <v>0</v>
      </c>
      <c r="F2184" s="427">
        <v>0</v>
      </c>
      <c r="G2184" s="427">
        <v>0</v>
      </c>
      <c r="H2184" s="540" t="s">
        <v>741</v>
      </c>
      <c r="I2184" s="540" t="s">
        <v>741</v>
      </c>
      <c r="J2184" s="458"/>
      <c r="K2184" s="458"/>
      <c r="L2184" s="338"/>
      <c r="M2184" s="338"/>
      <c r="N2184" s="338"/>
      <c r="O2184" s="342"/>
      <c r="P2184" s="341"/>
      <c r="Q2184" s="341"/>
      <c r="R2184" s="341"/>
      <c r="S2184" s="373"/>
      <c r="T2184" s="343"/>
      <c r="U2184" s="343"/>
      <c r="V2184" s="343"/>
      <c r="W2184" s="343"/>
    </row>
    <row r="2185" spans="1:23" s="130" customFormat="1">
      <c r="A2185" s="418"/>
      <c r="B2185" s="419" t="s">
        <v>176</v>
      </c>
      <c r="C2185" s="418"/>
      <c r="D2185" s="425" t="s">
        <v>177</v>
      </c>
      <c r="E2185" s="427">
        <v>0</v>
      </c>
      <c r="F2185" s="427">
        <v>0</v>
      </c>
      <c r="G2185" s="427">
        <v>0</v>
      </c>
      <c r="H2185" s="540" t="s">
        <v>741</v>
      </c>
      <c r="I2185" s="540" t="s">
        <v>741</v>
      </c>
      <c r="J2185" s="458"/>
      <c r="K2185" s="458"/>
      <c r="L2185" s="338"/>
      <c r="M2185" s="338"/>
      <c r="N2185" s="338"/>
      <c r="O2185" s="342"/>
      <c r="P2185" s="341"/>
      <c r="Q2185" s="341"/>
      <c r="R2185" s="341"/>
      <c r="S2185" s="373"/>
      <c r="T2185" s="343"/>
      <c r="U2185" s="343"/>
      <c r="V2185" s="343"/>
      <c r="W2185" s="343"/>
    </row>
    <row r="2186" spans="1:23" s="130" customFormat="1">
      <c r="A2186" s="418"/>
      <c r="B2186" s="419" t="s">
        <v>178</v>
      </c>
      <c r="C2186" s="418"/>
      <c r="D2186" s="425" t="s">
        <v>179</v>
      </c>
      <c r="E2186" s="427">
        <v>0</v>
      </c>
      <c r="F2186" s="427">
        <v>0</v>
      </c>
      <c r="G2186" s="427">
        <v>0</v>
      </c>
      <c r="H2186" s="540" t="s">
        <v>741</v>
      </c>
      <c r="I2186" s="540" t="s">
        <v>741</v>
      </c>
      <c r="J2186" s="458"/>
      <c r="K2186" s="458"/>
      <c r="L2186" s="338"/>
      <c r="M2186" s="338"/>
      <c r="N2186" s="338"/>
      <c r="O2186" s="342"/>
      <c r="P2186" s="341"/>
      <c r="Q2186" s="341"/>
      <c r="R2186" s="341"/>
      <c r="S2186" s="373"/>
      <c r="T2186" s="343"/>
      <c r="U2186" s="343"/>
      <c r="V2186" s="343"/>
      <c r="W2186" s="343"/>
    </row>
    <row r="2187" spans="1:23" s="130" customFormat="1">
      <c r="A2187" s="418"/>
      <c r="B2187" s="419" t="s">
        <v>271</v>
      </c>
      <c r="C2187" s="418"/>
      <c r="D2187" s="425" t="s">
        <v>117</v>
      </c>
      <c r="E2187" s="427">
        <v>0</v>
      </c>
      <c r="F2187" s="427">
        <v>0</v>
      </c>
      <c r="G2187" s="427">
        <v>0</v>
      </c>
      <c r="H2187" s="540" t="s">
        <v>741</v>
      </c>
      <c r="I2187" s="540" t="s">
        <v>741</v>
      </c>
      <c r="J2187" s="458"/>
      <c r="K2187" s="458"/>
      <c r="L2187" s="338"/>
      <c r="M2187" s="338"/>
      <c r="N2187" s="338"/>
      <c r="O2187" s="342"/>
      <c r="P2187" s="341"/>
      <c r="Q2187" s="341"/>
      <c r="R2187" s="341"/>
      <c r="S2187" s="373"/>
      <c r="T2187" s="343"/>
      <c r="U2187" s="343"/>
      <c r="V2187" s="343"/>
      <c r="W2187" s="343"/>
    </row>
    <row r="2188" spans="1:23" s="130" customFormat="1">
      <c r="A2188" s="418"/>
      <c r="B2188" s="419" t="s">
        <v>272</v>
      </c>
      <c r="C2188" s="418"/>
      <c r="D2188" s="425" t="s">
        <v>333</v>
      </c>
      <c r="E2188" s="427">
        <v>0</v>
      </c>
      <c r="F2188" s="427">
        <v>0</v>
      </c>
      <c r="G2188" s="427">
        <v>0</v>
      </c>
      <c r="H2188" s="540" t="s">
        <v>741</v>
      </c>
      <c r="I2188" s="540" t="s">
        <v>741</v>
      </c>
      <c r="J2188" s="458"/>
      <c r="K2188" s="458"/>
      <c r="L2188" s="338"/>
      <c r="M2188" s="338"/>
      <c r="N2188" s="338"/>
      <c r="O2188" s="342"/>
      <c r="P2188" s="341"/>
      <c r="Q2188" s="341"/>
      <c r="R2188" s="341"/>
      <c r="S2188" s="373"/>
      <c r="T2188" s="343"/>
      <c r="U2188" s="343"/>
      <c r="V2188" s="343"/>
      <c r="W2188" s="343"/>
    </row>
    <row r="2189" spans="1:23" s="130" customFormat="1">
      <c r="A2189" s="418"/>
      <c r="B2189" s="419" t="s">
        <v>273</v>
      </c>
      <c r="C2189" s="418"/>
      <c r="D2189" s="425" t="s">
        <v>334</v>
      </c>
      <c r="E2189" s="427">
        <v>0</v>
      </c>
      <c r="F2189" s="427">
        <v>0</v>
      </c>
      <c r="G2189" s="427">
        <v>0</v>
      </c>
      <c r="H2189" s="540" t="s">
        <v>741</v>
      </c>
      <c r="I2189" s="540" t="s">
        <v>741</v>
      </c>
      <c r="J2189" s="458"/>
      <c r="K2189" s="458"/>
      <c r="L2189" s="338"/>
      <c r="M2189" s="338"/>
      <c r="N2189" s="338"/>
      <c r="O2189" s="342"/>
      <c r="P2189" s="341"/>
      <c r="Q2189" s="341"/>
      <c r="R2189" s="341"/>
      <c r="S2189" s="373"/>
      <c r="T2189" s="343"/>
      <c r="U2189" s="343"/>
      <c r="V2189" s="343"/>
      <c r="W2189" s="343"/>
    </row>
    <row r="2190" spans="1:23" s="130" customFormat="1">
      <c r="A2190" s="336"/>
      <c r="B2190" s="415" t="s">
        <v>257</v>
      </c>
      <c r="C2190" s="336"/>
      <c r="D2190" s="426" t="s">
        <v>94</v>
      </c>
      <c r="E2190" s="417">
        <f>SUM(E2191:E2199)</f>
        <v>0</v>
      </c>
      <c r="F2190" s="417">
        <f t="shared" ref="F2190" si="1136">SUM(F2191:F2199)</f>
        <v>0</v>
      </c>
      <c r="G2190" s="417">
        <f t="shared" ref="G2190" si="1137">SUM(G2191:G2199)</f>
        <v>0</v>
      </c>
      <c r="H2190" s="541" t="s">
        <v>741</v>
      </c>
      <c r="I2190" s="541" t="s">
        <v>741</v>
      </c>
      <c r="J2190" s="458"/>
      <c r="K2190" s="458"/>
      <c r="L2190" s="338"/>
      <c r="M2190" s="338"/>
      <c r="N2190" s="338"/>
      <c r="O2190" s="342"/>
      <c r="P2190" s="341"/>
      <c r="Q2190" s="341"/>
      <c r="R2190" s="341"/>
      <c r="S2190" s="373"/>
      <c r="T2190" s="343"/>
      <c r="U2190" s="343"/>
      <c r="V2190" s="343"/>
      <c r="W2190" s="343"/>
    </row>
    <row r="2191" spans="1:23" s="130" customFormat="1">
      <c r="A2191" s="418"/>
      <c r="B2191" s="419" t="s">
        <v>182</v>
      </c>
      <c r="C2191" s="418"/>
      <c r="D2191" s="425" t="s">
        <v>183</v>
      </c>
      <c r="E2191" s="427">
        <v>0</v>
      </c>
      <c r="F2191" s="427">
        <v>0</v>
      </c>
      <c r="G2191" s="427">
        <v>0</v>
      </c>
      <c r="H2191" s="540" t="s">
        <v>741</v>
      </c>
      <c r="I2191" s="540" t="s">
        <v>741</v>
      </c>
      <c r="J2191" s="458"/>
      <c r="K2191" s="458"/>
      <c r="L2191" s="338"/>
      <c r="M2191" s="338"/>
      <c r="N2191" s="338"/>
      <c r="O2191" s="342"/>
      <c r="P2191" s="341"/>
      <c r="Q2191" s="341"/>
      <c r="R2191" s="341"/>
      <c r="S2191" s="373"/>
      <c r="T2191" s="343"/>
      <c r="U2191" s="343"/>
      <c r="V2191" s="343"/>
      <c r="W2191" s="343"/>
    </row>
    <row r="2192" spans="1:23" s="130" customFormat="1">
      <c r="A2192" s="418"/>
      <c r="B2192" s="419" t="s">
        <v>184</v>
      </c>
      <c r="C2192" s="418"/>
      <c r="D2192" s="425" t="s">
        <v>185</v>
      </c>
      <c r="E2192" s="427">
        <v>0</v>
      </c>
      <c r="F2192" s="427">
        <v>0</v>
      </c>
      <c r="G2192" s="427">
        <v>0</v>
      </c>
      <c r="H2192" s="540" t="s">
        <v>741</v>
      </c>
      <c r="I2192" s="540" t="s">
        <v>741</v>
      </c>
      <c r="J2192" s="458"/>
      <c r="K2192" s="458"/>
      <c r="L2192" s="338"/>
      <c r="M2192" s="338"/>
      <c r="N2192" s="338"/>
      <c r="O2192" s="342"/>
      <c r="P2192" s="341"/>
      <c r="Q2192" s="341"/>
      <c r="R2192" s="341"/>
      <c r="S2192" s="373"/>
      <c r="T2192" s="343"/>
      <c r="U2192" s="343"/>
      <c r="V2192" s="343"/>
      <c r="W2192" s="343"/>
    </row>
    <row r="2193" spans="1:23" s="130" customFormat="1">
      <c r="A2193" s="418"/>
      <c r="B2193" s="419" t="s">
        <v>264</v>
      </c>
      <c r="C2193" s="418"/>
      <c r="D2193" s="425" t="s">
        <v>335</v>
      </c>
      <c r="E2193" s="427">
        <v>0</v>
      </c>
      <c r="F2193" s="427">
        <v>0</v>
      </c>
      <c r="G2193" s="427">
        <v>0</v>
      </c>
      <c r="H2193" s="540" t="s">
        <v>741</v>
      </c>
      <c r="I2193" s="540" t="s">
        <v>741</v>
      </c>
      <c r="J2193" s="458"/>
      <c r="K2193" s="458"/>
      <c r="L2193" s="338"/>
      <c r="M2193" s="338"/>
      <c r="N2193" s="338"/>
      <c r="O2193" s="342"/>
      <c r="P2193" s="341"/>
      <c r="Q2193" s="341"/>
      <c r="R2193" s="341"/>
      <c r="S2193" s="373"/>
      <c r="T2193" s="343"/>
      <c r="U2193" s="343"/>
      <c r="V2193" s="343"/>
      <c r="W2193" s="343"/>
    </row>
    <row r="2194" spans="1:23" s="130" customFormat="1">
      <c r="A2194" s="418"/>
      <c r="B2194" s="419" t="s">
        <v>186</v>
      </c>
      <c r="C2194" s="418"/>
      <c r="D2194" s="425" t="s">
        <v>187</v>
      </c>
      <c r="E2194" s="427">
        <v>0</v>
      </c>
      <c r="F2194" s="427">
        <v>0</v>
      </c>
      <c r="G2194" s="427">
        <v>0</v>
      </c>
      <c r="H2194" s="540" t="s">
        <v>741</v>
      </c>
      <c r="I2194" s="540" t="s">
        <v>741</v>
      </c>
      <c r="J2194" s="458"/>
      <c r="K2194" s="458"/>
      <c r="L2194" s="338"/>
      <c r="M2194" s="338"/>
      <c r="N2194" s="338"/>
      <c r="O2194" s="342"/>
      <c r="P2194" s="341"/>
      <c r="Q2194" s="341"/>
      <c r="R2194" s="341"/>
      <c r="S2194" s="373"/>
      <c r="T2194" s="343"/>
      <c r="U2194" s="343"/>
      <c r="V2194" s="343"/>
      <c r="W2194" s="343"/>
    </row>
    <row r="2195" spans="1:23" s="130" customFormat="1">
      <c r="A2195" s="418"/>
      <c r="B2195" s="419" t="s">
        <v>265</v>
      </c>
      <c r="C2195" s="418"/>
      <c r="D2195" s="425" t="s">
        <v>131</v>
      </c>
      <c r="E2195" s="427">
        <v>0</v>
      </c>
      <c r="F2195" s="427">
        <v>0</v>
      </c>
      <c r="G2195" s="427">
        <v>0</v>
      </c>
      <c r="H2195" s="540" t="s">
        <v>741</v>
      </c>
      <c r="I2195" s="540" t="s">
        <v>741</v>
      </c>
      <c r="J2195" s="458"/>
      <c r="K2195" s="458"/>
      <c r="L2195" s="338"/>
      <c r="M2195" s="338"/>
      <c r="N2195" s="338"/>
      <c r="O2195" s="342"/>
      <c r="P2195" s="341"/>
      <c r="Q2195" s="341"/>
      <c r="R2195" s="341"/>
      <c r="S2195" s="373"/>
      <c r="T2195" s="343"/>
      <c r="U2195" s="343"/>
      <c r="V2195" s="343"/>
      <c r="W2195" s="343"/>
    </row>
    <row r="2196" spans="1:23" s="130" customFormat="1">
      <c r="A2196" s="418"/>
      <c r="B2196" s="419" t="s">
        <v>258</v>
      </c>
      <c r="C2196" s="418"/>
      <c r="D2196" s="425" t="s">
        <v>127</v>
      </c>
      <c r="E2196" s="427">
        <v>0</v>
      </c>
      <c r="F2196" s="427">
        <v>0</v>
      </c>
      <c r="G2196" s="427">
        <v>0</v>
      </c>
      <c r="H2196" s="540" t="s">
        <v>741</v>
      </c>
      <c r="I2196" s="540" t="s">
        <v>741</v>
      </c>
      <c r="J2196" s="458"/>
      <c r="K2196" s="458"/>
      <c r="L2196" s="338"/>
      <c r="M2196" s="338"/>
      <c r="N2196" s="338"/>
      <c r="O2196" s="342"/>
      <c r="P2196" s="341"/>
      <c r="Q2196" s="341"/>
      <c r="R2196" s="341"/>
      <c r="S2196" s="373"/>
      <c r="T2196" s="343"/>
      <c r="U2196" s="343"/>
      <c r="V2196" s="343"/>
      <c r="W2196" s="343"/>
    </row>
    <row r="2197" spans="1:23" s="130" customFormat="1">
      <c r="A2197" s="418"/>
      <c r="B2197" s="419" t="s">
        <v>260</v>
      </c>
      <c r="C2197" s="418"/>
      <c r="D2197" s="425" t="s">
        <v>128</v>
      </c>
      <c r="E2197" s="427">
        <v>0</v>
      </c>
      <c r="F2197" s="427">
        <v>0</v>
      </c>
      <c r="G2197" s="427">
        <v>0</v>
      </c>
      <c r="H2197" s="540" t="s">
        <v>741</v>
      </c>
      <c r="I2197" s="540" t="s">
        <v>741</v>
      </c>
      <c r="J2197" s="458"/>
      <c r="K2197" s="458"/>
      <c r="L2197" s="338"/>
      <c r="M2197" s="338"/>
      <c r="N2197" s="338"/>
      <c r="O2197" s="342"/>
      <c r="P2197" s="341"/>
      <c r="Q2197" s="341"/>
      <c r="R2197" s="341"/>
      <c r="S2197" s="373"/>
      <c r="T2197" s="343"/>
      <c r="U2197" s="343"/>
      <c r="V2197" s="343"/>
      <c r="W2197" s="343"/>
    </row>
    <row r="2198" spans="1:23" s="130" customFormat="1">
      <c r="A2198" s="418"/>
      <c r="B2198" s="419" t="s">
        <v>188</v>
      </c>
      <c r="C2198" s="418"/>
      <c r="D2198" s="425" t="s">
        <v>189</v>
      </c>
      <c r="E2198" s="427">
        <v>0</v>
      </c>
      <c r="F2198" s="427">
        <v>0</v>
      </c>
      <c r="G2198" s="427">
        <v>0</v>
      </c>
      <c r="H2198" s="540" t="s">
        <v>741</v>
      </c>
      <c r="I2198" s="540" t="s">
        <v>741</v>
      </c>
      <c r="J2198" s="458"/>
      <c r="K2198" s="458"/>
      <c r="L2198" s="338"/>
      <c r="M2198" s="338"/>
      <c r="N2198" s="338"/>
      <c r="O2198" s="342"/>
      <c r="P2198" s="341"/>
      <c r="Q2198" s="341"/>
      <c r="R2198" s="341"/>
      <c r="S2198" s="373"/>
      <c r="T2198" s="343"/>
      <c r="U2198" s="343"/>
      <c r="V2198" s="343"/>
      <c r="W2198" s="343"/>
    </row>
    <row r="2199" spans="1:23" s="130" customFormat="1">
      <c r="A2199" s="418"/>
      <c r="B2199" s="419" t="s">
        <v>190</v>
      </c>
      <c r="C2199" s="418"/>
      <c r="D2199" s="425" t="s">
        <v>129</v>
      </c>
      <c r="E2199" s="427">
        <v>0</v>
      </c>
      <c r="F2199" s="427">
        <v>0</v>
      </c>
      <c r="G2199" s="427">
        <v>0</v>
      </c>
      <c r="H2199" s="540" t="s">
        <v>741</v>
      </c>
      <c r="I2199" s="540" t="s">
        <v>741</v>
      </c>
      <c r="J2199" s="458"/>
      <c r="K2199" s="458"/>
      <c r="L2199" s="338"/>
      <c r="M2199" s="338"/>
      <c r="N2199" s="338"/>
      <c r="O2199" s="342"/>
      <c r="P2199" s="341"/>
      <c r="Q2199" s="341"/>
      <c r="R2199" s="341"/>
      <c r="S2199" s="373"/>
      <c r="T2199" s="343"/>
      <c r="U2199" s="343"/>
      <c r="V2199" s="343"/>
      <c r="W2199" s="343"/>
    </row>
    <row r="2200" spans="1:23" s="130" customFormat="1">
      <c r="A2200" s="336"/>
      <c r="B2200" s="415">
        <v>324</v>
      </c>
      <c r="C2200" s="336"/>
      <c r="D2200" s="426" t="s">
        <v>336</v>
      </c>
      <c r="E2200" s="417">
        <f>SUM(E2201)</f>
        <v>0</v>
      </c>
      <c r="F2200" s="417">
        <f t="shared" ref="F2200" si="1138">SUM(F2201)</f>
        <v>0</v>
      </c>
      <c r="G2200" s="417">
        <f t="shared" ref="G2200" si="1139">SUM(G2201)</f>
        <v>0</v>
      </c>
      <c r="H2200" s="541" t="s">
        <v>741</v>
      </c>
      <c r="I2200" s="541" t="s">
        <v>741</v>
      </c>
      <c r="J2200" s="458"/>
      <c r="K2200" s="458"/>
      <c r="L2200" s="338"/>
      <c r="M2200" s="338"/>
      <c r="N2200" s="338"/>
      <c r="O2200" s="342"/>
      <c r="P2200" s="341"/>
      <c r="Q2200" s="341"/>
      <c r="R2200" s="341"/>
      <c r="S2200" s="373"/>
      <c r="T2200" s="343"/>
      <c r="U2200" s="343"/>
      <c r="V2200" s="343"/>
      <c r="W2200" s="343"/>
    </row>
    <row r="2201" spans="1:23" s="130" customFormat="1">
      <c r="A2201" s="418"/>
      <c r="B2201" s="419" t="s">
        <v>266</v>
      </c>
      <c r="C2201" s="418"/>
      <c r="D2201" s="425" t="s">
        <v>336</v>
      </c>
      <c r="E2201" s="427">
        <v>0</v>
      </c>
      <c r="F2201" s="427">
        <v>0</v>
      </c>
      <c r="G2201" s="427">
        <v>0</v>
      </c>
      <c r="H2201" s="540" t="s">
        <v>741</v>
      </c>
      <c r="I2201" s="540" t="s">
        <v>741</v>
      </c>
      <c r="J2201" s="458"/>
      <c r="K2201" s="458"/>
      <c r="L2201" s="338"/>
      <c r="M2201" s="338"/>
      <c r="N2201" s="338"/>
      <c r="O2201" s="342"/>
      <c r="P2201" s="341"/>
      <c r="Q2201" s="341"/>
      <c r="R2201" s="341"/>
      <c r="S2201" s="373"/>
      <c r="T2201" s="343"/>
      <c r="U2201" s="343"/>
      <c r="V2201" s="343"/>
      <c r="W2201" s="343"/>
    </row>
    <row r="2202" spans="1:23" s="130" customFormat="1">
      <c r="A2202" s="336"/>
      <c r="B2202" s="415" t="s">
        <v>259</v>
      </c>
      <c r="C2202" s="336"/>
      <c r="D2202" s="426" t="s">
        <v>109</v>
      </c>
      <c r="E2202" s="417">
        <f>SUM(E2203:E2209)</f>
        <v>0</v>
      </c>
      <c r="F2202" s="417">
        <f t="shared" ref="F2202" si="1140">SUM(F2203:F2209)</f>
        <v>0</v>
      </c>
      <c r="G2202" s="417">
        <f t="shared" ref="G2202" si="1141">SUM(G2203:G2209)</f>
        <v>0</v>
      </c>
      <c r="H2202" s="541" t="s">
        <v>741</v>
      </c>
      <c r="I2202" s="541" t="s">
        <v>741</v>
      </c>
      <c r="J2202" s="458"/>
      <c r="K2202" s="458"/>
      <c r="L2202" s="338"/>
      <c r="M2202" s="338"/>
      <c r="N2202" s="338"/>
      <c r="O2202" s="342"/>
      <c r="P2202" s="341"/>
      <c r="Q2202" s="341"/>
      <c r="R2202" s="341"/>
      <c r="S2202" s="373"/>
      <c r="T2202" s="343"/>
      <c r="U2202" s="343"/>
      <c r="V2202" s="343"/>
      <c r="W2202" s="343"/>
    </row>
    <row r="2203" spans="1:23" s="130" customFormat="1" ht="30">
      <c r="A2203" s="418"/>
      <c r="B2203" s="419" t="s">
        <v>191</v>
      </c>
      <c r="C2203" s="418"/>
      <c r="D2203" s="425" t="s">
        <v>192</v>
      </c>
      <c r="E2203" s="427">
        <v>0</v>
      </c>
      <c r="F2203" s="427">
        <v>0</v>
      </c>
      <c r="G2203" s="427">
        <v>0</v>
      </c>
      <c r="H2203" s="540" t="s">
        <v>741</v>
      </c>
      <c r="I2203" s="540" t="s">
        <v>741</v>
      </c>
      <c r="J2203" s="458"/>
      <c r="K2203" s="458"/>
      <c r="L2203" s="338"/>
      <c r="M2203" s="338"/>
      <c r="N2203" s="338"/>
      <c r="O2203" s="342"/>
      <c r="P2203" s="341"/>
      <c r="Q2203" s="341"/>
      <c r="R2203" s="341"/>
      <c r="S2203" s="373"/>
      <c r="T2203" s="343"/>
      <c r="U2203" s="343"/>
      <c r="V2203" s="343"/>
      <c r="W2203" s="343"/>
    </row>
    <row r="2204" spans="1:23" s="130" customFormat="1">
      <c r="A2204" s="418"/>
      <c r="B2204" s="419" t="s">
        <v>274</v>
      </c>
      <c r="C2204" s="418"/>
      <c r="D2204" s="425" t="s">
        <v>337</v>
      </c>
      <c r="E2204" s="427">
        <v>0</v>
      </c>
      <c r="F2204" s="427">
        <v>0</v>
      </c>
      <c r="G2204" s="427">
        <v>0</v>
      </c>
      <c r="H2204" s="540" t="s">
        <v>741</v>
      </c>
      <c r="I2204" s="540" t="s">
        <v>741</v>
      </c>
      <c r="J2204" s="458"/>
      <c r="K2204" s="458"/>
      <c r="L2204" s="338"/>
      <c r="M2204" s="338"/>
      <c r="N2204" s="338"/>
      <c r="O2204" s="342"/>
      <c r="P2204" s="341"/>
      <c r="Q2204" s="341"/>
      <c r="R2204" s="341"/>
      <c r="S2204" s="373"/>
      <c r="T2204" s="343"/>
      <c r="U2204" s="343"/>
      <c r="V2204" s="343"/>
      <c r="W2204" s="343"/>
    </row>
    <row r="2205" spans="1:23" s="130" customFormat="1">
      <c r="A2205" s="418"/>
      <c r="B2205" s="419" t="s">
        <v>193</v>
      </c>
      <c r="C2205" s="418"/>
      <c r="D2205" s="425" t="s">
        <v>194</v>
      </c>
      <c r="E2205" s="427">
        <v>0</v>
      </c>
      <c r="F2205" s="427">
        <v>0</v>
      </c>
      <c r="G2205" s="427">
        <v>0</v>
      </c>
      <c r="H2205" s="540" t="s">
        <v>741</v>
      </c>
      <c r="I2205" s="540" t="s">
        <v>741</v>
      </c>
      <c r="J2205" s="458"/>
      <c r="K2205" s="458"/>
      <c r="L2205" s="338"/>
      <c r="M2205" s="338"/>
      <c r="N2205" s="338"/>
      <c r="O2205" s="342"/>
      <c r="P2205" s="341"/>
      <c r="Q2205" s="341"/>
      <c r="R2205" s="341"/>
      <c r="S2205" s="373"/>
      <c r="T2205" s="343"/>
      <c r="U2205" s="343"/>
      <c r="V2205" s="343"/>
      <c r="W2205" s="343"/>
    </row>
    <row r="2206" spans="1:23" s="130" customFormat="1">
      <c r="A2206" s="418"/>
      <c r="B2206" s="419" t="s">
        <v>275</v>
      </c>
      <c r="C2206" s="418"/>
      <c r="D2206" s="425" t="s">
        <v>338</v>
      </c>
      <c r="E2206" s="427">
        <v>0</v>
      </c>
      <c r="F2206" s="427">
        <v>0</v>
      </c>
      <c r="G2206" s="427">
        <v>0</v>
      </c>
      <c r="H2206" s="540" t="s">
        <v>741</v>
      </c>
      <c r="I2206" s="540" t="s">
        <v>741</v>
      </c>
      <c r="J2206" s="458"/>
      <c r="K2206" s="458"/>
      <c r="L2206" s="338"/>
      <c r="M2206" s="338"/>
      <c r="N2206" s="338"/>
      <c r="O2206" s="342"/>
      <c r="P2206" s="341"/>
      <c r="Q2206" s="341"/>
      <c r="R2206" s="341"/>
      <c r="S2206" s="373"/>
      <c r="T2206" s="343"/>
      <c r="U2206" s="343"/>
      <c r="V2206" s="343"/>
      <c r="W2206" s="343"/>
    </row>
    <row r="2207" spans="1:23" s="130" customFormat="1">
      <c r="A2207" s="418"/>
      <c r="B2207" s="419">
        <v>3295</v>
      </c>
      <c r="C2207" s="418"/>
      <c r="D2207" s="425" t="s">
        <v>195</v>
      </c>
      <c r="E2207" s="427">
        <v>0</v>
      </c>
      <c r="F2207" s="427">
        <v>0</v>
      </c>
      <c r="G2207" s="427">
        <v>0</v>
      </c>
      <c r="H2207" s="540" t="s">
        <v>741</v>
      </c>
      <c r="I2207" s="540" t="s">
        <v>741</v>
      </c>
      <c r="J2207" s="458"/>
      <c r="K2207" s="458"/>
      <c r="L2207" s="338"/>
      <c r="M2207" s="338"/>
      <c r="N2207" s="338"/>
      <c r="O2207" s="342"/>
      <c r="P2207" s="341"/>
      <c r="Q2207" s="341"/>
      <c r="R2207" s="341"/>
      <c r="S2207" s="373"/>
      <c r="T2207" s="343"/>
      <c r="U2207" s="343"/>
      <c r="V2207" s="343"/>
      <c r="W2207" s="343"/>
    </row>
    <row r="2208" spans="1:23" s="130" customFormat="1">
      <c r="A2208" s="418"/>
      <c r="B2208" s="419">
        <v>3296</v>
      </c>
      <c r="C2208" s="418"/>
      <c r="D2208" s="425" t="s">
        <v>339</v>
      </c>
      <c r="E2208" s="427">
        <v>0</v>
      </c>
      <c r="F2208" s="427">
        <v>0</v>
      </c>
      <c r="G2208" s="427">
        <v>0</v>
      </c>
      <c r="H2208" s="540" t="s">
        <v>741</v>
      </c>
      <c r="I2208" s="540" t="s">
        <v>741</v>
      </c>
      <c r="J2208" s="458"/>
      <c r="K2208" s="458"/>
      <c r="L2208" s="338"/>
      <c r="M2208" s="338"/>
      <c r="N2208" s="338"/>
      <c r="O2208" s="342"/>
      <c r="P2208" s="341"/>
      <c r="Q2208" s="341"/>
      <c r="R2208" s="341"/>
      <c r="S2208" s="373"/>
      <c r="T2208" s="343"/>
      <c r="U2208" s="343"/>
      <c r="V2208" s="343"/>
      <c r="W2208" s="343"/>
    </row>
    <row r="2209" spans="1:23" s="130" customFormat="1">
      <c r="A2209" s="418"/>
      <c r="B2209" s="419" t="s">
        <v>196</v>
      </c>
      <c r="C2209" s="418"/>
      <c r="D2209" s="425" t="s">
        <v>109</v>
      </c>
      <c r="E2209" s="427">
        <v>0</v>
      </c>
      <c r="F2209" s="427">
        <v>0</v>
      </c>
      <c r="G2209" s="427">
        <v>0</v>
      </c>
      <c r="H2209" s="540" t="s">
        <v>741</v>
      </c>
      <c r="I2209" s="540" t="s">
        <v>741</v>
      </c>
      <c r="J2209" s="458"/>
      <c r="K2209" s="458"/>
      <c r="L2209" s="338"/>
      <c r="M2209" s="338"/>
      <c r="N2209" s="338"/>
      <c r="O2209" s="342"/>
      <c r="P2209" s="341"/>
      <c r="Q2209" s="341"/>
      <c r="R2209" s="341"/>
      <c r="S2209" s="373"/>
      <c r="T2209" s="343"/>
      <c r="U2209" s="343"/>
      <c r="V2209" s="343"/>
      <c r="W2209" s="343"/>
    </row>
    <row r="2210" spans="1:23" s="130" customFormat="1">
      <c r="A2210" s="336"/>
      <c r="B2210" s="415">
        <v>34</v>
      </c>
      <c r="C2210" s="336"/>
      <c r="D2210" s="426" t="s">
        <v>18</v>
      </c>
      <c r="E2210" s="417">
        <f>E2211+E2216+E2224</f>
        <v>0</v>
      </c>
      <c r="F2210" s="417">
        <f t="shared" ref="F2210" si="1142">F2211+F2216+F2224</f>
        <v>0</v>
      </c>
      <c r="G2210" s="417">
        <f t="shared" ref="G2210" si="1143">G2211+G2216+G2224</f>
        <v>0</v>
      </c>
      <c r="H2210" s="541" t="s">
        <v>741</v>
      </c>
      <c r="I2210" s="541" t="s">
        <v>741</v>
      </c>
      <c r="J2210" s="458"/>
      <c r="K2210" s="458"/>
      <c r="L2210" s="338"/>
      <c r="M2210" s="338"/>
      <c r="N2210" s="338"/>
      <c r="O2210" s="342"/>
      <c r="P2210" s="341"/>
      <c r="Q2210" s="341"/>
      <c r="R2210" s="341"/>
      <c r="S2210" s="373"/>
      <c r="T2210" s="343"/>
      <c r="U2210" s="343"/>
      <c r="V2210" s="343"/>
      <c r="W2210" s="343"/>
    </row>
    <row r="2211" spans="1:23" s="130" customFormat="1">
      <c r="A2211" s="336"/>
      <c r="B2211" s="415" t="s">
        <v>276</v>
      </c>
      <c r="C2211" s="336"/>
      <c r="D2211" s="426" t="s">
        <v>340</v>
      </c>
      <c r="E2211" s="417">
        <f>SUM(E2212:E2215)</f>
        <v>0</v>
      </c>
      <c r="F2211" s="417">
        <f t="shared" ref="F2211" si="1144">SUM(F2212:F2215)</f>
        <v>0</v>
      </c>
      <c r="G2211" s="417">
        <f t="shared" ref="G2211" si="1145">SUM(G2212:G2215)</f>
        <v>0</v>
      </c>
      <c r="H2211" s="541" t="s">
        <v>741</v>
      </c>
      <c r="I2211" s="541" t="s">
        <v>741</v>
      </c>
      <c r="J2211" s="458"/>
      <c r="K2211" s="458"/>
      <c r="L2211" s="338"/>
      <c r="M2211" s="338"/>
      <c r="N2211" s="338"/>
      <c r="O2211" s="342"/>
      <c r="P2211" s="341"/>
      <c r="Q2211" s="341"/>
      <c r="R2211" s="341"/>
      <c r="S2211" s="373"/>
      <c r="T2211" s="343"/>
      <c r="U2211" s="343"/>
      <c r="V2211" s="343"/>
      <c r="W2211" s="343"/>
    </row>
    <row r="2212" spans="1:23" s="130" customFormat="1">
      <c r="A2212" s="418"/>
      <c r="B2212" s="419" t="s">
        <v>277</v>
      </c>
      <c r="C2212" s="418"/>
      <c r="D2212" s="425" t="s">
        <v>341</v>
      </c>
      <c r="E2212" s="427">
        <v>0</v>
      </c>
      <c r="F2212" s="427">
        <v>0</v>
      </c>
      <c r="G2212" s="427">
        <v>0</v>
      </c>
      <c r="H2212" s="540" t="s">
        <v>741</v>
      </c>
      <c r="I2212" s="540" t="s">
        <v>741</v>
      </c>
      <c r="J2212" s="458"/>
      <c r="K2212" s="458"/>
      <c r="L2212" s="338"/>
      <c r="M2212" s="338"/>
      <c r="N2212" s="338"/>
      <c r="O2212" s="342"/>
      <c r="P2212" s="341"/>
      <c r="Q2212" s="341"/>
      <c r="R2212" s="341"/>
      <c r="S2212" s="373"/>
      <c r="T2212" s="343"/>
      <c r="U2212" s="343"/>
      <c r="V2212" s="343"/>
      <c r="W2212" s="343"/>
    </row>
    <row r="2213" spans="1:23" s="130" customFormat="1">
      <c r="A2213" s="418"/>
      <c r="B2213" s="419" t="s">
        <v>278</v>
      </c>
      <c r="C2213" s="418"/>
      <c r="D2213" s="425" t="s">
        <v>342</v>
      </c>
      <c r="E2213" s="427">
        <v>0</v>
      </c>
      <c r="F2213" s="427">
        <v>0</v>
      </c>
      <c r="G2213" s="427">
        <v>0</v>
      </c>
      <c r="H2213" s="540" t="s">
        <v>741</v>
      </c>
      <c r="I2213" s="540" t="s">
        <v>741</v>
      </c>
      <c r="J2213" s="458"/>
      <c r="K2213" s="458"/>
      <c r="L2213" s="338"/>
      <c r="M2213" s="338"/>
      <c r="N2213" s="338"/>
      <c r="O2213" s="342"/>
      <c r="P2213" s="341"/>
      <c r="Q2213" s="341"/>
      <c r="R2213" s="341"/>
      <c r="S2213" s="373"/>
      <c r="T2213" s="343"/>
      <c r="U2213" s="343"/>
      <c r="V2213" s="343"/>
      <c r="W2213" s="343"/>
    </row>
    <row r="2214" spans="1:23" s="130" customFormat="1">
      <c r="A2214" s="418"/>
      <c r="B2214" s="419" t="s">
        <v>279</v>
      </c>
      <c r="C2214" s="418"/>
      <c r="D2214" s="425" t="s">
        <v>343</v>
      </c>
      <c r="E2214" s="427">
        <v>0</v>
      </c>
      <c r="F2214" s="427">
        <v>0</v>
      </c>
      <c r="G2214" s="427">
        <v>0</v>
      </c>
      <c r="H2214" s="540" t="s">
        <v>741</v>
      </c>
      <c r="I2214" s="540" t="s">
        <v>741</v>
      </c>
      <c r="J2214" s="458"/>
      <c r="K2214" s="458"/>
      <c r="L2214" s="338"/>
      <c r="M2214" s="338"/>
      <c r="N2214" s="338"/>
      <c r="O2214" s="342"/>
      <c r="P2214" s="341"/>
      <c r="Q2214" s="341"/>
      <c r="R2214" s="341"/>
      <c r="S2214" s="373"/>
      <c r="T2214" s="343"/>
      <c r="U2214" s="343"/>
      <c r="V2214" s="343"/>
      <c r="W2214" s="343"/>
    </row>
    <row r="2215" spans="1:23" s="130" customFormat="1">
      <c r="A2215" s="418"/>
      <c r="B2215" s="419" t="s">
        <v>280</v>
      </c>
      <c r="C2215" s="418"/>
      <c r="D2215" s="425" t="s">
        <v>344</v>
      </c>
      <c r="E2215" s="427">
        <v>0</v>
      </c>
      <c r="F2215" s="427">
        <v>0</v>
      </c>
      <c r="G2215" s="427">
        <v>0</v>
      </c>
      <c r="H2215" s="540" t="s">
        <v>741</v>
      </c>
      <c r="I2215" s="540" t="s">
        <v>741</v>
      </c>
      <c r="J2215" s="458"/>
      <c r="K2215" s="458"/>
      <c r="L2215" s="338"/>
      <c r="M2215" s="338"/>
      <c r="N2215" s="338"/>
      <c r="O2215" s="342"/>
      <c r="P2215" s="341"/>
      <c r="Q2215" s="341"/>
      <c r="R2215" s="341"/>
      <c r="S2215" s="373"/>
      <c r="T2215" s="343"/>
      <c r="U2215" s="343"/>
      <c r="V2215" s="343"/>
      <c r="W2215" s="343"/>
    </row>
    <row r="2216" spans="1:23" s="130" customFormat="1">
      <c r="A2216" s="336"/>
      <c r="B2216" s="415" t="s">
        <v>281</v>
      </c>
      <c r="C2216" s="336"/>
      <c r="D2216" s="426" t="s">
        <v>110</v>
      </c>
      <c r="E2216" s="417">
        <f>SUM(E2217:E2223)</f>
        <v>0</v>
      </c>
      <c r="F2216" s="417">
        <f t="shared" ref="F2216" si="1146">SUM(F2217:F2223)</f>
        <v>0</v>
      </c>
      <c r="G2216" s="417">
        <f t="shared" ref="G2216" si="1147">SUM(G2217:G2223)</f>
        <v>0</v>
      </c>
      <c r="H2216" s="541" t="s">
        <v>741</v>
      </c>
      <c r="I2216" s="541" t="s">
        <v>741</v>
      </c>
      <c r="J2216" s="458"/>
      <c r="K2216" s="458"/>
      <c r="L2216" s="338"/>
      <c r="M2216" s="338"/>
      <c r="N2216" s="338"/>
      <c r="O2216" s="342"/>
      <c r="P2216" s="341"/>
      <c r="Q2216" s="341"/>
      <c r="R2216" s="341"/>
      <c r="S2216" s="373"/>
      <c r="T2216" s="343"/>
      <c r="U2216" s="343"/>
      <c r="V2216" s="343"/>
      <c r="W2216" s="343"/>
    </row>
    <row r="2217" spans="1:23" s="130" customFormat="1" ht="30">
      <c r="A2217" s="418"/>
      <c r="B2217" s="419" t="s">
        <v>282</v>
      </c>
      <c r="C2217" s="418"/>
      <c r="D2217" s="425" t="s">
        <v>345</v>
      </c>
      <c r="E2217" s="427">
        <v>0</v>
      </c>
      <c r="F2217" s="427">
        <v>0</v>
      </c>
      <c r="G2217" s="427">
        <v>0</v>
      </c>
      <c r="H2217" s="540" t="s">
        <v>741</v>
      </c>
      <c r="I2217" s="540" t="s">
        <v>741</v>
      </c>
      <c r="J2217" s="458"/>
      <c r="K2217" s="458"/>
      <c r="L2217" s="338"/>
      <c r="M2217" s="338"/>
      <c r="N2217" s="338"/>
      <c r="O2217" s="342"/>
      <c r="P2217" s="341"/>
      <c r="Q2217" s="341"/>
      <c r="R2217" s="341"/>
      <c r="S2217" s="373"/>
      <c r="T2217" s="343"/>
      <c r="U2217" s="343"/>
      <c r="V2217" s="343"/>
      <c r="W2217" s="343"/>
    </row>
    <row r="2218" spans="1:23" s="130" customFormat="1" ht="30">
      <c r="A2218" s="418"/>
      <c r="B2218" s="419" t="s">
        <v>283</v>
      </c>
      <c r="C2218" s="418"/>
      <c r="D2218" s="425" t="s">
        <v>346</v>
      </c>
      <c r="E2218" s="427">
        <v>0</v>
      </c>
      <c r="F2218" s="427">
        <v>0</v>
      </c>
      <c r="G2218" s="427">
        <v>0</v>
      </c>
      <c r="H2218" s="540" t="s">
        <v>741</v>
      </c>
      <c r="I2218" s="540" t="s">
        <v>741</v>
      </c>
      <c r="J2218" s="458"/>
      <c r="K2218" s="458"/>
      <c r="L2218" s="338"/>
      <c r="M2218" s="338"/>
      <c r="N2218" s="338"/>
      <c r="O2218" s="342"/>
      <c r="P2218" s="341"/>
      <c r="Q2218" s="341"/>
      <c r="R2218" s="341"/>
      <c r="S2218" s="373"/>
      <c r="T2218" s="343"/>
      <c r="U2218" s="343"/>
      <c r="V2218" s="343"/>
      <c r="W2218" s="343"/>
    </row>
    <row r="2219" spans="1:23" s="130" customFormat="1" ht="30">
      <c r="A2219" s="418"/>
      <c r="B2219" s="419" t="s">
        <v>284</v>
      </c>
      <c r="C2219" s="418"/>
      <c r="D2219" s="425" t="s">
        <v>347</v>
      </c>
      <c r="E2219" s="427">
        <v>0</v>
      </c>
      <c r="F2219" s="427">
        <v>0</v>
      </c>
      <c r="G2219" s="427">
        <v>0</v>
      </c>
      <c r="H2219" s="540" t="s">
        <v>741</v>
      </c>
      <c r="I2219" s="540" t="s">
        <v>741</v>
      </c>
      <c r="J2219" s="458"/>
      <c r="K2219" s="458"/>
      <c r="L2219" s="338"/>
      <c r="M2219" s="338"/>
      <c r="N2219" s="338"/>
      <c r="O2219" s="342"/>
      <c r="P2219" s="341"/>
      <c r="Q2219" s="341"/>
      <c r="R2219" s="341"/>
      <c r="S2219" s="373"/>
      <c r="T2219" s="343"/>
      <c r="U2219" s="343"/>
      <c r="V2219" s="343"/>
      <c r="W2219" s="343"/>
    </row>
    <row r="2220" spans="1:23" s="130" customFormat="1">
      <c r="A2220" s="418"/>
      <c r="B2220" s="419" t="s">
        <v>285</v>
      </c>
      <c r="C2220" s="418"/>
      <c r="D2220" s="425" t="s">
        <v>348</v>
      </c>
      <c r="E2220" s="427">
        <v>0</v>
      </c>
      <c r="F2220" s="427">
        <v>0</v>
      </c>
      <c r="G2220" s="427">
        <v>0</v>
      </c>
      <c r="H2220" s="540" t="s">
        <v>741</v>
      </c>
      <c r="I2220" s="540" t="s">
        <v>741</v>
      </c>
      <c r="J2220" s="458"/>
      <c r="K2220" s="458"/>
      <c r="L2220" s="338"/>
      <c r="M2220" s="338"/>
      <c r="N2220" s="338"/>
      <c r="O2220" s="342"/>
      <c r="P2220" s="341"/>
      <c r="Q2220" s="341"/>
      <c r="R2220" s="341"/>
      <c r="S2220" s="373"/>
      <c r="T2220" s="343"/>
      <c r="U2220" s="343"/>
      <c r="V2220" s="343"/>
      <c r="W2220" s="343"/>
    </row>
    <row r="2221" spans="1:23" s="130" customFormat="1" ht="30">
      <c r="A2221" s="418"/>
      <c r="B2221" s="419">
        <v>3426</v>
      </c>
      <c r="C2221" s="418"/>
      <c r="D2221" s="425" t="s">
        <v>349</v>
      </c>
      <c r="E2221" s="427">
        <v>0</v>
      </c>
      <c r="F2221" s="427">
        <v>0</v>
      </c>
      <c r="G2221" s="427">
        <v>0</v>
      </c>
      <c r="H2221" s="540" t="s">
        <v>741</v>
      </c>
      <c r="I2221" s="540" t="s">
        <v>741</v>
      </c>
      <c r="J2221" s="458"/>
      <c r="K2221" s="458"/>
      <c r="L2221" s="338"/>
      <c r="M2221" s="338"/>
      <c r="N2221" s="338"/>
      <c r="O2221" s="342"/>
      <c r="P2221" s="341"/>
      <c r="Q2221" s="341"/>
      <c r="R2221" s="341"/>
      <c r="S2221" s="373"/>
      <c r="T2221" s="343"/>
      <c r="U2221" s="343"/>
      <c r="V2221" s="343"/>
      <c r="W2221" s="343"/>
    </row>
    <row r="2222" spans="1:23" s="130" customFormat="1" ht="30">
      <c r="A2222" s="418"/>
      <c r="B2222" s="419">
        <v>3427</v>
      </c>
      <c r="C2222" s="418"/>
      <c r="D2222" s="425" t="s">
        <v>350</v>
      </c>
      <c r="E2222" s="427">
        <v>0</v>
      </c>
      <c r="F2222" s="427">
        <v>0</v>
      </c>
      <c r="G2222" s="427">
        <v>0</v>
      </c>
      <c r="H2222" s="540" t="s">
        <v>741</v>
      </c>
      <c r="I2222" s="540" t="s">
        <v>741</v>
      </c>
      <c r="J2222" s="458"/>
      <c r="K2222" s="458"/>
      <c r="L2222" s="338"/>
      <c r="M2222" s="338"/>
      <c r="N2222" s="338"/>
      <c r="O2222" s="342"/>
      <c r="P2222" s="341"/>
      <c r="Q2222" s="341"/>
      <c r="R2222" s="341"/>
      <c r="S2222" s="373"/>
      <c r="T2222" s="343"/>
      <c r="U2222" s="343"/>
      <c r="V2222" s="343"/>
      <c r="W2222" s="343"/>
    </row>
    <row r="2223" spans="1:23" s="130" customFormat="1">
      <c r="A2223" s="418"/>
      <c r="B2223" s="419">
        <v>3428</v>
      </c>
      <c r="C2223" s="418"/>
      <c r="D2223" s="425" t="s">
        <v>351</v>
      </c>
      <c r="E2223" s="427">
        <v>0</v>
      </c>
      <c r="F2223" s="427">
        <v>0</v>
      </c>
      <c r="G2223" s="427">
        <v>0</v>
      </c>
      <c r="H2223" s="540" t="s">
        <v>741</v>
      </c>
      <c r="I2223" s="540" t="s">
        <v>741</v>
      </c>
      <c r="J2223" s="458"/>
      <c r="K2223" s="458"/>
      <c r="L2223" s="338"/>
      <c r="M2223" s="338"/>
      <c r="N2223" s="338"/>
      <c r="O2223" s="342"/>
      <c r="P2223" s="341"/>
      <c r="Q2223" s="341"/>
      <c r="R2223" s="341"/>
      <c r="S2223" s="373"/>
      <c r="T2223" s="343"/>
      <c r="U2223" s="343"/>
      <c r="V2223" s="343"/>
      <c r="W2223" s="343"/>
    </row>
    <row r="2224" spans="1:23" s="130" customFormat="1">
      <c r="A2224" s="336"/>
      <c r="B2224" s="415" t="s">
        <v>286</v>
      </c>
      <c r="C2224" s="336"/>
      <c r="D2224" s="426" t="s">
        <v>111</v>
      </c>
      <c r="E2224" s="417">
        <f>SUM(E2225:E2228)</f>
        <v>0</v>
      </c>
      <c r="F2224" s="417">
        <f t="shared" ref="F2224" si="1148">SUM(F2225:F2228)</f>
        <v>0</v>
      </c>
      <c r="G2224" s="417">
        <f t="shared" ref="G2224" si="1149">SUM(G2225:G2228)</f>
        <v>0</v>
      </c>
      <c r="H2224" s="541" t="s">
        <v>741</v>
      </c>
      <c r="I2224" s="541" t="s">
        <v>741</v>
      </c>
      <c r="J2224" s="458"/>
      <c r="K2224" s="458"/>
      <c r="L2224" s="338"/>
      <c r="M2224" s="338"/>
      <c r="N2224" s="338"/>
      <c r="O2224" s="342"/>
      <c r="P2224" s="341"/>
      <c r="Q2224" s="341"/>
      <c r="R2224" s="341"/>
      <c r="S2224" s="373"/>
      <c r="T2224" s="343"/>
      <c r="U2224" s="343"/>
      <c r="V2224" s="343"/>
      <c r="W2224" s="343"/>
    </row>
    <row r="2225" spans="1:23" s="130" customFormat="1">
      <c r="A2225" s="418"/>
      <c r="B2225" s="419" t="s">
        <v>197</v>
      </c>
      <c r="C2225" s="418"/>
      <c r="D2225" s="425" t="s">
        <v>198</v>
      </c>
      <c r="E2225" s="427">
        <v>0</v>
      </c>
      <c r="F2225" s="427">
        <v>0</v>
      </c>
      <c r="G2225" s="427">
        <v>0</v>
      </c>
      <c r="H2225" s="540" t="s">
        <v>741</v>
      </c>
      <c r="I2225" s="540" t="s">
        <v>741</v>
      </c>
      <c r="J2225" s="458"/>
      <c r="K2225" s="458"/>
      <c r="L2225" s="338"/>
      <c r="M2225" s="338"/>
      <c r="N2225" s="338"/>
      <c r="O2225" s="342"/>
      <c r="P2225" s="341"/>
      <c r="Q2225" s="341"/>
      <c r="R2225" s="341"/>
      <c r="S2225" s="373"/>
      <c r="T2225" s="343"/>
      <c r="U2225" s="343"/>
      <c r="V2225" s="343"/>
      <c r="W2225" s="343"/>
    </row>
    <row r="2226" spans="1:23" s="130" customFormat="1" ht="30">
      <c r="A2226" s="418"/>
      <c r="B2226" s="419" t="s">
        <v>287</v>
      </c>
      <c r="C2226" s="418"/>
      <c r="D2226" s="425" t="s">
        <v>352</v>
      </c>
      <c r="E2226" s="427">
        <v>0</v>
      </c>
      <c r="F2226" s="427">
        <v>0</v>
      </c>
      <c r="G2226" s="427">
        <v>0</v>
      </c>
      <c r="H2226" s="540" t="s">
        <v>741</v>
      </c>
      <c r="I2226" s="540" t="s">
        <v>741</v>
      </c>
      <c r="J2226" s="458"/>
      <c r="K2226" s="458"/>
      <c r="L2226" s="338"/>
      <c r="M2226" s="338"/>
      <c r="N2226" s="338"/>
      <c r="O2226" s="342"/>
      <c r="P2226" s="341"/>
      <c r="Q2226" s="341"/>
      <c r="R2226" s="341"/>
      <c r="S2226" s="373"/>
      <c r="T2226" s="343"/>
      <c r="U2226" s="343"/>
      <c r="V2226" s="343"/>
      <c r="W2226" s="343"/>
    </row>
    <row r="2227" spans="1:23" s="130" customFormat="1">
      <c r="A2227" s="418"/>
      <c r="B2227" s="419" t="s">
        <v>288</v>
      </c>
      <c r="C2227" s="418"/>
      <c r="D2227" s="425" t="s">
        <v>353</v>
      </c>
      <c r="E2227" s="427">
        <v>0</v>
      </c>
      <c r="F2227" s="427">
        <v>0</v>
      </c>
      <c r="G2227" s="427">
        <v>0</v>
      </c>
      <c r="H2227" s="540" t="s">
        <v>741</v>
      </c>
      <c r="I2227" s="540" t="s">
        <v>741</v>
      </c>
      <c r="J2227" s="458"/>
      <c r="K2227" s="458"/>
      <c r="L2227" s="338"/>
      <c r="M2227" s="338"/>
      <c r="N2227" s="338"/>
      <c r="O2227" s="342"/>
      <c r="P2227" s="341"/>
      <c r="Q2227" s="341"/>
      <c r="R2227" s="341"/>
      <c r="S2227" s="373"/>
      <c r="T2227" s="343"/>
      <c r="U2227" s="343"/>
      <c r="V2227" s="343"/>
      <c r="W2227" s="343"/>
    </row>
    <row r="2228" spans="1:23" s="130" customFormat="1">
      <c r="A2228" s="418"/>
      <c r="B2228" s="419" t="s">
        <v>289</v>
      </c>
      <c r="C2228" s="418"/>
      <c r="D2228" s="425" t="s">
        <v>354</v>
      </c>
      <c r="E2228" s="427">
        <v>0</v>
      </c>
      <c r="F2228" s="427">
        <v>0</v>
      </c>
      <c r="G2228" s="427">
        <v>0</v>
      </c>
      <c r="H2228" s="540" t="s">
        <v>741</v>
      </c>
      <c r="I2228" s="540" t="s">
        <v>741</v>
      </c>
      <c r="J2228" s="458"/>
      <c r="K2228" s="458"/>
      <c r="L2228" s="338"/>
      <c r="M2228" s="338"/>
      <c r="N2228" s="338"/>
      <c r="O2228" s="342"/>
      <c r="P2228" s="341"/>
      <c r="Q2228" s="341"/>
      <c r="R2228" s="341"/>
      <c r="S2228" s="373"/>
      <c r="T2228" s="343"/>
      <c r="U2228" s="343"/>
      <c r="V2228" s="343"/>
      <c r="W2228" s="343"/>
    </row>
    <row r="2229" spans="1:23" s="130" customFormat="1">
      <c r="A2229" s="336"/>
      <c r="B2229" s="415">
        <v>35</v>
      </c>
      <c r="C2229" s="336"/>
      <c r="D2229" s="426" t="s">
        <v>355</v>
      </c>
      <c r="E2229" s="417">
        <f>E2230+E2233+E2237</f>
        <v>0</v>
      </c>
      <c r="F2229" s="417">
        <f t="shared" ref="F2229" si="1150">F2230+F2233+F2237</f>
        <v>0</v>
      </c>
      <c r="G2229" s="417">
        <f t="shared" ref="G2229" si="1151">G2230+G2233+G2237</f>
        <v>0</v>
      </c>
      <c r="H2229" s="541" t="s">
        <v>741</v>
      </c>
      <c r="I2229" s="541" t="s">
        <v>741</v>
      </c>
      <c r="J2229" s="458"/>
      <c r="K2229" s="458"/>
      <c r="L2229" s="338"/>
      <c r="M2229" s="338"/>
      <c r="N2229" s="338"/>
      <c r="O2229" s="342"/>
      <c r="P2229" s="341"/>
      <c r="Q2229" s="341"/>
      <c r="R2229" s="341"/>
      <c r="S2229" s="373"/>
      <c r="T2229" s="343"/>
      <c r="U2229" s="343"/>
      <c r="V2229" s="343"/>
      <c r="W2229" s="343"/>
    </row>
    <row r="2230" spans="1:23" s="130" customFormat="1">
      <c r="A2230" s="336"/>
      <c r="B2230" s="415" t="s">
        <v>290</v>
      </c>
      <c r="C2230" s="336"/>
      <c r="D2230" s="426" t="s">
        <v>356</v>
      </c>
      <c r="E2230" s="417">
        <f>SUM(E2231:E2232)</f>
        <v>0</v>
      </c>
      <c r="F2230" s="417">
        <f t="shared" ref="F2230" si="1152">SUM(F2231:F2232)</f>
        <v>0</v>
      </c>
      <c r="G2230" s="417">
        <f t="shared" ref="G2230" si="1153">SUM(G2231:G2232)</f>
        <v>0</v>
      </c>
      <c r="H2230" s="541" t="s">
        <v>741</v>
      </c>
      <c r="I2230" s="541" t="s">
        <v>741</v>
      </c>
      <c r="J2230" s="458"/>
      <c r="K2230" s="458"/>
      <c r="L2230" s="338"/>
      <c r="M2230" s="338"/>
      <c r="N2230" s="338"/>
      <c r="O2230" s="342"/>
      <c r="P2230" s="341"/>
      <c r="Q2230" s="341"/>
      <c r="R2230" s="341"/>
      <c r="S2230" s="373"/>
      <c r="T2230" s="343"/>
      <c r="U2230" s="343"/>
      <c r="V2230" s="343"/>
      <c r="W2230" s="343"/>
    </row>
    <row r="2231" spans="1:23" s="130" customFormat="1" ht="30">
      <c r="A2231" s="418"/>
      <c r="B2231" s="419" t="s">
        <v>292</v>
      </c>
      <c r="C2231" s="418"/>
      <c r="D2231" s="425" t="s">
        <v>357</v>
      </c>
      <c r="E2231" s="427">
        <v>0</v>
      </c>
      <c r="F2231" s="427">
        <v>0</v>
      </c>
      <c r="G2231" s="427">
        <v>0</v>
      </c>
      <c r="H2231" s="540" t="s">
        <v>741</v>
      </c>
      <c r="I2231" s="540" t="s">
        <v>741</v>
      </c>
      <c r="J2231" s="458"/>
      <c r="K2231" s="458"/>
      <c r="L2231" s="338"/>
      <c r="M2231" s="338"/>
      <c r="N2231" s="338"/>
      <c r="O2231" s="342"/>
      <c r="P2231" s="341"/>
      <c r="Q2231" s="341"/>
      <c r="R2231" s="341"/>
      <c r="S2231" s="373"/>
      <c r="T2231" s="343"/>
      <c r="U2231" s="343"/>
      <c r="V2231" s="343"/>
      <c r="W2231" s="343"/>
    </row>
    <row r="2232" spans="1:23" s="130" customFormat="1">
      <c r="A2232" s="418"/>
      <c r="B2232" s="419" t="s">
        <v>293</v>
      </c>
      <c r="C2232" s="418"/>
      <c r="D2232" s="425" t="s">
        <v>356</v>
      </c>
      <c r="E2232" s="427">
        <v>0</v>
      </c>
      <c r="F2232" s="427">
        <v>0</v>
      </c>
      <c r="G2232" s="427">
        <v>0</v>
      </c>
      <c r="H2232" s="540" t="s">
        <v>741</v>
      </c>
      <c r="I2232" s="540" t="s">
        <v>741</v>
      </c>
      <c r="J2232" s="458"/>
      <c r="K2232" s="458"/>
      <c r="L2232" s="338"/>
      <c r="M2232" s="338"/>
      <c r="N2232" s="338"/>
      <c r="O2232" s="342"/>
      <c r="P2232" s="341"/>
      <c r="Q2232" s="341"/>
      <c r="R2232" s="341"/>
      <c r="S2232" s="373"/>
      <c r="T2232" s="343"/>
      <c r="U2232" s="343"/>
      <c r="V2232" s="343"/>
      <c r="W2232" s="343"/>
    </row>
    <row r="2233" spans="1:23" s="130" customFormat="1" ht="30">
      <c r="A2233" s="336"/>
      <c r="B2233" s="415" t="s">
        <v>291</v>
      </c>
      <c r="C2233" s="336"/>
      <c r="D2233" s="426" t="s">
        <v>358</v>
      </c>
      <c r="E2233" s="417">
        <f>SUM(E2234:E2236)</f>
        <v>0</v>
      </c>
      <c r="F2233" s="417">
        <f t="shared" ref="F2233" si="1154">SUM(F2234:F2236)</f>
        <v>0</v>
      </c>
      <c r="G2233" s="417">
        <f t="shared" ref="G2233" si="1155">SUM(G2234:G2236)</f>
        <v>0</v>
      </c>
      <c r="H2233" s="541" t="s">
        <v>741</v>
      </c>
      <c r="I2233" s="541" t="s">
        <v>741</v>
      </c>
      <c r="J2233" s="458"/>
      <c r="K2233" s="458"/>
      <c r="L2233" s="338"/>
      <c r="M2233" s="338"/>
      <c r="N2233" s="338"/>
      <c r="O2233" s="342"/>
      <c r="P2233" s="341"/>
      <c r="Q2233" s="341"/>
      <c r="R2233" s="341"/>
      <c r="S2233" s="373"/>
      <c r="T2233" s="343"/>
      <c r="U2233" s="343"/>
      <c r="V2233" s="343"/>
      <c r="W2233" s="343"/>
    </row>
    <row r="2234" spans="1:23" s="130" customFormat="1" ht="30">
      <c r="A2234" s="418"/>
      <c r="B2234" s="419" t="s">
        <v>294</v>
      </c>
      <c r="C2234" s="418"/>
      <c r="D2234" s="425" t="s">
        <v>359</v>
      </c>
      <c r="E2234" s="427">
        <v>0</v>
      </c>
      <c r="F2234" s="427">
        <v>0</v>
      </c>
      <c r="G2234" s="427">
        <v>0</v>
      </c>
      <c r="H2234" s="540" t="s">
        <v>741</v>
      </c>
      <c r="I2234" s="540" t="s">
        <v>741</v>
      </c>
      <c r="J2234" s="458"/>
      <c r="K2234" s="458"/>
      <c r="L2234" s="338"/>
      <c r="M2234" s="338"/>
      <c r="N2234" s="338"/>
      <c r="O2234" s="342"/>
      <c r="P2234" s="341"/>
      <c r="Q2234" s="341"/>
      <c r="R2234" s="341"/>
      <c r="S2234" s="373"/>
      <c r="T2234" s="343"/>
      <c r="U2234" s="343"/>
      <c r="V2234" s="343"/>
      <c r="W2234" s="343"/>
    </row>
    <row r="2235" spans="1:23" s="130" customFormat="1" ht="30">
      <c r="A2235" s="418"/>
      <c r="B2235" s="419" t="s">
        <v>295</v>
      </c>
      <c r="C2235" s="418"/>
      <c r="D2235" s="425" t="s">
        <v>360</v>
      </c>
      <c r="E2235" s="427">
        <v>0</v>
      </c>
      <c r="F2235" s="427">
        <v>0</v>
      </c>
      <c r="G2235" s="427">
        <v>0</v>
      </c>
      <c r="H2235" s="540" t="s">
        <v>741</v>
      </c>
      <c r="I2235" s="540" t="s">
        <v>741</v>
      </c>
      <c r="J2235" s="458"/>
      <c r="K2235" s="458"/>
      <c r="L2235" s="338"/>
      <c r="M2235" s="338"/>
      <c r="N2235" s="338"/>
      <c r="O2235" s="342"/>
      <c r="P2235" s="341"/>
      <c r="Q2235" s="341"/>
      <c r="R2235" s="341"/>
      <c r="S2235" s="373"/>
      <c r="T2235" s="343"/>
      <c r="U2235" s="343"/>
      <c r="V2235" s="343"/>
      <c r="W2235" s="343"/>
    </row>
    <row r="2236" spans="1:23" s="130" customFormat="1">
      <c r="A2236" s="418"/>
      <c r="B2236" s="419" t="s">
        <v>296</v>
      </c>
      <c r="C2236" s="418"/>
      <c r="D2236" s="425" t="s">
        <v>361</v>
      </c>
      <c r="E2236" s="427">
        <v>0</v>
      </c>
      <c r="F2236" s="427">
        <v>0</v>
      </c>
      <c r="G2236" s="427">
        <v>0</v>
      </c>
      <c r="H2236" s="540" t="s">
        <v>741</v>
      </c>
      <c r="I2236" s="540" t="s">
        <v>741</v>
      </c>
      <c r="J2236" s="458"/>
      <c r="K2236" s="458"/>
      <c r="L2236" s="338"/>
      <c r="M2236" s="338"/>
      <c r="N2236" s="338"/>
      <c r="O2236" s="342"/>
      <c r="P2236" s="341"/>
      <c r="Q2236" s="341"/>
      <c r="R2236" s="341"/>
      <c r="S2236" s="373"/>
      <c r="T2236" s="343"/>
      <c r="U2236" s="343"/>
      <c r="V2236" s="343"/>
      <c r="W2236" s="343"/>
    </row>
    <row r="2237" spans="1:23" s="130" customFormat="1" ht="30">
      <c r="A2237" s="336"/>
      <c r="B2237" s="415">
        <v>353</v>
      </c>
      <c r="C2237" s="336"/>
      <c r="D2237" s="426" t="s">
        <v>362</v>
      </c>
      <c r="E2237" s="417">
        <f>SUM(E2238)</f>
        <v>0</v>
      </c>
      <c r="F2237" s="417">
        <f t="shared" ref="F2237" si="1156">SUM(F2238)</f>
        <v>0</v>
      </c>
      <c r="G2237" s="417">
        <f t="shared" ref="G2237" si="1157">SUM(G2238)</f>
        <v>0</v>
      </c>
      <c r="H2237" s="541" t="s">
        <v>741</v>
      </c>
      <c r="I2237" s="541" t="s">
        <v>741</v>
      </c>
      <c r="J2237" s="458"/>
      <c r="K2237" s="458"/>
      <c r="L2237" s="338"/>
      <c r="M2237" s="338"/>
      <c r="N2237" s="338"/>
      <c r="O2237" s="342"/>
      <c r="P2237" s="341"/>
      <c r="Q2237" s="341"/>
      <c r="R2237" s="341"/>
      <c r="S2237" s="373"/>
      <c r="T2237" s="343"/>
      <c r="U2237" s="343"/>
      <c r="V2237" s="343"/>
      <c r="W2237" s="343"/>
    </row>
    <row r="2238" spans="1:23" s="130" customFormat="1" ht="30">
      <c r="A2238" s="418"/>
      <c r="B2238" s="419">
        <v>3531</v>
      </c>
      <c r="C2238" s="418"/>
      <c r="D2238" s="425" t="s">
        <v>362</v>
      </c>
      <c r="E2238" s="427">
        <v>0</v>
      </c>
      <c r="F2238" s="427">
        <v>0</v>
      </c>
      <c r="G2238" s="427">
        <v>0</v>
      </c>
      <c r="H2238" s="540" t="s">
        <v>741</v>
      </c>
      <c r="I2238" s="540" t="s">
        <v>741</v>
      </c>
      <c r="J2238" s="458"/>
      <c r="K2238" s="458"/>
      <c r="L2238" s="338"/>
      <c r="M2238" s="338"/>
      <c r="N2238" s="338"/>
      <c r="O2238" s="342"/>
      <c r="P2238" s="341"/>
      <c r="Q2238" s="341"/>
      <c r="R2238" s="341"/>
      <c r="S2238" s="373"/>
      <c r="T2238" s="343"/>
      <c r="U2238" s="343"/>
      <c r="V2238" s="343"/>
      <c r="W2238" s="343"/>
    </row>
    <row r="2239" spans="1:23" s="130" customFormat="1">
      <c r="A2239" s="336"/>
      <c r="B2239" s="415">
        <v>36</v>
      </c>
      <c r="C2239" s="336"/>
      <c r="D2239" s="426" t="s">
        <v>363</v>
      </c>
      <c r="E2239" s="417">
        <f>E2240+E2243+E2246+E2251+E2255+E2259+E2262</f>
        <v>0</v>
      </c>
      <c r="F2239" s="417">
        <f t="shared" ref="F2239" si="1158">F2240+F2243+F2246+F2251+F2255+F2259+F2262</f>
        <v>0</v>
      </c>
      <c r="G2239" s="417">
        <f t="shared" ref="G2239" si="1159">G2240+G2243+G2246+G2251+G2255+G2259+G2262</f>
        <v>0</v>
      </c>
      <c r="H2239" s="541" t="s">
        <v>741</v>
      </c>
      <c r="I2239" s="541" t="s">
        <v>741</v>
      </c>
      <c r="J2239" s="458"/>
      <c r="K2239" s="458"/>
      <c r="L2239" s="338"/>
      <c r="M2239" s="338"/>
      <c r="N2239" s="338"/>
      <c r="O2239" s="342"/>
      <c r="P2239" s="341"/>
      <c r="Q2239" s="341"/>
      <c r="R2239" s="341"/>
      <c r="S2239" s="373"/>
      <c r="T2239" s="343"/>
      <c r="U2239" s="343"/>
      <c r="V2239" s="343"/>
      <c r="W2239" s="343"/>
    </row>
    <row r="2240" spans="1:23" s="130" customFormat="1">
      <c r="A2240" s="336"/>
      <c r="B2240" s="415" t="s">
        <v>297</v>
      </c>
      <c r="C2240" s="336"/>
      <c r="D2240" s="426" t="s">
        <v>364</v>
      </c>
      <c r="E2240" s="417">
        <f>SUM(E2241:E2242)</f>
        <v>0</v>
      </c>
      <c r="F2240" s="417">
        <f t="shared" ref="F2240" si="1160">SUM(F2241:F2242)</f>
        <v>0</v>
      </c>
      <c r="G2240" s="417">
        <f t="shared" ref="G2240" si="1161">SUM(G2241:G2242)</f>
        <v>0</v>
      </c>
      <c r="H2240" s="541" t="s">
        <v>741</v>
      </c>
      <c r="I2240" s="541" t="s">
        <v>741</v>
      </c>
      <c r="J2240" s="458"/>
      <c r="K2240" s="458"/>
      <c r="L2240" s="338"/>
      <c r="M2240" s="338"/>
      <c r="N2240" s="338"/>
      <c r="O2240" s="342"/>
      <c r="P2240" s="341"/>
      <c r="Q2240" s="341"/>
      <c r="R2240" s="341"/>
      <c r="S2240" s="373"/>
      <c r="T2240" s="343"/>
      <c r="U2240" s="343"/>
      <c r="V2240" s="343"/>
      <c r="W2240" s="343"/>
    </row>
    <row r="2241" spans="1:23" s="130" customFormat="1">
      <c r="A2241" s="418"/>
      <c r="B2241" s="419" t="s">
        <v>298</v>
      </c>
      <c r="C2241" s="418"/>
      <c r="D2241" s="425" t="s">
        <v>365</v>
      </c>
      <c r="E2241" s="427">
        <v>0</v>
      </c>
      <c r="F2241" s="427">
        <v>0</v>
      </c>
      <c r="G2241" s="427">
        <v>0</v>
      </c>
      <c r="H2241" s="540" t="s">
        <v>741</v>
      </c>
      <c r="I2241" s="540" t="s">
        <v>741</v>
      </c>
      <c r="J2241" s="458"/>
      <c r="K2241" s="458"/>
      <c r="L2241" s="338"/>
      <c r="M2241" s="338"/>
      <c r="N2241" s="338"/>
      <c r="O2241" s="342"/>
      <c r="P2241" s="341"/>
      <c r="Q2241" s="341"/>
      <c r="R2241" s="341"/>
      <c r="S2241" s="373"/>
      <c r="T2241" s="343"/>
      <c r="U2241" s="343"/>
      <c r="V2241" s="343"/>
      <c r="W2241" s="343"/>
    </row>
    <row r="2242" spans="1:23" s="130" customFormat="1">
      <c r="A2242" s="418"/>
      <c r="B2242" s="419" t="s">
        <v>299</v>
      </c>
      <c r="C2242" s="418"/>
      <c r="D2242" s="425" t="s">
        <v>366</v>
      </c>
      <c r="E2242" s="427">
        <v>0</v>
      </c>
      <c r="F2242" s="427">
        <v>0</v>
      </c>
      <c r="G2242" s="427">
        <v>0</v>
      </c>
      <c r="H2242" s="540" t="s">
        <v>741</v>
      </c>
      <c r="I2242" s="540" t="s">
        <v>741</v>
      </c>
      <c r="J2242" s="458"/>
      <c r="K2242" s="458"/>
      <c r="L2242" s="338"/>
      <c r="M2242" s="338"/>
      <c r="N2242" s="338"/>
      <c r="O2242" s="342"/>
      <c r="P2242" s="341"/>
      <c r="Q2242" s="341"/>
      <c r="R2242" s="341"/>
      <c r="S2242" s="373"/>
      <c r="T2242" s="343"/>
      <c r="U2242" s="343"/>
      <c r="V2242" s="343"/>
      <c r="W2242" s="343"/>
    </row>
    <row r="2243" spans="1:23" s="130" customFormat="1" ht="30">
      <c r="A2243" s="336"/>
      <c r="B2243" s="415">
        <v>362</v>
      </c>
      <c r="C2243" s="336"/>
      <c r="D2243" s="426" t="s">
        <v>367</v>
      </c>
      <c r="E2243" s="417">
        <f>SUM(E2244:E2245)</f>
        <v>0</v>
      </c>
      <c r="F2243" s="417">
        <f t="shared" ref="F2243" si="1162">SUM(F2244:F2245)</f>
        <v>0</v>
      </c>
      <c r="G2243" s="417">
        <f t="shared" ref="G2243" si="1163">SUM(G2244:G2245)</f>
        <v>0</v>
      </c>
      <c r="H2243" s="541" t="s">
        <v>741</v>
      </c>
      <c r="I2243" s="541" t="s">
        <v>741</v>
      </c>
      <c r="J2243" s="458"/>
      <c r="K2243" s="458"/>
      <c r="L2243" s="338"/>
      <c r="M2243" s="338"/>
      <c r="N2243" s="338"/>
      <c r="O2243" s="342"/>
      <c r="P2243" s="341"/>
      <c r="Q2243" s="341"/>
      <c r="R2243" s="341"/>
      <c r="S2243" s="373"/>
      <c r="T2243" s="343"/>
      <c r="U2243" s="343"/>
      <c r="V2243" s="343"/>
      <c r="W2243" s="343"/>
    </row>
    <row r="2244" spans="1:23" s="130" customFormat="1" ht="30">
      <c r="A2244" s="418"/>
      <c r="B2244" s="419">
        <v>3621</v>
      </c>
      <c r="C2244" s="418"/>
      <c r="D2244" s="425" t="s">
        <v>368</v>
      </c>
      <c r="E2244" s="427">
        <v>0</v>
      </c>
      <c r="F2244" s="427">
        <v>0</v>
      </c>
      <c r="G2244" s="427">
        <v>0</v>
      </c>
      <c r="H2244" s="540" t="s">
        <v>741</v>
      </c>
      <c r="I2244" s="540" t="s">
        <v>741</v>
      </c>
      <c r="J2244" s="458"/>
      <c r="K2244" s="458"/>
      <c r="L2244" s="338"/>
      <c r="M2244" s="338"/>
      <c r="N2244" s="338"/>
      <c r="O2244" s="342"/>
      <c r="P2244" s="341"/>
      <c r="Q2244" s="341"/>
      <c r="R2244" s="341"/>
      <c r="S2244" s="373"/>
      <c r="T2244" s="343"/>
      <c r="U2244" s="343"/>
      <c r="V2244" s="343"/>
      <c r="W2244" s="343"/>
    </row>
    <row r="2245" spans="1:23" s="130" customFormat="1" ht="30">
      <c r="A2245" s="418"/>
      <c r="B2245" s="419">
        <v>3622</v>
      </c>
      <c r="C2245" s="418"/>
      <c r="D2245" s="425" t="s">
        <v>369</v>
      </c>
      <c r="E2245" s="427">
        <v>0</v>
      </c>
      <c r="F2245" s="427">
        <v>0</v>
      </c>
      <c r="G2245" s="427">
        <v>0</v>
      </c>
      <c r="H2245" s="540" t="s">
        <v>741</v>
      </c>
      <c r="I2245" s="540" t="s">
        <v>741</v>
      </c>
      <c r="J2245" s="458"/>
      <c r="K2245" s="458"/>
      <c r="L2245" s="338"/>
      <c r="M2245" s="338"/>
      <c r="N2245" s="338"/>
      <c r="O2245" s="342"/>
      <c r="P2245" s="341"/>
      <c r="Q2245" s="341"/>
      <c r="R2245" s="341"/>
      <c r="S2245" s="373"/>
      <c r="T2245" s="343"/>
      <c r="U2245" s="343"/>
      <c r="V2245" s="343"/>
      <c r="W2245" s="343"/>
    </row>
    <row r="2246" spans="1:23" s="130" customFormat="1">
      <c r="A2246" s="336"/>
      <c r="B2246" s="415" t="s">
        <v>300</v>
      </c>
      <c r="C2246" s="336"/>
      <c r="D2246" s="426" t="s">
        <v>370</v>
      </c>
      <c r="E2246" s="417">
        <f>SUM(E2247:E2250)</f>
        <v>0</v>
      </c>
      <c r="F2246" s="417">
        <f t="shared" ref="F2246" si="1164">SUM(F2247:F2250)</f>
        <v>0</v>
      </c>
      <c r="G2246" s="417">
        <f t="shared" ref="G2246" si="1165">SUM(G2247:G2250)</f>
        <v>0</v>
      </c>
      <c r="H2246" s="541" t="s">
        <v>741</v>
      </c>
      <c r="I2246" s="541" t="s">
        <v>741</v>
      </c>
      <c r="J2246" s="458"/>
      <c r="K2246" s="458"/>
      <c r="L2246" s="338"/>
      <c r="M2246" s="338"/>
      <c r="N2246" s="338"/>
      <c r="O2246" s="342"/>
      <c r="P2246" s="341"/>
      <c r="Q2246" s="341"/>
      <c r="R2246" s="341"/>
      <c r="S2246" s="373"/>
      <c r="T2246" s="343"/>
      <c r="U2246" s="343"/>
      <c r="V2246" s="343"/>
      <c r="W2246" s="343"/>
    </row>
    <row r="2247" spans="1:23" s="130" customFormat="1">
      <c r="A2247" s="418"/>
      <c r="B2247" s="419" t="s">
        <v>301</v>
      </c>
      <c r="C2247" s="418"/>
      <c r="D2247" s="425" t="s">
        <v>371</v>
      </c>
      <c r="E2247" s="427">
        <v>0</v>
      </c>
      <c r="F2247" s="427">
        <v>0</v>
      </c>
      <c r="G2247" s="427">
        <v>0</v>
      </c>
      <c r="H2247" s="540" t="s">
        <v>741</v>
      </c>
      <c r="I2247" s="540" t="s">
        <v>741</v>
      </c>
      <c r="J2247" s="458"/>
      <c r="K2247" s="458"/>
      <c r="L2247" s="338"/>
      <c r="M2247" s="338"/>
      <c r="N2247" s="338"/>
      <c r="O2247" s="342"/>
      <c r="P2247" s="341"/>
      <c r="Q2247" s="341"/>
      <c r="R2247" s="341"/>
      <c r="S2247" s="373"/>
      <c r="T2247" s="343"/>
      <c r="U2247" s="343"/>
      <c r="V2247" s="343"/>
      <c r="W2247" s="343"/>
    </row>
    <row r="2248" spans="1:23" s="130" customFormat="1">
      <c r="A2248" s="418"/>
      <c r="B2248" s="419" t="s">
        <v>302</v>
      </c>
      <c r="C2248" s="418"/>
      <c r="D2248" s="425" t="s">
        <v>372</v>
      </c>
      <c r="E2248" s="427">
        <v>0</v>
      </c>
      <c r="F2248" s="427">
        <v>0</v>
      </c>
      <c r="G2248" s="427">
        <v>0</v>
      </c>
      <c r="H2248" s="540" t="s">
        <v>741</v>
      </c>
      <c r="I2248" s="540" t="s">
        <v>741</v>
      </c>
      <c r="J2248" s="458"/>
      <c r="K2248" s="458"/>
      <c r="L2248" s="338"/>
      <c r="M2248" s="338"/>
      <c r="N2248" s="338"/>
      <c r="O2248" s="342"/>
      <c r="P2248" s="341"/>
      <c r="Q2248" s="341"/>
      <c r="R2248" s="341"/>
      <c r="S2248" s="373"/>
      <c r="T2248" s="343"/>
      <c r="U2248" s="343"/>
      <c r="V2248" s="343"/>
      <c r="W2248" s="343"/>
    </row>
    <row r="2249" spans="1:23" s="130" customFormat="1" ht="30">
      <c r="A2249" s="418"/>
      <c r="B2249" s="419">
        <v>3635</v>
      </c>
      <c r="C2249" s="418"/>
      <c r="D2249" s="425" t="s">
        <v>373</v>
      </c>
      <c r="E2249" s="427">
        <v>0</v>
      </c>
      <c r="F2249" s="427">
        <v>0</v>
      </c>
      <c r="G2249" s="427">
        <v>0</v>
      </c>
      <c r="H2249" s="540" t="s">
        <v>741</v>
      </c>
      <c r="I2249" s="540" t="s">
        <v>741</v>
      </c>
      <c r="J2249" s="458"/>
      <c r="K2249" s="458"/>
      <c r="L2249" s="338"/>
      <c r="M2249" s="338"/>
      <c r="N2249" s="338"/>
      <c r="O2249" s="342"/>
      <c r="P2249" s="341"/>
      <c r="Q2249" s="341"/>
      <c r="R2249" s="341"/>
      <c r="S2249" s="373"/>
      <c r="T2249" s="343"/>
      <c r="U2249" s="343"/>
      <c r="V2249" s="343"/>
      <c r="W2249" s="343"/>
    </row>
    <row r="2250" spans="1:23" s="130" customFormat="1" ht="30">
      <c r="A2250" s="418"/>
      <c r="B2250" s="419" t="s">
        <v>303</v>
      </c>
      <c r="C2250" s="418"/>
      <c r="D2250" s="425" t="s">
        <v>374</v>
      </c>
      <c r="E2250" s="427">
        <v>0</v>
      </c>
      <c r="F2250" s="427">
        <v>0</v>
      </c>
      <c r="G2250" s="427">
        <v>0</v>
      </c>
      <c r="H2250" s="540" t="s">
        <v>741</v>
      </c>
      <c r="I2250" s="540" t="s">
        <v>741</v>
      </c>
      <c r="J2250" s="458"/>
      <c r="K2250" s="458"/>
      <c r="L2250" s="338"/>
      <c r="M2250" s="338"/>
      <c r="N2250" s="338"/>
      <c r="O2250" s="342"/>
      <c r="P2250" s="341"/>
      <c r="Q2250" s="341"/>
      <c r="R2250" s="341"/>
      <c r="S2250" s="373"/>
      <c r="T2250" s="343"/>
      <c r="U2250" s="343"/>
      <c r="V2250" s="343"/>
      <c r="W2250" s="343"/>
    </row>
    <row r="2251" spans="1:23" s="130" customFormat="1">
      <c r="A2251" s="336"/>
      <c r="B2251" s="415">
        <v>366</v>
      </c>
      <c r="C2251" s="336"/>
      <c r="D2251" s="426" t="s">
        <v>375</v>
      </c>
      <c r="E2251" s="417">
        <f>SUM(E2252:E2254)</f>
        <v>0</v>
      </c>
      <c r="F2251" s="417">
        <f t="shared" ref="F2251" si="1166">SUM(F2252:F2254)</f>
        <v>0</v>
      </c>
      <c r="G2251" s="417">
        <f t="shared" ref="G2251" si="1167">SUM(G2252:G2254)</f>
        <v>0</v>
      </c>
      <c r="H2251" s="541" t="s">
        <v>741</v>
      </c>
      <c r="I2251" s="541" t="s">
        <v>741</v>
      </c>
      <c r="J2251" s="458"/>
      <c r="K2251" s="458"/>
      <c r="L2251" s="338"/>
      <c r="M2251" s="338"/>
      <c r="N2251" s="338"/>
      <c r="O2251" s="342"/>
      <c r="P2251" s="341"/>
      <c r="Q2251" s="341"/>
      <c r="R2251" s="341"/>
      <c r="S2251" s="373"/>
      <c r="T2251" s="343"/>
      <c r="U2251" s="343"/>
      <c r="V2251" s="343"/>
      <c r="W2251" s="343"/>
    </row>
    <row r="2252" spans="1:23" s="130" customFormat="1">
      <c r="A2252" s="418"/>
      <c r="B2252" s="419">
        <v>3661</v>
      </c>
      <c r="C2252" s="418"/>
      <c r="D2252" s="425" t="s">
        <v>376</v>
      </c>
      <c r="E2252" s="427">
        <v>0</v>
      </c>
      <c r="F2252" s="427">
        <v>0</v>
      </c>
      <c r="G2252" s="427">
        <v>0</v>
      </c>
      <c r="H2252" s="540" t="s">
        <v>741</v>
      </c>
      <c r="I2252" s="540" t="s">
        <v>741</v>
      </c>
      <c r="J2252" s="458"/>
      <c r="K2252" s="458"/>
      <c r="L2252" s="338"/>
      <c r="M2252" s="338"/>
      <c r="N2252" s="338"/>
      <c r="O2252" s="342"/>
      <c r="P2252" s="341"/>
      <c r="Q2252" s="341"/>
      <c r="R2252" s="341"/>
      <c r="S2252" s="373"/>
      <c r="T2252" s="343"/>
      <c r="U2252" s="343"/>
      <c r="V2252" s="343"/>
      <c r="W2252" s="343"/>
    </row>
    <row r="2253" spans="1:23" s="130" customFormat="1" ht="30">
      <c r="A2253" s="418"/>
      <c r="B2253" s="419">
        <v>3662</v>
      </c>
      <c r="C2253" s="418"/>
      <c r="D2253" s="425" t="s">
        <v>377</v>
      </c>
      <c r="E2253" s="427">
        <v>0</v>
      </c>
      <c r="F2253" s="427">
        <v>0</v>
      </c>
      <c r="G2253" s="427">
        <v>0</v>
      </c>
      <c r="H2253" s="540" t="s">
        <v>741</v>
      </c>
      <c r="I2253" s="540" t="s">
        <v>741</v>
      </c>
      <c r="J2253" s="458"/>
      <c r="K2253" s="458"/>
      <c r="L2253" s="338"/>
      <c r="M2253" s="338"/>
      <c r="N2253" s="338"/>
      <c r="O2253" s="342"/>
      <c r="P2253" s="341"/>
      <c r="Q2253" s="341"/>
      <c r="R2253" s="341"/>
      <c r="S2253" s="373"/>
      <c r="T2253" s="343"/>
      <c r="U2253" s="343"/>
      <c r="V2253" s="343"/>
      <c r="W2253" s="343"/>
    </row>
    <row r="2254" spans="1:23" s="130" customFormat="1" ht="30">
      <c r="A2254" s="418"/>
      <c r="B2254" s="419">
        <v>3663</v>
      </c>
      <c r="C2254" s="418"/>
      <c r="D2254" s="425" t="s">
        <v>378</v>
      </c>
      <c r="E2254" s="427">
        <v>0</v>
      </c>
      <c r="F2254" s="427">
        <v>0</v>
      </c>
      <c r="G2254" s="427">
        <v>0</v>
      </c>
      <c r="H2254" s="540" t="s">
        <v>741</v>
      </c>
      <c r="I2254" s="540" t="s">
        <v>741</v>
      </c>
      <c r="J2254" s="458"/>
      <c r="K2254" s="458"/>
      <c r="L2254" s="338"/>
      <c r="M2254" s="338"/>
      <c r="N2254" s="338"/>
      <c r="O2254" s="342"/>
      <c r="P2254" s="341"/>
      <c r="Q2254" s="341"/>
      <c r="R2254" s="341"/>
      <c r="S2254" s="373"/>
      <c r="T2254" s="343"/>
      <c r="U2254" s="343"/>
      <c r="V2254" s="343"/>
      <c r="W2254" s="343"/>
    </row>
    <row r="2255" spans="1:23" s="130" customFormat="1" ht="30">
      <c r="A2255" s="336"/>
      <c r="B2255" s="415">
        <v>367</v>
      </c>
      <c r="C2255" s="336"/>
      <c r="D2255" s="426" t="s">
        <v>379</v>
      </c>
      <c r="E2255" s="417">
        <f>SUM(E2256:E2258)</f>
        <v>0</v>
      </c>
      <c r="F2255" s="417">
        <f t="shared" ref="F2255" si="1168">SUM(F2256:F2258)</f>
        <v>0</v>
      </c>
      <c r="G2255" s="417">
        <f t="shared" ref="G2255" si="1169">SUM(G2256:G2258)</f>
        <v>0</v>
      </c>
      <c r="H2255" s="541" t="s">
        <v>741</v>
      </c>
      <c r="I2255" s="541" t="s">
        <v>741</v>
      </c>
      <c r="J2255" s="458"/>
      <c r="K2255" s="458"/>
      <c r="L2255" s="338"/>
      <c r="M2255" s="338"/>
      <c r="N2255" s="338"/>
      <c r="O2255" s="342"/>
      <c r="P2255" s="341"/>
      <c r="Q2255" s="341"/>
      <c r="R2255" s="341"/>
      <c r="S2255" s="373"/>
      <c r="T2255" s="343"/>
      <c r="U2255" s="343"/>
      <c r="V2255" s="343"/>
      <c r="W2255" s="343"/>
    </row>
    <row r="2256" spans="1:23" s="130" customFormat="1" ht="30">
      <c r="A2256" s="418"/>
      <c r="B2256" s="419">
        <v>3672</v>
      </c>
      <c r="C2256" s="418"/>
      <c r="D2256" s="425" t="s">
        <v>380</v>
      </c>
      <c r="E2256" s="427">
        <v>0</v>
      </c>
      <c r="F2256" s="427">
        <v>0</v>
      </c>
      <c r="G2256" s="427">
        <v>0</v>
      </c>
      <c r="H2256" s="540" t="s">
        <v>741</v>
      </c>
      <c r="I2256" s="540" t="s">
        <v>741</v>
      </c>
      <c r="J2256" s="458"/>
      <c r="K2256" s="458"/>
      <c r="L2256" s="338"/>
      <c r="M2256" s="338"/>
      <c r="N2256" s="338"/>
      <c r="O2256" s="342"/>
      <c r="P2256" s="341"/>
      <c r="Q2256" s="341"/>
      <c r="R2256" s="341"/>
      <c r="S2256" s="373"/>
      <c r="T2256" s="343"/>
      <c r="U2256" s="343"/>
      <c r="V2256" s="343"/>
      <c r="W2256" s="343"/>
    </row>
    <row r="2257" spans="1:23" s="130" customFormat="1" ht="30">
      <c r="A2257" s="418"/>
      <c r="B2257" s="419">
        <v>3673</v>
      </c>
      <c r="C2257" s="418"/>
      <c r="D2257" s="425" t="s">
        <v>381</v>
      </c>
      <c r="E2257" s="427">
        <v>0</v>
      </c>
      <c r="F2257" s="427">
        <v>0</v>
      </c>
      <c r="G2257" s="427">
        <v>0</v>
      </c>
      <c r="H2257" s="540" t="s">
        <v>741</v>
      </c>
      <c r="I2257" s="540" t="s">
        <v>741</v>
      </c>
      <c r="J2257" s="458"/>
      <c r="K2257" s="458"/>
      <c r="L2257" s="338"/>
      <c r="M2257" s="338"/>
      <c r="N2257" s="338"/>
      <c r="O2257" s="342"/>
      <c r="P2257" s="341"/>
      <c r="Q2257" s="341"/>
      <c r="R2257" s="341"/>
      <c r="S2257" s="373"/>
      <c r="T2257" s="343"/>
      <c r="U2257" s="343"/>
      <c r="V2257" s="343"/>
      <c r="W2257" s="343"/>
    </row>
    <row r="2258" spans="1:23" s="130" customFormat="1" ht="30">
      <c r="A2258" s="418"/>
      <c r="B2258" s="419">
        <v>3674</v>
      </c>
      <c r="C2258" s="418"/>
      <c r="D2258" s="425" t="s">
        <v>382</v>
      </c>
      <c r="E2258" s="427">
        <v>0</v>
      </c>
      <c r="F2258" s="427">
        <v>0</v>
      </c>
      <c r="G2258" s="427">
        <v>0</v>
      </c>
      <c r="H2258" s="540" t="s">
        <v>741</v>
      </c>
      <c r="I2258" s="540" t="s">
        <v>741</v>
      </c>
      <c r="J2258" s="458"/>
      <c r="K2258" s="458"/>
      <c r="L2258" s="338"/>
      <c r="M2258" s="338"/>
      <c r="N2258" s="338"/>
      <c r="O2258" s="342"/>
      <c r="P2258" s="341"/>
      <c r="Q2258" s="341"/>
      <c r="R2258" s="341"/>
      <c r="S2258" s="373"/>
      <c r="T2258" s="343"/>
      <c r="U2258" s="343"/>
      <c r="V2258" s="343"/>
      <c r="W2258" s="343"/>
    </row>
    <row r="2259" spans="1:23" s="130" customFormat="1">
      <c r="A2259" s="336"/>
      <c r="B2259" s="415">
        <v>368</v>
      </c>
      <c r="C2259" s="336"/>
      <c r="D2259" s="426" t="s">
        <v>78</v>
      </c>
      <c r="E2259" s="417">
        <f>SUM(E2260:E2261)</f>
        <v>0</v>
      </c>
      <c r="F2259" s="417">
        <f t="shared" ref="F2259" si="1170">SUM(F2260:F2261)</f>
        <v>0</v>
      </c>
      <c r="G2259" s="417">
        <f t="shared" ref="G2259" si="1171">SUM(G2260:G2261)</f>
        <v>0</v>
      </c>
      <c r="H2259" s="541" t="s">
        <v>741</v>
      </c>
      <c r="I2259" s="541" t="s">
        <v>741</v>
      </c>
      <c r="J2259" s="458"/>
      <c r="K2259" s="458"/>
      <c r="L2259" s="338"/>
      <c r="M2259" s="338"/>
      <c r="N2259" s="338"/>
      <c r="O2259" s="342"/>
      <c r="P2259" s="341"/>
      <c r="Q2259" s="341"/>
      <c r="R2259" s="341"/>
      <c r="S2259" s="373"/>
      <c r="T2259" s="343"/>
      <c r="U2259" s="343"/>
      <c r="V2259" s="343"/>
      <c r="W2259" s="343"/>
    </row>
    <row r="2260" spans="1:23" s="130" customFormat="1">
      <c r="A2260" s="418"/>
      <c r="B2260" s="419">
        <v>3681</v>
      </c>
      <c r="C2260" s="418"/>
      <c r="D2260" s="425" t="s">
        <v>383</v>
      </c>
      <c r="E2260" s="427">
        <v>0</v>
      </c>
      <c r="F2260" s="427">
        <v>0</v>
      </c>
      <c r="G2260" s="427">
        <v>0</v>
      </c>
      <c r="H2260" s="540" t="s">
        <v>741</v>
      </c>
      <c r="I2260" s="540" t="s">
        <v>741</v>
      </c>
      <c r="J2260" s="458"/>
      <c r="K2260" s="458"/>
      <c r="L2260" s="338"/>
      <c r="M2260" s="338"/>
      <c r="N2260" s="338"/>
      <c r="O2260" s="342"/>
      <c r="P2260" s="341"/>
      <c r="Q2260" s="341"/>
      <c r="R2260" s="341"/>
      <c r="S2260" s="373"/>
      <c r="T2260" s="343"/>
      <c r="U2260" s="343"/>
      <c r="V2260" s="343"/>
      <c r="W2260" s="343"/>
    </row>
    <row r="2261" spans="1:23" s="130" customFormat="1">
      <c r="A2261" s="418"/>
      <c r="B2261" s="419">
        <v>3682</v>
      </c>
      <c r="C2261" s="418"/>
      <c r="D2261" s="425" t="s">
        <v>384</v>
      </c>
      <c r="E2261" s="427">
        <v>0</v>
      </c>
      <c r="F2261" s="427">
        <v>0</v>
      </c>
      <c r="G2261" s="427">
        <v>0</v>
      </c>
      <c r="H2261" s="540" t="s">
        <v>741</v>
      </c>
      <c r="I2261" s="540" t="s">
        <v>741</v>
      </c>
      <c r="J2261" s="458"/>
      <c r="K2261" s="458"/>
      <c r="L2261" s="338"/>
      <c r="M2261" s="338"/>
      <c r="N2261" s="338"/>
      <c r="O2261" s="342"/>
      <c r="P2261" s="341"/>
      <c r="Q2261" s="341"/>
      <c r="R2261" s="341"/>
      <c r="S2261" s="373"/>
      <c r="T2261" s="343"/>
      <c r="U2261" s="343"/>
      <c r="V2261" s="343"/>
      <c r="W2261" s="343"/>
    </row>
    <row r="2262" spans="1:23" s="130" customFormat="1">
      <c r="A2262" s="336"/>
      <c r="B2262" s="415">
        <v>369</v>
      </c>
      <c r="C2262" s="336"/>
      <c r="D2262" s="426" t="s">
        <v>385</v>
      </c>
      <c r="E2262" s="417">
        <f>SUM(E2263:E2266)</f>
        <v>0</v>
      </c>
      <c r="F2262" s="417">
        <f t="shared" ref="F2262" si="1172">SUM(F2263:F2266)</f>
        <v>0</v>
      </c>
      <c r="G2262" s="417">
        <f t="shared" ref="G2262" si="1173">SUM(G2263:G2266)</f>
        <v>0</v>
      </c>
      <c r="H2262" s="541" t="s">
        <v>741</v>
      </c>
      <c r="I2262" s="541" t="s">
        <v>741</v>
      </c>
      <c r="J2262" s="458"/>
      <c r="K2262" s="458"/>
      <c r="L2262" s="338"/>
      <c r="M2262" s="338"/>
      <c r="N2262" s="338"/>
      <c r="O2262" s="342"/>
      <c r="P2262" s="341"/>
      <c r="Q2262" s="341"/>
      <c r="R2262" s="341"/>
      <c r="S2262" s="373"/>
      <c r="T2262" s="343"/>
      <c r="U2262" s="343"/>
      <c r="V2262" s="343"/>
      <c r="W2262" s="343"/>
    </row>
    <row r="2263" spans="1:23" s="130" customFormat="1" ht="30">
      <c r="A2263" s="418"/>
      <c r="B2263" s="419">
        <v>3691</v>
      </c>
      <c r="C2263" s="418"/>
      <c r="D2263" s="425" t="s">
        <v>386</v>
      </c>
      <c r="E2263" s="427">
        <v>0</v>
      </c>
      <c r="F2263" s="427">
        <v>0</v>
      </c>
      <c r="G2263" s="427">
        <v>0</v>
      </c>
      <c r="H2263" s="540" t="s">
        <v>741</v>
      </c>
      <c r="I2263" s="540" t="s">
        <v>741</v>
      </c>
      <c r="J2263" s="458"/>
      <c r="K2263" s="458"/>
      <c r="L2263" s="338"/>
      <c r="M2263" s="338"/>
      <c r="N2263" s="338"/>
      <c r="O2263" s="342"/>
      <c r="P2263" s="341"/>
      <c r="Q2263" s="341"/>
      <c r="R2263" s="341"/>
      <c r="S2263" s="373"/>
      <c r="T2263" s="343"/>
      <c r="U2263" s="343"/>
      <c r="V2263" s="343"/>
      <c r="W2263" s="343"/>
    </row>
    <row r="2264" spans="1:23" s="130" customFormat="1" ht="30">
      <c r="A2264" s="418"/>
      <c r="B2264" s="419">
        <v>3692</v>
      </c>
      <c r="C2264" s="418"/>
      <c r="D2264" s="425" t="s">
        <v>387</v>
      </c>
      <c r="E2264" s="427">
        <v>0</v>
      </c>
      <c r="F2264" s="427">
        <v>0</v>
      </c>
      <c r="G2264" s="427">
        <v>0</v>
      </c>
      <c r="H2264" s="540" t="s">
        <v>741</v>
      </c>
      <c r="I2264" s="540" t="s">
        <v>741</v>
      </c>
      <c r="J2264" s="458"/>
      <c r="K2264" s="458"/>
      <c r="L2264" s="338"/>
      <c r="M2264" s="338"/>
      <c r="N2264" s="338"/>
      <c r="O2264" s="342"/>
      <c r="P2264" s="341"/>
      <c r="Q2264" s="341"/>
      <c r="R2264" s="341"/>
      <c r="S2264" s="373"/>
      <c r="T2264" s="343"/>
      <c r="U2264" s="343"/>
      <c r="V2264" s="343"/>
      <c r="W2264" s="343"/>
    </row>
    <row r="2265" spans="1:23" s="130" customFormat="1" ht="30">
      <c r="A2265" s="418"/>
      <c r="B2265" s="419">
        <v>3693</v>
      </c>
      <c r="C2265" s="418"/>
      <c r="D2265" s="425" t="s">
        <v>388</v>
      </c>
      <c r="E2265" s="427">
        <v>0</v>
      </c>
      <c r="F2265" s="427">
        <v>0</v>
      </c>
      <c r="G2265" s="427">
        <v>0</v>
      </c>
      <c r="H2265" s="540" t="s">
        <v>741</v>
      </c>
      <c r="I2265" s="540" t="s">
        <v>741</v>
      </c>
      <c r="J2265" s="458"/>
      <c r="K2265" s="458"/>
      <c r="L2265" s="338"/>
      <c r="M2265" s="338"/>
      <c r="N2265" s="338"/>
      <c r="O2265" s="342"/>
      <c r="P2265" s="341"/>
      <c r="Q2265" s="341"/>
      <c r="R2265" s="341"/>
      <c r="S2265" s="373"/>
      <c r="T2265" s="343"/>
      <c r="U2265" s="343"/>
      <c r="V2265" s="343"/>
      <c r="W2265" s="343"/>
    </row>
    <row r="2266" spans="1:23" s="130" customFormat="1" ht="30">
      <c r="A2266" s="418"/>
      <c r="B2266" s="419">
        <v>3694</v>
      </c>
      <c r="C2266" s="418"/>
      <c r="D2266" s="425" t="s">
        <v>389</v>
      </c>
      <c r="E2266" s="427">
        <v>0</v>
      </c>
      <c r="F2266" s="427">
        <v>0</v>
      </c>
      <c r="G2266" s="427">
        <v>0</v>
      </c>
      <c r="H2266" s="540" t="s">
        <v>741</v>
      </c>
      <c r="I2266" s="540" t="s">
        <v>741</v>
      </c>
      <c r="J2266" s="458"/>
      <c r="K2266" s="458"/>
      <c r="L2266" s="338"/>
      <c r="M2266" s="338"/>
      <c r="N2266" s="338"/>
      <c r="O2266" s="342"/>
      <c r="P2266" s="341"/>
      <c r="Q2266" s="341"/>
      <c r="R2266" s="341"/>
      <c r="S2266" s="373"/>
      <c r="T2266" s="343"/>
      <c r="U2266" s="343"/>
      <c r="V2266" s="343"/>
      <c r="W2266" s="343"/>
    </row>
    <row r="2267" spans="1:23" s="130" customFormat="1" ht="30">
      <c r="A2267" s="336"/>
      <c r="B2267" s="415">
        <v>37</v>
      </c>
      <c r="C2267" s="336"/>
      <c r="D2267" s="426" t="s">
        <v>112</v>
      </c>
      <c r="E2267" s="417">
        <f>E2268+E2274</f>
        <v>0</v>
      </c>
      <c r="F2267" s="417">
        <f t="shared" ref="F2267" si="1174">F2268+F2274</f>
        <v>0</v>
      </c>
      <c r="G2267" s="417">
        <f t="shared" ref="G2267" si="1175">G2268+G2274</f>
        <v>0</v>
      </c>
      <c r="H2267" s="541" t="s">
        <v>741</v>
      </c>
      <c r="I2267" s="541" t="s">
        <v>741</v>
      </c>
      <c r="J2267" s="458"/>
      <c r="K2267" s="458"/>
      <c r="L2267" s="338"/>
      <c r="M2267" s="338"/>
      <c r="N2267" s="338"/>
      <c r="O2267" s="342"/>
      <c r="P2267" s="341"/>
      <c r="Q2267" s="341"/>
      <c r="R2267" s="341"/>
      <c r="S2267" s="373"/>
      <c r="T2267" s="343"/>
      <c r="U2267" s="343"/>
      <c r="V2267" s="343"/>
      <c r="W2267" s="343"/>
    </row>
    <row r="2268" spans="1:23" s="130" customFormat="1">
      <c r="A2268" s="336"/>
      <c r="B2268" s="415" t="s">
        <v>304</v>
      </c>
      <c r="C2268" s="336"/>
      <c r="D2268" s="426" t="s">
        <v>390</v>
      </c>
      <c r="E2268" s="417">
        <f>SUM(E2269:E2273)</f>
        <v>0</v>
      </c>
      <c r="F2268" s="417">
        <f t="shared" ref="F2268" si="1176">SUM(F2269:F2273)</f>
        <v>0</v>
      </c>
      <c r="G2268" s="417">
        <f t="shared" ref="G2268" si="1177">SUM(G2269:G2273)</f>
        <v>0</v>
      </c>
      <c r="H2268" s="541" t="s">
        <v>741</v>
      </c>
      <c r="I2268" s="541" t="s">
        <v>741</v>
      </c>
      <c r="J2268" s="458"/>
      <c r="K2268" s="458"/>
      <c r="L2268" s="338"/>
      <c r="M2268" s="338"/>
      <c r="N2268" s="338"/>
      <c r="O2268" s="342"/>
      <c r="P2268" s="341"/>
      <c r="Q2268" s="341"/>
      <c r="R2268" s="341"/>
      <c r="S2268" s="373"/>
      <c r="T2268" s="343"/>
      <c r="U2268" s="343"/>
      <c r="V2268" s="343"/>
      <c r="W2268" s="343"/>
    </row>
    <row r="2269" spans="1:23" s="130" customFormat="1" ht="30">
      <c r="A2269" s="418"/>
      <c r="B2269" s="419" t="s">
        <v>305</v>
      </c>
      <c r="C2269" s="418"/>
      <c r="D2269" s="425" t="s">
        <v>391</v>
      </c>
      <c r="E2269" s="427">
        <v>0</v>
      </c>
      <c r="F2269" s="427">
        <v>0</v>
      </c>
      <c r="G2269" s="427">
        <v>0</v>
      </c>
      <c r="H2269" s="540" t="s">
        <v>741</v>
      </c>
      <c r="I2269" s="540" t="s">
        <v>741</v>
      </c>
      <c r="J2269" s="458"/>
      <c r="K2269" s="458"/>
      <c r="L2269" s="338"/>
      <c r="M2269" s="338"/>
      <c r="N2269" s="338"/>
      <c r="O2269" s="342"/>
      <c r="P2269" s="341"/>
      <c r="Q2269" s="341"/>
      <c r="R2269" s="341"/>
      <c r="S2269" s="373"/>
      <c r="T2269" s="343"/>
      <c r="U2269" s="343"/>
      <c r="V2269" s="343"/>
      <c r="W2269" s="343"/>
    </row>
    <row r="2270" spans="1:23" s="130" customFormat="1" ht="30">
      <c r="A2270" s="418"/>
      <c r="B2270" s="419" t="s">
        <v>306</v>
      </c>
      <c r="C2270" s="418"/>
      <c r="D2270" s="425" t="s">
        <v>392</v>
      </c>
      <c r="E2270" s="427">
        <v>0</v>
      </c>
      <c r="F2270" s="427">
        <v>0</v>
      </c>
      <c r="G2270" s="427">
        <v>0</v>
      </c>
      <c r="H2270" s="540" t="s">
        <v>741</v>
      </c>
      <c r="I2270" s="540" t="s">
        <v>741</v>
      </c>
      <c r="J2270" s="458"/>
      <c r="K2270" s="458"/>
      <c r="L2270" s="338"/>
      <c r="M2270" s="338"/>
      <c r="N2270" s="338"/>
      <c r="O2270" s="342"/>
      <c r="P2270" s="341"/>
      <c r="Q2270" s="341"/>
      <c r="R2270" s="341"/>
      <c r="S2270" s="373"/>
      <c r="T2270" s="343"/>
      <c r="U2270" s="343"/>
      <c r="V2270" s="343"/>
      <c r="W2270" s="343"/>
    </row>
    <row r="2271" spans="1:23" s="130" customFormat="1" ht="30">
      <c r="A2271" s="418"/>
      <c r="B2271" s="419">
        <v>3713</v>
      </c>
      <c r="C2271" s="418"/>
      <c r="D2271" s="425" t="s">
        <v>393</v>
      </c>
      <c r="E2271" s="427">
        <v>0</v>
      </c>
      <c r="F2271" s="427">
        <v>0</v>
      </c>
      <c r="G2271" s="427">
        <v>0</v>
      </c>
      <c r="H2271" s="540" t="s">
        <v>741</v>
      </c>
      <c r="I2271" s="540" t="s">
        <v>741</v>
      </c>
      <c r="J2271" s="458"/>
      <c r="K2271" s="458"/>
      <c r="L2271" s="338"/>
      <c r="M2271" s="338"/>
      <c r="N2271" s="338"/>
      <c r="O2271" s="342"/>
      <c r="P2271" s="341"/>
      <c r="Q2271" s="341"/>
      <c r="R2271" s="341"/>
      <c r="S2271" s="373"/>
      <c r="T2271" s="343"/>
      <c r="U2271" s="343"/>
      <c r="V2271" s="343"/>
      <c r="W2271" s="343"/>
    </row>
    <row r="2272" spans="1:23" s="130" customFormat="1" ht="30">
      <c r="A2272" s="418"/>
      <c r="B2272" s="419">
        <v>3714</v>
      </c>
      <c r="C2272" s="418"/>
      <c r="D2272" s="425" t="s">
        <v>394</v>
      </c>
      <c r="E2272" s="427">
        <v>0</v>
      </c>
      <c r="F2272" s="427">
        <v>0</v>
      </c>
      <c r="G2272" s="427">
        <v>0</v>
      </c>
      <c r="H2272" s="540" t="s">
        <v>741</v>
      </c>
      <c r="I2272" s="540" t="s">
        <v>741</v>
      </c>
      <c r="J2272" s="458"/>
      <c r="K2272" s="458"/>
      <c r="L2272" s="338"/>
      <c r="M2272" s="338"/>
      <c r="N2272" s="338"/>
      <c r="O2272" s="342"/>
      <c r="P2272" s="341"/>
      <c r="Q2272" s="341"/>
      <c r="R2272" s="341"/>
      <c r="S2272" s="373"/>
      <c r="T2272" s="343"/>
      <c r="U2272" s="343"/>
      <c r="V2272" s="343"/>
      <c r="W2272" s="343"/>
    </row>
    <row r="2273" spans="1:23" s="130" customFormat="1" ht="30">
      <c r="A2273" s="418"/>
      <c r="B2273" s="419">
        <v>3715</v>
      </c>
      <c r="C2273" s="418"/>
      <c r="D2273" s="425" t="s">
        <v>395</v>
      </c>
      <c r="E2273" s="427">
        <v>0</v>
      </c>
      <c r="F2273" s="427">
        <v>0</v>
      </c>
      <c r="G2273" s="427">
        <v>0</v>
      </c>
      <c r="H2273" s="540" t="s">
        <v>741</v>
      </c>
      <c r="I2273" s="540" t="s">
        <v>741</v>
      </c>
      <c r="J2273" s="458"/>
      <c r="K2273" s="458"/>
      <c r="L2273" s="338"/>
      <c r="M2273" s="338"/>
      <c r="N2273" s="338"/>
      <c r="O2273" s="342"/>
      <c r="P2273" s="341"/>
      <c r="Q2273" s="341"/>
      <c r="R2273" s="341"/>
      <c r="S2273" s="373"/>
      <c r="T2273" s="343"/>
      <c r="U2273" s="343"/>
      <c r="V2273" s="343"/>
      <c r="W2273" s="343"/>
    </row>
    <row r="2274" spans="1:23" s="130" customFormat="1">
      <c r="A2274" s="336"/>
      <c r="B2274" s="415" t="s">
        <v>307</v>
      </c>
      <c r="C2274" s="336"/>
      <c r="D2274" s="426" t="s">
        <v>113</v>
      </c>
      <c r="E2274" s="417">
        <f>SUM(E2275:E2277)</f>
        <v>0</v>
      </c>
      <c r="F2274" s="417">
        <f t="shared" ref="F2274" si="1178">SUM(F2275:F2277)</f>
        <v>0</v>
      </c>
      <c r="G2274" s="417">
        <f t="shared" ref="G2274" si="1179">SUM(G2275:G2277)</f>
        <v>0</v>
      </c>
      <c r="H2274" s="541" t="s">
        <v>741</v>
      </c>
      <c r="I2274" s="541" t="s">
        <v>741</v>
      </c>
      <c r="J2274" s="458"/>
      <c r="K2274" s="458"/>
      <c r="L2274" s="338"/>
      <c r="M2274" s="338"/>
      <c r="N2274" s="338"/>
      <c r="O2274" s="342"/>
      <c r="P2274" s="341"/>
      <c r="Q2274" s="341"/>
      <c r="R2274" s="341"/>
      <c r="S2274" s="373"/>
      <c r="T2274" s="343"/>
      <c r="U2274" s="343"/>
      <c r="V2274" s="343"/>
      <c r="W2274" s="343"/>
    </row>
    <row r="2275" spans="1:23" s="130" customFormat="1">
      <c r="A2275" s="418"/>
      <c r="B2275" s="419" t="s">
        <v>308</v>
      </c>
      <c r="C2275" s="418"/>
      <c r="D2275" s="425" t="s">
        <v>396</v>
      </c>
      <c r="E2275" s="427">
        <v>0</v>
      </c>
      <c r="F2275" s="427">
        <v>0</v>
      </c>
      <c r="G2275" s="427">
        <v>0</v>
      </c>
      <c r="H2275" s="540" t="s">
        <v>741</v>
      </c>
      <c r="I2275" s="540" t="s">
        <v>741</v>
      </c>
      <c r="J2275" s="458"/>
      <c r="K2275" s="458"/>
      <c r="L2275" s="338"/>
      <c r="M2275" s="338"/>
      <c r="N2275" s="338"/>
      <c r="O2275" s="342"/>
      <c r="P2275" s="341"/>
      <c r="Q2275" s="341"/>
      <c r="R2275" s="341"/>
      <c r="S2275" s="373"/>
      <c r="T2275" s="343"/>
      <c r="U2275" s="343"/>
      <c r="V2275" s="343"/>
      <c r="W2275" s="343"/>
    </row>
    <row r="2276" spans="1:23" s="130" customFormat="1">
      <c r="A2276" s="418"/>
      <c r="B2276" s="419" t="s">
        <v>309</v>
      </c>
      <c r="C2276" s="418"/>
      <c r="D2276" s="425" t="s">
        <v>397</v>
      </c>
      <c r="E2276" s="427">
        <v>0</v>
      </c>
      <c r="F2276" s="427">
        <v>0</v>
      </c>
      <c r="G2276" s="427">
        <v>0</v>
      </c>
      <c r="H2276" s="540" t="s">
        <v>741</v>
      </c>
      <c r="I2276" s="540" t="s">
        <v>741</v>
      </c>
      <c r="J2276" s="458"/>
      <c r="K2276" s="458"/>
      <c r="L2276" s="338"/>
      <c r="M2276" s="338"/>
      <c r="N2276" s="338"/>
      <c r="O2276" s="342"/>
      <c r="P2276" s="341"/>
      <c r="Q2276" s="341"/>
      <c r="R2276" s="341"/>
      <c r="S2276" s="373"/>
      <c r="T2276" s="343"/>
      <c r="U2276" s="343"/>
      <c r="V2276" s="343"/>
      <c r="W2276" s="343"/>
    </row>
    <row r="2277" spans="1:23" s="130" customFormat="1">
      <c r="A2277" s="418"/>
      <c r="B2277" s="419">
        <v>3723</v>
      </c>
      <c r="C2277" s="418"/>
      <c r="D2277" s="425" t="s">
        <v>398</v>
      </c>
      <c r="E2277" s="427">
        <v>0</v>
      </c>
      <c r="F2277" s="427">
        <v>0</v>
      </c>
      <c r="G2277" s="427">
        <v>0</v>
      </c>
      <c r="H2277" s="540" t="s">
        <v>741</v>
      </c>
      <c r="I2277" s="540" t="s">
        <v>741</v>
      </c>
      <c r="J2277" s="458"/>
      <c r="K2277" s="458"/>
      <c r="L2277" s="338"/>
      <c r="M2277" s="338"/>
      <c r="N2277" s="338"/>
      <c r="O2277" s="342"/>
      <c r="P2277" s="341"/>
      <c r="Q2277" s="341"/>
      <c r="R2277" s="341"/>
      <c r="S2277" s="373"/>
      <c r="T2277" s="343"/>
      <c r="U2277" s="343"/>
      <c r="V2277" s="343"/>
      <c r="W2277" s="343"/>
    </row>
    <row r="2278" spans="1:23" s="130" customFormat="1">
      <c r="A2278" s="336"/>
      <c r="B2278" s="415">
        <v>38</v>
      </c>
      <c r="C2278" s="336"/>
      <c r="D2278" s="426" t="s">
        <v>102</v>
      </c>
      <c r="E2278" s="417">
        <f>E2279+E2283+E2288+E2294</f>
        <v>0</v>
      </c>
      <c r="F2278" s="417">
        <f t="shared" ref="F2278" si="1180">F2279+F2283+F2288+F2294</f>
        <v>0</v>
      </c>
      <c r="G2278" s="417">
        <f t="shared" ref="G2278" si="1181">G2279+G2283+G2288+G2294</f>
        <v>0</v>
      </c>
      <c r="H2278" s="541" t="s">
        <v>741</v>
      </c>
      <c r="I2278" s="541" t="s">
        <v>741</v>
      </c>
      <c r="J2278" s="458"/>
      <c r="K2278" s="458"/>
      <c r="L2278" s="338"/>
      <c r="M2278" s="338"/>
      <c r="N2278" s="338"/>
      <c r="O2278" s="342"/>
      <c r="P2278" s="341"/>
      <c r="Q2278" s="341"/>
      <c r="R2278" s="341"/>
      <c r="S2278" s="373"/>
      <c r="T2278" s="343"/>
      <c r="U2278" s="343"/>
      <c r="V2278" s="343"/>
      <c r="W2278" s="343"/>
    </row>
    <row r="2279" spans="1:23" s="130" customFormat="1">
      <c r="A2279" s="336"/>
      <c r="B2279" s="415" t="s">
        <v>310</v>
      </c>
      <c r="C2279" s="336"/>
      <c r="D2279" s="426" t="s">
        <v>103</v>
      </c>
      <c r="E2279" s="417">
        <f>SUM(E2280:E2282)</f>
        <v>0</v>
      </c>
      <c r="F2279" s="417">
        <f t="shared" ref="F2279" si="1182">SUM(F2280:F2282)</f>
        <v>0</v>
      </c>
      <c r="G2279" s="417">
        <f t="shared" ref="G2279" si="1183">SUM(G2280:G2282)</f>
        <v>0</v>
      </c>
      <c r="H2279" s="541" t="s">
        <v>741</v>
      </c>
      <c r="I2279" s="541" t="s">
        <v>741</v>
      </c>
      <c r="J2279" s="458"/>
      <c r="K2279" s="458"/>
      <c r="L2279" s="338"/>
      <c r="M2279" s="338"/>
      <c r="N2279" s="338"/>
      <c r="O2279" s="342"/>
      <c r="P2279" s="341"/>
      <c r="Q2279" s="341"/>
      <c r="R2279" s="341"/>
      <c r="S2279" s="373"/>
      <c r="T2279" s="343"/>
      <c r="U2279" s="343"/>
      <c r="V2279" s="343"/>
      <c r="W2279" s="343"/>
    </row>
    <row r="2280" spans="1:23" s="130" customFormat="1">
      <c r="A2280" s="418"/>
      <c r="B2280" s="419" t="s">
        <v>311</v>
      </c>
      <c r="C2280" s="418"/>
      <c r="D2280" s="425" t="s">
        <v>399</v>
      </c>
      <c r="E2280" s="427">
        <v>0</v>
      </c>
      <c r="F2280" s="427">
        <v>0</v>
      </c>
      <c r="G2280" s="427">
        <v>0</v>
      </c>
      <c r="H2280" s="540" t="s">
        <v>741</v>
      </c>
      <c r="I2280" s="540" t="s">
        <v>741</v>
      </c>
      <c r="J2280" s="458"/>
      <c r="K2280" s="458"/>
      <c r="L2280" s="338"/>
      <c r="M2280" s="338"/>
      <c r="N2280" s="338"/>
      <c r="O2280" s="342"/>
      <c r="P2280" s="341"/>
      <c r="Q2280" s="341"/>
      <c r="R2280" s="341"/>
      <c r="S2280" s="373"/>
      <c r="T2280" s="343"/>
      <c r="U2280" s="343"/>
      <c r="V2280" s="343"/>
      <c r="W2280" s="343"/>
    </row>
    <row r="2281" spans="1:23" s="130" customFormat="1">
      <c r="A2281" s="418"/>
      <c r="B2281" s="419" t="s">
        <v>312</v>
      </c>
      <c r="C2281" s="418"/>
      <c r="D2281" s="425" t="s">
        <v>400</v>
      </c>
      <c r="E2281" s="427">
        <v>0</v>
      </c>
      <c r="F2281" s="427">
        <v>0</v>
      </c>
      <c r="G2281" s="427">
        <v>0</v>
      </c>
      <c r="H2281" s="540" t="s">
        <v>741</v>
      </c>
      <c r="I2281" s="540" t="s">
        <v>741</v>
      </c>
      <c r="J2281" s="458"/>
      <c r="K2281" s="458"/>
      <c r="L2281" s="338"/>
      <c r="M2281" s="338"/>
      <c r="N2281" s="338"/>
      <c r="O2281" s="342"/>
      <c r="P2281" s="341"/>
      <c r="Q2281" s="341"/>
      <c r="R2281" s="341"/>
      <c r="S2281" s="373"/>
      <c r="T2281" s="343"/>
      <c r="U2281" s="343"/>
      <c r="V2281" s="343"/>
      <c r="W2281" s="343"/>
    </row>
    <row r="2282" spans="1:23" s="130" customFormat="1">
      <c r="A2282" s="418"/>
      <c r="B2282" s="419">
        <v>3813</v>
      </c>
      <c r="C2282" s="418"/>
      <c r="D2282" s="425" t="s">
        <v>401</v>
      </c>
      <c r="E2282" s="427">
        <v>0</v>
      </c>
      <c r="F2282" s="427">
        <v>0</v>
      </c>
      <c r="G2282" s="427">
        <v>0</v>
      </c>
      <c r="H2282" s="540" t="s">
        <v>741</v>
      </c>
      <c r="I2282" s="540" t="s">
        <v>741</v>
      </c>
      <c r="J2282" s="458"/>
      <c r="K2282" s="458"/>
      <c r="L2282" s="338"/>
      <c r="M2282" s="338"/>
      <c r="N2282" s="338"/>
      <c r="O2282" s="342"/>
      <c r="P2282" s="341"/>
      <c r="Q2282" s="341"/>
      <c r="R2282" s="341"/>
      <c r="S2282" s="373"/>
      <c r="T2282" s="343"/>
      <c r="U2282" s="343"/>
      <c r="V2282" s="343"/>
      <c r="W2282" s="343"/>
    </row>
    <row r="2283" spans="1:23" s="130" customFormat="1">
      <c r="A2283" s="336"/>
      <c r="B2283" s="415" t="s">
        <v>313</v>
      </c>
      <c r="C2283" s="336"/>
      <c r="D2283" s="426" t="s">
        <v>213</v>
      </c>
      <c r="E2283" s="417">
        <f>SUM(E2284:E2287)</f>
        <v>0</v>
      </c>
      <c r="F2283" s="417">
        <f t="shared" ref="F2283" si="1184">SUM(F2284:F2287)</f>
        <v>0</v>
      </c>
      <c r="G2283" s="417">
        <f t="shared" ref="G2283" si="1185">SUM(G2284:G2287)</f>
        <v>0</v>
      </c>
      <c r="H2283" s="541" t="s">
        <v>741</v>
      </c>
      <c r="I2283" s="541" t="s">
        <v>741</v>
      </c>
      <c r="J2283" s="458"/>
      <c r="K2283" s="458"/>
      <c r="L2283" s="338"/>
      <c r="M2283" s="338"/>
      <c r="N2283" s="338"/>
      <c r="O2283" s="342"/>
      <c r="P2283" s="341"/>
      <c r="Q2283" s="341"/>
      <c r="R2283" s="341"/>
      <c r="S2283" s="373"/>
      <c r="T2283" s="343"/>
      <c r="U2283" s="343"/>
      <c r="V2283" s="343"/>
      <c r="W2283" s="343"/>
    </row>
    <row r="2284" spans="1:23" s="130" customFormat="1">
      <c r="A2284" s="418"/>
      <c r="B2284" s="419">
        <v>3821</v>
      </c>
      <c r="C2284" s="418"/>
      <c r="D2284" s="425" t="s">
        <v>402</v>
      </c>
      <c r="E2284" s="427">
        <v>0</v>
      </c>
      <c r="F2284" s="427">
        <v>0</v>
      </c>
      <c r="G2284" s="427">
        <v>0</v>
      </c>
      <c r="H2284" s="540" t="s">
        <v>741</v>
      </c>
      <c r="I2284" s="540" t="s">
        <v>741</v>
      </c>
      <c r="J2284" s="458"/>
      <c r="K2284" s="458"/>
      <c r="L2284" s="338"/>
      <c r="M2284" s="338"/>
      <c r="N2284" s="338"/>
      <c r="O2284" s="342"/>
      <c r="P2284" s="341"/>
      <c r="Q2284" s="341"/>
      <c r="R2284" s="341"/>
      <c r="S2284" s="373"/>
      <c r="T2284" s="343"/>
      <c r="U2284" s="343"/>
      <c r="V2284" s="343"/>
      <c r="W2284" s="343"/>
    </row>
    <row r="2285" spans="1:23" s="130" customFormat="1">
      <c r="A2285" s="418"/>
      <c r="B2285" s="419">
        <v>3822</v>
      </c>
      <c r="C2285" s="418"/>
      <c r="D2285" s="425" t="s">
        <v>403</v>
      </c>
      <c r="E2285" s="427">
        <v>0</v>
      </c>
      <c r="F2285" s="427">
        <v>0</v>
      </c>
      <c r="G2285" s="427">
        <v>0</v>
      </c>
      <c r="H2285" s="540" t="s">
        <v>741</v>
      </c>
      <c r="I2285" s="540" t="s">
        <v>741</v>
      </c>
      <c r="J2285" s="458"/>
      <c r="K2285" s="458"/>
      <c r="L2285" s="338"/>
      <c r="M2285" s="338"/>
      <c r="N2285" s="338"/>
      <c r="O2285" s="342"/>
      <c r="P2285" s="341"/>
      <c r="Q2285" s="341"/>
      <c r="R2285" s="341"/>
      <c r="S2285" s="373"/>
      <c r="T2285" s="343"/>
      <c r="U2285" s="343"/>
      <c r="V2285" s="343"/>
      <c r="W2285" s="343"/>
    </row>
    <row r="2286" spans="1:23" s="130" customFormat="1">
      <c r="A2286" s="418"/>
      <c r="B2286" s="419">
        <v>3823</v>
      </c>
      <c r="C2286" s="418"/>
      <c r="D2286" s="425" t="s">
        <v>404</v>
      </c>
      <c r="E2286" s="427">
        <v>0</v>
      </c>
      <c r="F2286" s="427">
        <v>0</v>
      </c>
      <c r="G2286" s="427">
        <v>0</v>
      </c>
      <c r="H2286" s="540" t="s">
        <v>741</v>
      </c>
      <c r="I2286" s="540" t="s">
        <v>741</v>
      </c>
      <c r="J2286" s="458"/>
      <c r="K2286" s="458"/>
      <c r="L2286" s="338"/>
      <c r="M2286" s="338"/>
      <c r="N2286" s="338"/>
      <c r="O2286" s="342"/>
      <c r="P2286" s="341"/>
      <c r="Q2286" s="341"/>
      <c r="R2286" s="341"/>
      <c r="S2286" s="373"/>
      <c r="T2286" s="343"/>
      <c r="U2286" s="343"/>
      <c r="V2286" s="343"/>
      <c r="W2286" s="343"/>
    </row>
    <row r="2287" spans="1:23" s="130" customFormat="1" ht="30">
      <c r="A2287" s="418"/>
      <c r="B2287" s="419" t="s">
        <v>314</v>
      </c>
      <c r="C2287" s="418"/>
      <c r="D2287" s="425" t="s">
        <v>405</v>
      </c>
      <c r="E2287" s="427">
        <v>0</v>
      </c>
      <c r="F2287" s="427">
        <v>0</v>
      </c>
      <c r="G2287" s="427">
        <v>0</v>
      </c>
      <c r="H2287" s="540" t="s">
        <v>741</v>
      </c>
      <c r="I2287" s="540" t="s">
        <v>741</v>
      </c>
      <c r="J2287" s="458"/>
      <c r="K2287" s="458"/>
      <c r="L2287" s="338"/>
      <c r="M2287" s="338"/>
      <c r="N2287" s="338"/>
      <c r="O2287" s="342"/>
      <c r="P2287" s="341"/>
      <c r="Q2287" s="341"/>
      <c r="R2287" s="341"/>
      <c r="S2287" s="373"/>
      <c r="T2287" s="343"/>
      <c r="U2287" s="343"/>
      <c r="V2287" s="343"/>
      <c r="W2287" s="343"/>
    </row>
    <row r="2288" spans="1:23" s="130" customFormat="1">
      <c r="A2288" s="336"/>
      <c r="B2288" s="415" t="s">
        <v>315</v>
      </c>
      <c r="C2288" s="336"/>
      <c r="D2288" s="426" t="s">
        <v>406</v>
      </c>
      <c r="E2288" s="417">
        <f>SUM(E2289:E2293)</f>
        <v>0</v>
      </c>
      <c r="F2288" s="417">
        <f t="shared" ref="F2288" si="1186">SUM(F2289:F2293)</f>
        <v>0</v>
      </c>
      <c r="G2288" s="417">
        <f t="shared" ref="G2288" si="1187">SUM(G2289:G2293)</f>
        <v>0</v>
      </c>
      <c r="H2288" s="541" t="s">
        <v>741</v>
      </c>
      <c r="I2288" s="541" t="s">
        <v>741</v>
      </c>
      <c r="J2288" s="458"/>
      <c r="K2288" s="458"/>
      <c r="L2288" s="338"/>
      <c r="M2288" s="338"/>
      <c r="N2288" s="338"/>
      <c r="O2288" s="342"/>
      <c r="P2288" s="341"/>
      <c r="Q2288" s="341"/>
      <c r="R2288" s="341"/>
      <c r="S2288" s="373"/>
      <c r="T2288" s="343"/>
      <c r="U2288" s="343"/>
      <c r="V2288" s="343"/>
      <c r="W2288" s="343"/>
    </row>
    <row r="2289" spans="1:23" s="130" customFormat="1">
      <c r="A2289" s="418"/>
      <c r="B2289" s="419" t="s">
        <v>316</v>
      </c>
      <c r="C2289" s="418"/>
      <c r="D2289" s="425" t="s">
        <v>407</v>
      </c>
      <c r="E2289" s="427">
        <v>0</v>
      </c>
      <c r="F2289" s="427">
        <v>0</v>
      </c>
      <c r="G2289" s="427">
        <v>0</v>
      </c>
      <c r="H2289" s="540" t="s">
        <v>741</v>
      </c>
      <c r="I2289" s="540" t="s">
        <v>741</v>
      </c>
      <c r="J2289" s="458"/>
      <c r="K2289" s="458"/>
      <c r="L2289" s="338"/>
      <c r="M2289" s="338"/>
      <c r="N2289" s="338"/>
      <c r="O2289" s="342"/>
      <c r="P2289" s="341"/>
      <c r="Q2289" s="341"/>
      <c r="R2289" s="341"/>
      <c r="S2289" s="373"/>
      <c r="T2289" s="343"/>
      <c r="U2289" s="343"/>
      <c r="V2289" s="343"/>
      <c r="W2289" s="343"/>
    </row>
    <row r="2290" spans="1:23" s="130" customFormat="1">
      <c r="A2290" s="418"/>
      <c r="B2290" s="419" t="s">
        <v>317</v>
      </c>
      <c r="C2290" s="418"/>
      <c r="D2290" s="425" t="s">
        <v>408</v>
      </c>
      <c r="E2290" s="427">
        <v>0</v>
      </c>
      <c r="F2290" s="427">
        <v>0</v>
      </c>
      <c r="G2290" s="427">
        <v>0</v>
      </c>
      <c r="H2290" s="540" t="s">
        <v>741</v>
      </c>
      <c r="I2290" s="540" t="s">
        <v>741</v>
      </c>
      <c r="J2290" s="458"/>
      <c r="K2290" s="458"/>
      <c r="L2290" s="338"/>
      <c r="M2290" s="338"/>
      <c r="N2290" s="338"/>
      <c r="O2290" s="342"/>
      <c r="P2290" s="341"/>
      <c r="Q2290" s="341"/>
      <c r="R2290" s="341"/>
      <c r="S2290" s="373"/>
      <c r="T2290" s="343"/>
      <c r="U2290" s="343"/>
      <c r="V2290" s="343"/>
      <c r="W2290" s="343"/>
    </row>
    <row r="2291" spans="1:23" s="130" customFormat="1">
      <c r="A2291" s="418"/>
      <c r="B2291" s="419" t="s">
        <v>318</v>
      </c>
      <c r="C2291" s="418"/>
      <c r="D2291" s="425" t="s">
        <v>409</v>
      </c>
      <c r="E2291" s="427">
        <v>0</v>
      </c>
      <c r="F2291" s="427">
        <v>0</v>
      </c>
      <c r="G2291" s="427">
        <v>0</v>
      </c>
      <c r="H2291" s="540" t="s">
        <v>741</v>
      </c>
      <c r="I2291" s="540" t="s">
        <v>741</v>
      </c>
      <c r="J2291" s="458"/>
      <c r="K2291" s="458"/>
      <c r="L2291" s="338"/>
      <c r="M2291" s="338"/>
      <c r="N2291" s="338"/>
      <c r="O2291" s="342"/>
      <c r="P2291" s="341"/>
      <c r="Q2291" s="341"/>
      <c r="R2291" s="341"/>
      <c r="S2291" s="373"/>
      <c r="T2291" s="343"/>
      <c r="U2291" s="343"/>
      <c r="V2291" s="343"/>
      <c r="W2291" s="343"/>
    </row>
    <row r="2292" spans="1:23" s="130" customFormat="1">
      <c r="A2292" s="418"/>
      <c r="B2292" s="419" t="s">
        <v>319</v>
      </c>
      <c r="C2292" s="418"/>
      <c r="D2292" s="425" t="s">
        <v>410</v>
      </c>
      <c r="E2292" s="427">
        <v>0</v>
      </c>
      <c r="F2292" s="427">
        <v>0</v>
      </c>
      <c r="G2292" s="427">
        <v>0</v>
      </c>
      <c r="H2292" s="540" t="s">
        <v>741</v>
      </c>
      <c r="I2292" s="540" t="s">
        <v>741</v>
      </c>
      <c r="J2292" s="458"/>
      <c r="K2292" s="458"/>
      <c r="L2292" s="338"/>
      <c r="M2292" s="338"/>
      <c r="N2292" s="338"/>
      <c r="O2292" s="342"/>
      <c r="P2292" s="341"/>
      <c r="Q2292" s="341"/>
      <c r="R2292" s="341"/>
      <c r="S2292" s="373"/>
      <c r="T2292" s="343"/>
      <c r="U2292" s="343"/>
      <c r="V2292" s="343"/>
      <c r="W2292" s="343"/>
    </row>
    <row r="2293" spans="1:23" s="130" customFormat="1">
      <c r="A2293" s="418"/>
      <c r="B2293" s="419">
        <v>3835</v>
      </c>
      <c r="C2293" s="418"/>
      <c r="D2293" s="425" t="s">
        <v>411</v>
      </c>
      <c r="E2293" s="427">
        <v>0</v>
      </c>
      <c r="F2293" s="427">
        <v>0</v>
      </c>
      <c r="G2293" s="427">
        <v>0</v>
      </c>
      <c r="H2293" s="540" t="s">
        <v>741</v>
      </c>
      <c r="I2293" s="540" t="s">
        <v>741</v>
      </c>
      <c r="J2293" s="458"/>
      <c r="K2293" s="458"/>
      <c r="L2293" s="338"/>
      <c r="M2293" s="338"/>
      <c r="N2293" s="338"/>
      <c r="O2293" s="342"/>
      <c r="P2293" s="341"/>
      <c r="Q2293" s="341"/>
      <c r="R2293" s="341"/>
      <c r="S2293" s="373"/>
      <c r="T2293" s="343"/>
      <c r="U2293" s="343"/>
      <c r="V2293" s="343"/>
      <c r="W2293" s="343"/>
    </row>
    <row r="2294" spans="1:23" s="130" customFormat="1">
      <c r="A2294" s="336"/>
      <c r="B2294" s="415">
        <v>386</v>
      </c>
      <c r="C2294" s="336"/>
      <c r="D2294" s="426" t="s">
        <v>412</v>
      </c>
      <c r="E2294" s="417">
        <f>SUM(E2295:E2299)</f>
        <v>0</v>
      </c>
      <c r="F2294" s="417">
        <f t="shared" ref="F2294" si="1188">SUM(F2295:F2299)</f>
        <v>0</v>
      </c>
      <c r="G2294" s="417">
        <f t="shared" ref="G2294" si="1189">SUM(G2295:G2299)</f>
        <v>0</v>
      </c>
      <c r="H2294" s="541" t="s">
        <v>741</v>
      </c>
      <c r="I2294" s="541" t="s">
        <v>741</v>
      </c>
      <c r="J2294" s="458"/>
      <c r="K2294" s="458"/>
      <c r="L2294" s="338"/>
      <c r="M2294" s="338"/>
      <c r="N2294" s="338"/>
      <c r="O2294" s="342"/>
      <c r="P2294" s="341"/>
      <c r="Q2294" s="341"/>
      <c r="R2294" s="341"/>
      <c r="S2294" s="373"/>
      <c r="T2294" s="343"/>
      <c r="U2294" s="343"/>
      <c r="V2294" s="343"/>
      <c r="W2294" s="343"/>
    </row>
    <row r="2295" spans="1:23" s="130" customFormat="1" ht="30">
      <c r="A2295" s="418"/>
      <c r="B2295" s="419">
        <v>3861</v>
      </c>
      <c r="C2295" s="418"/>
      <c r="D2295" s="425" t="s">
        <v>413</v>
      </c>
      <c r="E2295" s="427">
        <v>0</v>
      </c>
      <c r="F2295" s="427">
        <v>0</v>
      </c>
      <c r="G2295" s="427">
        <v>0</v>
      </c>
      <c r="H2295" s="540" t="s">
        <v>741</v>
      </c>
      <c r="I2295" s="540" t="s">
        <v>741</v>
      </c>
      <c r="J2295" s="458"/>
      <c r="K2295" s="458"/>
      <c r="L2295" s="338"/>
      <c r="M2295" s="338"/>
      <c r="N2295" s="338"/>
      <c r="O2295" s="342"/>
      <c r="P2295" s="341"/>
      <c r="Q2295" s="341"/>
      <c r="R2295" s="341"/>
      <c r="S2295" s="373"/>
      <c r="T2295" s="343"/>
      <c r="U2295" s="343"/>
      <c r="V2295" s="343"/>
      <c r="W2295" s="343"/>
    </row>
    <row r="2296" spans="1:23" s="130" customFormat="1" ht="45">
      <c r="A2296" s="418"/>
      <c r="B2296" s="419">
        <v>3862</v>
      </c>
      <c r="C2296" s="418"/>
      <c r="D2296" s="425" t="s">
        <v>414</v>
      </c>
      <c r="E2296" s="427">
        <v>0</v>
      </c>
      <c r="F2296" s="427">
        <v>0</v>
      </c>
      <c r="G2296" s="427">
        <v>0</v>
      </c>
      <c r="H2296" s="540" t="s">
        <v>741</v>
      </c>
      <c r="I2296" s="540" t="s">
        <v>741</v>
      </c>
      <c r="J2296" s="458"/>
      <c r="K2296" s="458"/>
      <c r="L2296" s="338"/>
      <c r="M2296" s="338"/>
      <c r="N2296" s="338"/>
      <c r="O2296" s="342"/>
      <c r="P2296" s="341"/>
      <c r="Q2296" s="341"/>
      <c r="R2296" s="341"/>
      <c r="S2296" s="373"/>
      <c r="T2296" s="343"/>
      <c r="U2296" s="343"/>
      <c r="V2296" s="343"/>
      <c r="W2296" s="343"/>
    </row>
    <row r="2297" spans="1:23" s="130" customFormat="1">
      <c r="A2297" s="418"/>
      <c r="B2297" s="419">
        <v>3863</v>
      </c>
      <c r="C2297" s="418"/>
      <c r="D2297" s="425" t="s">
        <v>415</v>
      </c>
      <c r="E2297" s="427">
        <v>0</v>
      </c>
      <c r="F2297" s="427">
        <v>0</v>
      </c>
      <c r="G2297" s="427">
        <v>0</v>
      </c>
      <c r="H2297" s="540" t="s">
        <v>741</v>
      </c>
      <c r="I2297" s="540" t="s">
        <v>741</v>
      </c>
      <c r="J2297" s="458"/>
      <c r="K2297" s="458"/>
      <c r="L2297" s="338"/>
      <c r="M2297" s="338"/>
      <c r="N2297" s="338"/>
      <c r="O2297" s="342"/>
      <c r="P2297" s="341"/>
      <c r="Q2297" s="341"/>
      <c r="R2297" s="341"/>
      <c r="S2297" s="373"/>
      <c r="T2297" s="343"/>
      <c r="U2297" s="343"/>
      <c r="V2297" s="343"/>
      <c r="W2297" s="343"/>
    </row>
    <row r="2298" spans="1:23" s="130" customFormat="1">
      <c r="A2298" s="418"/>
      <c r="B2298" s="419">
        <v>3864</v>
      </c>
      <c r="C2298" s="418"/>
      <c r="D2298" s="425" t="s">
        <v>416</v>
      </c>
      <c r="E2298" s="427">
        <v>0</v>
      </c>
      <c r="F2298" s="427">
        <v>0</v>
      </c>
      <c r="G2298" s="427">
        <v>0</v>
      </c>
      <c r="H2298" s="540" t="s">
        <v>741</v>
      </c>
      <c r="I2298" s="540" t="s">
        <v>741</v>
      </c>
      <c r="J2298" s="458"/>
      <c r="K2298" s="458"/>
      <c r="L2298" s="338"/>
      <c r="M2298" s="338"/>
      <c r="N2298" s="338"/>
      <c r="O2298" s="342"/>
      <c r="P2298" s="341"/>
      <c r="Q2298" s="341"/>
      <c r="R2298" s="341"/>
      <c r="S2298" s="373"/>
      <c r="T2298" s="343"/>
      <c r="U2298" s="343"/>
      <c r="V2298" s="343"/>
      <c r="W2298" s="343"/>
    </row>
    <row r="2299" spans="1:23" s="130" customFormat="1" ht="30">
      <c r="A2299" s="418"/>
      <c r="B2299" s="419">
        <v>3865</v>
      </c>
      <c r="C2299" s="418"/>
      <c r="D2299" s="425" t="s">
        <v>417</v>
      </c>
      <c r="E2299" s="427">
        <v>0</v>
      </c>
      <c r="F2299" s="427">
        <v>0</v>
      </c>
      <c r="G2299" s="427">
        <v>0</v>
      </c>
      <c r="H2299" s="540" t="s">
        <v>741</v>
      </c>
      <c r="I2299" s="540" t="s">
        <v>741</v>
      </c>
      <c r="J2299" s="458"/>
      <c r="K2299" s="458"/>
      <c r="L2299" s="338"/>
      <c r="M2299" s="338"/>
      <c r="N2299" s="338"/>
      <c r="O2299" s="342"/>
      <c r="P2299" s="341"/>
      <c r="Q2299" s="341"/>
      <c r="R2299" s="341"/>
      <c r="S2299" s="373"/>
      <c r="T2299" s="343"/>
      <c r="U2299" s="343"/>
      <c r="V2299" s="343"/>
      <c r="W2299" s="343"/>
    </row>
    <row r="2300" spans="1:23" s="130" customFormat="1">
      <c r="A2300" s="428" t="s">
        <v>418</v>
      </c>
      <c r="B2300" s="429"/>
      <c r="C2300" s="412"/>
      <c r="D2300" s="430" t="s">
        <v>19</v>
      </c>
      <c r="E2300" s="414">
        <f>E2301+E2313+E2346+E2350+E2353</f>
        <v>0</v>
      </c>
      <c r="F2300" s="414">
        <f t="shared" ref="F2300:G2300" si="1190">F2301+F2313+F2346+F2350+F2353</f>
        <v>0</v>
      </c>
      <c r="G2300" s="414">
        <f t="shared" si="1190"/>
        <v>0</v>
      </c>
      <c r="H2300" s="493" t="s">
        <v>741</v>
      </c>
      <c r="I2300" s="493" t="s">
        <v>741</v>
      </c>
      <c r="J2300" s="458"/>
      <c r="K2300" s="458"/>
      <c r="L2300" s="338"/>
      <c r="M2300" s="338"/>
      <c r="N2300" s="338"/>
      <c r="O2300" s="342"/>
      <c r="P2300" s="341"/>
      <c r="Q2300" s="341"/>
      <c r="R2300" s="341"/>
      <c r="S2300" s="373"/>
      <c r="T2300" s="343"/>
      <c r="U2300" s="343"/>
      <c r="V2300" s="343"/>
      <c r="W2300" s="343"/>
    </row>
    <row r="2301" spans="1:23" s="130" customFormat="1">
      <c r="A2301" s="431"/>
      <c r="B2301" s="415">
        <v>41</v>
      </c>
      <c r="C2301" s="336"/>
      <c r="D2301" s="432" t="s">
        <v>419</v>
      </c>
      <c r="E2301" s="433">
        <f>E2302+E2306</f>
        <v>0</v>
      </c>
      <c r="F2301" s="433">
        <f t="shared" ref="F2301" si="1191">F2302+F2306</f>
        <v>0</v>
      </c>
      <c r="G2301" s="433">
        <f t="shared" ref="G2301" si="1192">G2302+G2306</f>
        <v>0</v>
      </c>
      <c r="H2301" s="541" t="s">
        <v>741</v>
      </c>
      <c r="I2301" s="541" t="s">
        <v>741</v>
      </c>
      <c r="J2301" s="458"/>
      <c r="K2301" s="458"/>
      <c r="L2301" s="338"/>
      <c r="M2301" s="338"/>
      <c r="N2301" s="338"/>
      <c r="O2301" s="342"/>
      <c r="P2301" s="341"/>
      <c r="Q2301" s="341"/>
      <c r="R2301" s="341"/>
      <c r="S2301" s="373"/>
      <c r="T2301" s="343"/>
      <c r="U2301" s="343"/>
      <c r="V2301" s="343"/>
      <c r="W2301" s="343"/>
    </row>
    <row r="2302" spans="1:23" s="130" customFormat="1">
      <c r="A2302" s="336"/>
      <c r="B2302" s="434" t="s">
        <v>420</v>
      </c>
      <c r="C2302" s="336"/>
      <c r="D2302" s="432" t="s">
        <v>421</v>
      </c>
      <c r="E2302" s="433">
        <f>SUM(E2303:E2305)</f>
        <v>0</v>
      </c>
      <c r="F2302" s="433">
        <f t="shared" ref="F2302" si="1193">SUM(F2303:F2305)</f>
        <v>0</v>
      </c>
      <c r="G2302" s="433">
        <f t="shared" ref="G2302" si="1194">SUM(G2303:G2305)</f>
        <v>0</v>
      </c>
      <c r="H2302" s="541" t="s">
        <v>741</v>
      </c>
      <c r="I2302" s="541" t="s">
        <v>741</v>
      </c>
      <c r="J2302" s="458"/>
      <c r="K2302" s="458"/>
      <c r="L2302" s="338"/>
      <c r="M2302" s="338"/>
      <c r="N2302" s="338"/>
      <c r="O2302" s="342"/>
      <c r="P2302" s="341"/>
      <c r="Q2302" s="341"/>
      <c r="R2302" s="341"/>
      <c r="S2302" s="373"/>
      <c r="T2302" s="343"/>
      <c r="U2302" s="343"/>
      <c r="V2302" s="343"/>
      <c r="W2302" s="343"/>
    </row>
    <row r="2303" spans="1:23" s="130" customFormat="1">
      <c r="A2303" s="418"/>
      <c r="B2303" s="435" t="s">
        <v>422</v>
      </c>
      <c r="C2303" s="418"/>
      <c r="D2303" s="436" t="s">
        <v>423</v>
      </c>
      <c r="E2303" s="422">
        <v>0</v>
      </c>
      <c r="F2303" s="422">
        <v>0</v>
      </c>
      <c r="G2303" s="422">
        <v>0</v>
      </c>
      <c r="H2303" s="540" t="s">
        <v>741</v>
      </c>
      <c r="I2303" s="540" t="s">
        <v>741</v>
      </c>
      <c r="J2303" s="458"/>
      <c r="K2303" s="458"/>
      <c r="L2303" s="338"/>
      <c r="M2303" s="338"/>
      <c r="N2303" s="338"/>
      <c r="O2303" s="342"/>
      <c r="P2303" s="341"/>
      <c r="Q2303" s="341"/>
      <c r="R2303" s="341"/>
      <c r="S2303" s="373"/>
      <c r="T2303" s="343"/>
      <c r="U2303" s="343"/>
      <c r="V2303" s="343"/>
      <c r="W2303" s="343"/>
    </row>
    <row r="2304" spans="1:23" s="130" customFormat="1">
      <c r="A2304" s="418"/>
      <c r="B2304" s="419">
        <v>4112</v>
      </c>
      <c r="C2304" s="437"/>
      <c r="D2304" s="436" t="s">
        <v>424</v>
      </c>
      <c r="E2304" s="422">
        <v>0</v>
      </c>
      <c r="F2304" s="422">
        <v>0</v>
      </c>
      <c r="G2304" s="422">
        <v>0</v>
      </c>
      <c r="H2304" s="540" t="s">
        <v>741</v>
      </c>
      <c r="I2304" s="540" t="s">
        <v>741</v>
      </c>
      <c r="J2304" s="458"/>
      <c r="K2304" s="458"/>
      <c r="L2304" s="338"/>
      <c r="M2304" s="338"/>
      <c r="N2304" s="338"/>
      <c r="O2304" s="342"/>
      <c r="P2304" s="341"/>
      <c r="Q2304" s="341"/>
      <c r="R2304" s="341"/>
      <c r="S2304" s="373"/>
      <c r="T2304" s="343"/>
      <c r="U2304" s="343"/>
      <c r="V2304" s="343"/>
      <c r="W2304" s="343"/>
    </row>
    <row r="2305" spans="1:23" s="130" customFormat="1">
      <c r="A2305" s="418"/>
      <c r="B2305" s="435">
        <v>4113</v>
      </c>
      <c r="C2305" s="418"/>
      <c r="D2305" s="436" t="s">
        <v>425</v>
      </c>
      <c r="E2305" s="422">
        <v>0</v>
      </c>
      <c r="F2305" s="422">
        <v>0</v>
      </c>
      <c r="G2305" s="422">
        <v>0</v>
      </c>
      <c r="H2305" s="540" t="s">
        <v>741</v>
      </c>
      <c r="I2305" s="540" t="s">
        <v>741</v>
      </c>
      <c r="J2305" s="458"/>
      <c r="K2305" s="458"/>
      <c r="L2305" s="338"/>
      <c r="M2305" s="338"/>
      <c r="N2305" s="338"/>
      <c r="O2305" s="342"/>
      <c r="P2305" s="341"/>
      <c r="Q2305" s="341"/>
      <c r="R2305" s="341"/>
      <c r="S2305" s="373"/>
      <c r="T2305" s="343"/>
      <c r="U2305" s="343"/>
      <c r="V2305" s="343"/>
      <c r="W2305" s="343"/>
    </row>
    <row r="2306" spans="1:23" s="130" customFormat="1">
      <c r="A2306" s="336"/>
      <c r="B2306" s="434" t="s">
        <v>426</v>
      </c>
      <c r="C2306" s="336"/>
      <c r="D2306" s="432" t="s">
        <v>95</v>
      </c>
      <c r="E2306" s="433">
        <f>SUM(E2307:E2312)</f>
        <v>0</v>
      </c>
      <c r="F2306" s="433">
        <f t="shared" ref="F2306" si="1195">SUM(F2307:F2312)</f>
        <v>0</v>
      </c>
      <c r="G2306" s="433">
        <f t="shared" ref="G2306" si="1196">SUM(G2307:G2312)</f>
        <v>0</v>
      </c>
      <c r="H2306" s="541" t="s">
        <v>741</v>
      </c>
      <c r="I2306" s="541" t="s">
        <v>741</v>
      </c>
      <c r="J2306" s="458"/>
      <c r="K2306" s="458"/>
      <c r="L2306" s="338"/>
      <c r="M2306" s="338"/>
      <c r="N2306" s="338"/>
      <c r="O2306" s="342"/>
      <c r="P2306" s="341"/>
      <c r="Q2306" s="341"/>
      <c r="R2306" s="341"/>
      <c r="S2306" s="373"/>
      <c r="T2306" s="343"/>
      <c r="U2306" s="343"/>
      <c r="V2306" s="343"/>
      <c r="W2306" s="343"/>
    </row>
    <row r="2307" spans="1:23" s="130" customFormat="1">
      <c r="A2307" s="418"/>
      <c r="B2307" s="435" t="s">
        <v>427</v>
      </c>
      <c r="C2307" s="418"/>
      <c r="D2307" s="436" t="s">
        <v>428</v>
      </c>
      <c r="E2307" s="422">
        <v>0</v>
      </c>
      <c r="F2307" s="422">
        <v>0</v>
      </c>
      <c r="G2307" s="422">
        <v>0</v>
      </c>
      <c r="H2307" s="540" t="s">
        <v>741</v>
      </c>
      <c r="I2307" s="540" t="s">
        <v>741</v>
      </c>
      <c r="J2307" s="458"/>
      <c r="K2307" s="458"/>
      <c r="L2307" s="338"/>
      <c r="M2307" s="338"/>
      <c r="N2307" s="338"/>
      <c r="O2307" s="342"/>
      <c r="P2307" s="341"/>
      <c r="Q2307" s="341"/>
      <c r="R2307" s="341"/>
      <c r="S2307" s="373"/>
      <c r="T2307" s="343"/>
      <c r="U2307" s="343"/>
      <c r="V2307" s="343"/>
      <c r="W2307" s="343"/>
    </row>
    <row r="2308" spans="1:23" s="130" customFormat="1">
      <c r="A2308" s="418"/>
      <c r="B2308" s="435" t="s">
        <v>429</v>
      </c>
      <c r="C2308" s="418"/>
      <c r="D2308" s="436" t="s">
        <v>430</v>
      </c>
      <c r="E2308" s="422">
        <v>0</v>
      </c>
      <c r="F2308" s="422">
        <v>0</v>
      </c>
      <c r="G2308" s="422">
        <v>0</v>
      </c>
      <c r="H2308" s="540" t="s">
        <v>741</v>
      </c>
      <c r="I2308" s="540" t="s">
        <v>741</v>
      </c>
      <c r="J2308" s="458"/>
      <c r="K2308" s="458"/>
      <c r="L2308" s="338"/>
      <c r="M2308" s="338"/>
      <c r="N2308" s="338"/>
      <c r="O2308" s="342"/>
      <c r="P2308" s="341"/>
      <c r="Q2308" s="341"/>
      <c r="R2308" s="341"/>
      <c r="S2308" s="373"/>
      <c r="T2308" s="343"/>
      <c r="U2308" s="343"/>
      <c r="V2308" s="343"/>
      <c r="W2308" s="343"/>
    </row>
    <row r="2309" spans="1:23" s="130" customFormat="1">
      <c r="A2309" s="418"/>
      <c r="B2309" s="435" t="s">
        <v>431</v>
      </c>
      <c r="C2309" s="418"/>
      <c r="D2309" s="436" t="s">
        <v>432</v>
      </c>
      <c r="E2309" s="422">
        <v>0</v>
      </c>
      <c r="F2309" s="422">
        <v>0</v>
      </c>
      <c r="G2309" s="422">
        <v>0</v>
      </c>
      <c r="H2309" s="540" t="s">
        <v>741</v>
      </c>
      <c r="I2309" s="540" t="s">
        <v>741</v>
      </c>
      <c r="J2309" s="458"/>
      <c r="K2309" s="458"/>
      <c r="L2309" s="338"/>
      <c r="M2309" s="338"/>
      <c r="N2309" s="338"/>
      <c r="O2309" s="342"/>
      <c r="P2309" s="341"/>
      <c r="Q2309" s="341"/>
      <c r="R2309" s="341"/>
      <c r="S2309" s="373"/>
      <c r="T2309" s="343"/>
      <c r="U2309" s="343"/>
      <c r="V2309" s="343"/>
      <c r="W2309" s="343"/>
    </row>
    <row r="2310" spans="1:23" s="130" customFormat="1">
      <c r="A2310" s="418"/>
      <c r="B2310" s="435" t="s">
        <v>433</v>
      </c>
      <c r="C2310" s="418"/>
      <c r="D2310" s="436" t="s">
        <v>434</v>
      </c>
      <c r="E2310" s="422">
        <v>0</v>
      </c>
      <c r="F2310" s="422">
        <v>0</v>
      </c>
      <c r="G2310" s="422">
        <v>0</v>
      </c>
      <c r="H2310" s="540" t="s">
        <v>741</v>
      </c>
      <c r="I2310" s="540" t="s">
        <v>741</v>
      </c>
      <c r="J2310" s="458"/>
      <c r="K2310" s="458"/>
      <c r="L2310" s="338"/>
      <c r="M2310" s="338"/>
      <c r="N2310" s="338"/>
      <c r="O2310" s="342"/>
      <c r="P2310" s="341"/>
      <c r="Q2310" s="341"/>
      <c r="R2310" s="341"/>
      <c r="S2310" s="373"/>
      <c r="T2310" s="343"/>
      <c r="U2310" s="343"/>
      <c r="V2310" s="343"/>
      <c r="W2310" s="343"/>
    </row>
    <row r="2311" spans="1:23" s="130" customFormat="1">
      <c r="A2311" s="418"/>
      <c r="B2311" s="435" t="s">
        <v>435</v>
      </c>
      <c r="C2311" s="418"/>
      <c r="D2311" s="436" t="s">
        <v>436</v>
      </c>
      <c r="E2311" s="422">
        <v>0</v>
      </c>
      <c r="F2311" s="422">
        <v>0</v>
      </c>
      <c r="G2311" s="422">
        <v>0</v>
      </c>
      <c r="H2311" s="540" t="s">
        <v>741</v>
      </c>
      <c r="I2311" s="540" t="s">
        <v>741</v>
      </c>
      <c r="J2311" s="458"/>
      <c r="K2311" s="458"/>
      <c r="L2311" s="338"/>
      <c r="M2311" s="338"/>
      <c r="N2311" s="338"/>
      <c r="O2311" s="342"/>
      <c r="P2311" s="341"/>
      <c r="Q2311" s="341"/>
      <c r="R2311" s="341"/>
      <c r="S2311" s="373"/>
      <c r="T2311" s="343"/>
      <c r="U2311" s="343"/>
      <c r="V2311" s="343"/>
      <c r="W2311" s="343"/>
    </row>
    <row r="2312" spans="1:23" s="130" customFormat="1">
      <c r="A2312" s="418"/>
      <c r="B2312" s="435" t="s">
        <v>437</v>
      </c>
      <c r="C2312" s="418"/>
      <c r="D2312" s="436" t="s">
        <v>438</v>
      </c>
      <c r="E2312" s="422">
        <v>0</v>
      </c>
      <c r="F2312" s="422">
        <v>0</v>
      </c>
      <c r="G2312" s="422">
        <v>0</v>
      </c>
      <c r="H2312" s="540" t="s">
        <v>741</v>
      </c>
      <c r="I2312" s="540" t="s">
        <v>741</v>
      </c>
      <c r="J2312" s="458"/>
      <c r="K2312" s="458"/>
      <c r="L2312" s="338"/>
      <c r="M2312" s="338"/>
      <c r="N2312" s="338"/>
      <c r="O2312" s="342"/>
      <c r="P2312" s="341"/>
      <c r="Q2312" s="341"/>
      <c r="R2312" s="341"/>
      <c r="S2312" s="373"/>
      <c r="T2312" s="343"/>
      <c r="U2312" s="343"/>
      <c r="V2312" s="343"/>
      <c r="W2312" s="343"/>
    </row>
    <row r="2313" spans="1:23" s="130" customFormat="1">
      <c r="A2313" s="431"/>
      <c r="B2313" s="415">
        <v>42</v>
      </c>
      <c r="C2313" s="336"/>
      <c r="D2313" s="432" t="s">
        <v>20</v>
      </c>
      <c r="E2313" s="433">
        <f>E2314+E2319+E2328+E2333+E2338+E2341</f>
        <v>0</v>
      </c>
      <c r="F2313" s="433">
        <f t="shared" ref="F2313" si="1197">F2314+F2319+F2328+F2333+F2338+F2341</f>
        <v>0</v>
      </c>
      <c r="G2313" s="433">
        <f t="shared" ref="G2313" si="1198">G2314+G2319+G2328+G2333+G2338+G2341</f>
        <v>0</v>
      </c>
      <c r="H2313" s="541" t="s">
        <v>741</v>
      </c>
      <c r="I2313" s="541" t="s">
        <v>741</v>
      </c>
      <c r="J2313" s="458"/>
      <c r="K2313" s="458"/>
      <c r="L2313" s="338"/>
      <c r="M2313" s="338"/>
      <c r="N2313" s="338"/>
      <c r="O2313" s="342"/>
      <c r="P2313" s="341"/>
      <c r="Q2313" s="341"/>
      <c r="R2313" s="341"/>
      <c r="S2313" s="373"/>
      <c r="T2313" s="343"/>
      <c r="U2313" s="343"/>
      <c r="V2313" s="343"/>
      <c r="W2313" s="343"/>
    </row>
    <row r="2314" spans="1:23" s="130" customFormat="1">
      <c r="A2314" s="336"/>
      <c r="B2314" s="434" t="s">
        <v>439</v>
      </c>
      <c r="C2314" s="336"/>
      <c r="D2314" s="432" t="s">
        <v>96</v>
      </c>
      <c r="E2314" s="433">
        <f>SUM(E2315:E2318)</f>
        <v>0</v>
      </c>
      <c r="F2314" s="433">
        <f t="shared" ref="F2314" si="1199">SUM(F2315:F2318)</f>
        <v>0</v>
      </c>
      <c r="G2314" s="433">
        <f t="shared" ref="G2314" si="1200">SUM(G2315:G2318)</f>
        <v>0</v>
      </c>
      <c r="H2314" s="541" t="s">
        <v>741</v>
      </c>
      <c r="I2314" s="541" t="s">
        <v>741</v>
      </c>
      <c r="J2314" s="458"/>
      <c r="K2314" s="458"/>
      <c r="L2314" s="338"/>
      <c r="M2314" s="338"/>
      <c r="N2314" s="338"/>
      <c r="O2314" s="342"/>
      <c r="P2314" s="341"/>
      <c r="Q2314" s="341"/>
      <c r="R2314" s="341"/>
      <c r="S2314" s="373"/>
      <c r="T2314" s="343"/>
      <c r="U2314" s="343"/>
      <c r="V2314" s="343"/>
      <c r="W2314" s="343"/>
    </row>
    <row r="2315" spans="1:23" s="130" customFormat="1">
      <c r="A2315" s="418"/>
      <c r="B2315" s="435" t="s">
        <v>440</v>
      </c>
      <c r="C2315" s="418"/>
      <c r="D2315" s="436" t="s">
        <v>441</v>
      </c>
      <c r="E2315" s="422">
        <v>0</v>
      </c>
      <c r="F2315" s="422">
        <v>0</v>
      </c>
      <c r="G2315" s="422">
        <v>0</v>
      </c>
      <c r="H2315" s="540" t="s">
        <v>741</v>
      </c>
      <c r="I2315" s="540" t="s">
        <v>741</v>
      </c>
      <c r="J2315" s="458"/>
      <c r="K2315" s="458"/>
      <c r="L2315" s="338"/>
      <c r="M2315" s="338"/>
      <c r="N2315" s="338"/>
      <c r="O2315" s="342"/>
      <c r="P2315" s="341"/>
      <c r="Q2315" s="341"/>
      <c r="R2315" s="341"/>
      <c r="S2315" s="373"/>
      <c r="T2315" s="343"/>
      <c r="U2315" s="343"/>
      <c r="V2315" s="343"/>
      <c r="W2315" s="343"/>
    </row>
    <row r="2316" spans="1:23" s="130" customFormat="1">
      <c r="A2316" s="418"/>
      <c r="B2316" s="435" t="s">
        <v>442</v>
      </c>
      <c r="C2316" s="418"/>
      <c r="D2316" s="436" t="s">
        <v>443</v>
      </c>
      <c r="E2316" s="422">
        <v>0</v>
      </c>
      <c r="F2316" s="422">
        <v>0</v>
      </c>
      <c r="G2316" s="422">
        <v>0</v>
      </c>
      <c r="H2316" s="540" t="s">
        <v>741</v>
      </c>
      <c r="I2316" s="540" t="s">
        <v>741</v>
      </c>
      <c r="J2316" s="458"/>
      <c r="K2316" s="458"/>
      <c r="L2316" s="338"/>
      <c r="M2316" s="338"/>
      <c r="N2316" s="338"/>
      <c r="O2316" s="342"/>
      <c r="P2316" s="341"/>
      <c r="Q2316" s="341"/>
      <c r="R2316" s="341"/>
      <c r="S2316" s="373"/>
      <c r="T2316" s="343"/>
      <c r="U2316" s="343"/>
      <c r="V2316" s="343"/>
      <c r="W2316" s="343"/>
    </row>
    <row r="2317" spans="1:23" s="130" customFormat="1">
      <c r="A2317" s="418"/>
      <c r="B2317" s="435" t="s">
        <v>444</v>
      </c>
      <c r="C2317" s="418"/>
      <c r="D2317" s="436" t="s">
        <v>445</v>
      </c>
      <c r="E2317" s="422">
        <v>0</v>
      </c>
      <c r="F2317" s="422">
        <v>0</v>
      </c>
      <c r="G2317" s="422">
        <v>0</v>
      </c>
      <c r="H2317" s="540" t="s">
        <v>741</v>
      </c>
      <c r="I2317" s="540" t="s">
        <v>741</v>
      </c>
      <c r="J2317" s="458"/>
      <c r="K2317" s="458"/>
      <c r="L2317" s="338"/>
      <c r="M2317" s="338"/>
      <c r="N2317" s="338"/>
      <c r="O2317" s="342"/>
      <c r="P2317" s="341"/>
      <c r="Q2317" s="341"/>
      <c r="R2317" s="341"/>
      <c r="S2317" s="373"/>
      <c r="T2317" s="343"/>
      <c r="U2317" s="343"/>
      <c r="V2317" s="343"/>
      <c r="W2317" s="343"/>
    </row>
    <row r="2318" spans="1:23" s="130" customFormat="1">
      <c r="A2318" s="418"/>
      <c r="B2318" s="435" t="s">
        <v>446</v>
      </c>
      <c r="C2318" s="418"/>
      <c r="D2318" s="436" t="s">
        <v>447</v>
      </c>
      <c r="E2318" s="422">
        <v>0</v>
      </c>
      <c r="F2318" s="422">
        <v>0</v>
      </c>
      <c r="G2318" s="422">
        <v>0</v>
      </c>
      <c r="H2318" s="540" t="s">
        <v>741</v>
      </c>
      <c r="I2318" s="540" t="s">
        <v>741</v>
      </c>
      <c r="J2318" s="458"/>
      <c r="K2318" s="458"/>
      <c r="L2318" s="338"/>
      <c r="M2318" s="338"/>
      <c r="N2318" s="338"/>
      <c r="O2318" s="342"/>
      <c r="P2318" s="341"/>
      <c r="Q2318" s="341"/>
      <c r="R2318" s="341"/>
      <c r="S2318" s="373"/>
      <c r="T2318" s="343"/>
      <c r="U2318" s="343"/>
      <c r="V2318" s="343"/>
      <c r="W2318" s="343"/>
    </row>
    <row r="2319" spans="1:23" s="130" customFormat="1">
      <c r="A2319" s="336"/>
      <c r="B2319" s="434" t="s">
        <v>448</v>
      </c>
      <c r="C2319" s="336"/>
      <c r="D2319" s="432" t="s">
        <v>97</v>
      </c>
      <c r="E2319" s="433">
        <f>SUM(E2320:E2327)</f>
        <v>0</v>
      </c>
      <c r="F2319" s="433">
        <f t="shared" ref="F2319" si="1201">SUM(F2320:F2327)</f>
        <v>0</v>
      </c>
      <c r="G2319" s="433">
        <f t="shared" ref="G2319" si="1202">SUM(G2320:G2327)</f>
        <v>0</v>
      </c>
      <c r="H2319" s="541" t="s">
        <v>741</v>
      </c>
      <c r="I2319" s="541" t="s">
        <v>741</v>
      </c>
      <c r="J2319" s="458"/>
      <c r="K2319" s="458"/>
      <c r="L2319" s="338"/>
      <c r="M2319" s="338"/>
      <c r="N2319" s="338"/>
      <c r="O2319" s="342"/>
      <c r="P2319" s="341"/>
      <c r="Q2319" s="341"/>
      <c r="R2319" s="341"/>
      <c r="S2319" s="373"/>
      <c r="T2319" s="343"/>
      <c r="U2319" s="343"/>
      <c r="V2319" s="343"/>
      <c r="W2319" s="343"/>
    </row>
    <row r="2320" spans="1:23" s="130" customFormat="1">
      <c r="A2320" s="418"/>
      <c r="B2320" s="435" t="s">
        <v>201</v>
      </c>
      <c r="C2320" s="418"/>
      <c r="D2320" s="436" t="s">
        <v>202</v>
      </c>
      <c r="E2320" s="422">
        <v>0</v>
      </c>
      <c r="F2320" s="422">
        <v>0</v>
      </c>
      <c r="G2320" s="422">
        <v>0</v>
      </c>
      <c r="H2320" s="540" t="s">
        <v>741</v>
      </c>
      <c r="I2320" s="540" t="s">
        <v>741</v>
      </c>
      <c r="J2320" s="458"/>
      <c r="K2320" s="458"/>
      <c r="L2320" s="338"/>
      <c r="M2320" s="338"/>
      <c r="N2320" s="338"/>
      <c r="O2320" s="342"/>
      <c r="P2320" s="341"/>
      <c r="Q2320" s="341"/>
      <c r="R2320" s="341"/>
      <c r="S2320" s="373"/>
      <c r="T2320" s="343"/>
      <c r="U2320" s="343"/>
      <c r="V2320" s="343"/>
      <c r="W2320" s="343"/>
    </row>
    <row r="2321" spans="1:23" s="130" customFormat="1">
      <c r="A2321" s="418"/>
      <c r="B2321" s="435" t="s">
        <v>199</v>
      </c>
      <c r="C2321" s="418"/>
      <c r="D2321" s="436" t="s">
        <v>200</v>
      </c>
      <c r="E2321" s="422">
        <v>0</v>
      </c>
      <c r="F2321" s="422">
        <v>0</v>
      </c>
      <c r="G2321" s="422">
        <v>0</v>
      </c>
      <c r="H2321" s="540" t="s">
        <v>741</v>
      </c>
      <c r="I2321" s="540" t="s">
        <v>741</v>
      </c>
      <c r="J2321" s="458"/>
      <c r="K2321" s="458"/>
      <c r="L2321" s="338"/>
      <c r="M2321" s="338"/>
      <c r="N2321" s="338"/>
      <c r="O2321" s="342"/>
      <c r="P2321" s="341"/>
      <c r="Q2321" s="341"/>
      <c r="R2321" s="341"/>
      <c r="S2321" s="373"/>
      <c r="T2321" s="343"/>
      <c r="U2321" s="343"/>
      <c r="V2321" s="343"/>
      <c r="W2321" s="343"/>
    </row>
    <row r="2322" spans="1:23" s="130" customFormat="1">
      <c r="A2322" s="418"/>
      <c r="B2322" s="435" t="s">
        <v>449</v>
      </c>
      <c r="C2322" s="418"/>
      <c r="D2322" s="436" t="s">
        <v>450</v>
      </c>
      <c r="E2322" s="422">
        <v>0</v>
      </c>
      <c r="F2322" s="422">
        <v>0</v>
      </c>
      <c r="G2322" s="422">
        <v>0</v>
      </c>
      <c r="H2322" s="540" t="s">
        <v>741</v>
      </c>
      <c r="I2322" s="540" t="s">
        <v>741</v>
      </c>
      <c r="J2322" s="458"/>
      <c r="K2322" s="458"/>
      <c r="L2322" s="338"/>
      <c r="M2322" s="338"/>
      <c r="N2322" s="338"/>
      <c r="O2322" s="342"/>
      <c r="P2322" s="341"/>
      <c r="Q2322" s="341"/>
      <c r="R2322" s="341"/>
      <c r="S2322" s="373"/>
      <c r="T2322" s="343"/>
      <c r="U2322" s="343"/>
      <c r="V2322" s="343"/>
      <c r="W2322" s="343"/>
    </row>
    <row r="2323" spans="1:23" s="130" customFormat="1">
      <c r="A2323" s="418"/>
      <c r="B2323" s="435" t="s">
        <v>451</v>
      </c>
      <c r="C2323" s="418"/>
      <c r="D2323" s="436" t="s">
        <v>452</v>
      </c>
      <c r="E2323" s="422">
        <v>0</v>
      </c>
      <c r="F2323" s="422">
        <v>0</v>
      </c>
      <c r="G2323" s="422">
        <v>0</v>
      </c>
      <c r="H2323" s="540" t="s">
        <v>741</v>
      </c>
      <c r="I2323" s="540" t="s">
        <v>741</v>
      </c>
      <c r="J2323" s="458"/>
      <c r="K2323" s="458"/>
      <c r="L2323" s="338"/>
      <c r="M2323" s="338"/>
      <c r="N2323" s="338"/>
      <c r="O2323" s="342"/>
      <c r="P2323" s="341"/>
      <c r="Q2323" s="341"/>
      <c r="R2323" s="341"/>
      <c r="S2323" s="373"/>
      <c r="T2323" s="343"/>
      <c r="U2323" s="343"/>
      <c r="V2323" s="343"/>
      <c r="W2323" s="343"/>
    </row>
    <row r="2324" spans="1:23" s="130" customFormat="1">
      <c r="A2324" s="418"/>
      <c r="B2324" s="435" t="s">
        <v>453</v>
      </c>
      <c r="C2324" s="418"/>
      <c r="D2324" s="436" t="s">
        <v>454</v>
      </c>
      <c r="E2324" s="422">
        <v>0</v>
      </c>
      <c r="F2324" s="422">
        <v>0</v>
      </c>
      <c r="G2324" s="422">
        <v>0</v>
      </c>
      <c r="H2324" s="540" t="s">
        <v>741</v>
      </c>
      <c r="I2324" s="540" t="s">
        <v>741</v>
      </c>
      <c r="J2324" s="458"/>
      <c r="K2324" s="458"/>
      <c r="L2324" s="338"/>
      <c r="M2324" s="338"/>
      <c r="N2324" s="338"/>
      <c r="O2324" s="342"/>
      <c r="P2324" s="341"/>
      <c r="Q2324" s="341"/>
      <c r="R2324" s="341"/>
      <c r="S2324" s="373"/>
      <c r="T2324" s="343"/>
      <c r="U2324" s="343"/>
      <c r="V2324" s="343"/>
      <c r="W2324" s="343"/>
    </row>
    <row r="2325" spans="1:23" s="130" customFormat="1">
      <c r="A2325" s="418"/>
      <c r="B2325" s="435" t="s">
        <v>455</v>
      </c>
      <c r="C2325" s="418"/>
      <c r="D2325" s="436" t="s">
        <v>456</v>
      </c>
      <c r="E2325" s="422">
        <v>0</v>
      </c>
      <c r="F2325" s="422">
        <v>0</v>
      </c>
      <c r="G2325" s="422">
        <v>0</v>
      </c>
      <c r="H2325" s="540" t="s">
        <v>741</v>
      </c>
      <c r="I2325" s="540" t="s">
        <v>741</v>
      </c>
      <c r="J2325" s="458"/>
      <c r="K2325" s="458"/>
      <c r="L2325" s="338"/>
      <c r="M2325" s="338"/>
      <c r="N2325" s="338"/>
      <c r="O2325" s="342"/>
      <c r="P2325" s="341"/>
      <c r="Q2325" s="341"/>
      <c r="R2325" s="341"/>
      <c r="S2325" s="373"/>
      <c r="T2325" s="343"/>
      <c r="U2325" s="343"/>
      <c r="V2325" s="343"/>
      <c r="W2325" s="343"/>
    </row>
    <row r="2326" spans="1:23" s="130" customFormat="1">
      <c r="A2326" s="418"/>
      <c r="B2326" s="435" t="s">
        <v>457</v>
      </c>
      <c r="C2326" s="418"/>
      <c r="D2326" s="436" t="s">
        <v>458</v>
      </c>
      <c r="E2326" s="422">
        <v>0</v>
      </c>
      <c r="F2326" s="422">
        <v>0</v>
      </c>
      <c r="G2326" s="422">
        <v>0</v>
      </c>
      <c r="H2326" s="540" t="s">
        <v>741</v>
      </c>
      <c r="I2326" s="540" t="s">
        <v>741</v>
      </c>
      <c r="J2326" s="458"/>
      <c r="K2326" s="458"/>
      <c r="L2326" s="338"/>
      <c r="M2326" s="338"/>
      <c r="N2326" s="338"/>
      <c r="O2326" s="342"/>
      <c r="P2326" s="341"/>
      <c r="Q2326" s="341"/>
      <c r="R2326" s="341"/>
      <c r="S2326" s="373"/>
      <c r="T2326" s="343"/>
      <c r="U2326" s="343"/>
      <c r="V2326" s="343"/>
      <c r="W2326" s="343"/>
    </row>
    <row r="2327" spans="1:23" s="130" customFormat="1">
      <c r="A2327" s="438"/>
      <c r="B2327" s="439">
        <v>4228</v>
      </c>
      <c r="C2327" s="437"/>
      <c r="D2327" s="436" t="s">
        <v>459</v>
      </c>
      <c r="E2327" s="422">
        <v>0</v>
      </c>
      <c r="F2327" s="422">
        <v>0</v>
      </c>
      <c r="G2327" s="422">
        <v>0</v>
      </c>
      <c r="H2327" s="540" t="s">
        <v>741</v>
      </c>
      <c r="I2327" s="540" t="s">
        <v>741</v>
      </c>
      <c r="J2327" s="458"/>
      <c r="K2327" s="458"/>
      <c r="L2327" s="338"/>
      <c r="M2327" s="338"/>
      <c r="N2327" s="338"/>
      <c r="O2327" s="342"/>
      <c r="P2327" s="341"/>
      <c r="Q2327" s="341"/>
      <c r="R2327" s="341"/>
      <c r="S2327" s="373"/>
      <c r="T2327" s="343"/>
      <c r="U2327" s="343"/>
      <c r="V2327" s="343"/>
      <c r="W2327" s="343"/>
    </row>
    <row r="2328" spans="1:23" s="130" customFormat="1">
      <c r="A2328" s="336"/>
      <c r="B2328" s="434" t="s">
        <v>460</v>
      </c>
      <c r="C2328" s="336"/>
      <c r="D2328" s="432" t="s">
        <v>461</v>
      </c>
      <c r="E2328" s="433">
        <f>SUM(E2329:E2332)</f>
        <v>0</v>
      </c>
      <c r="F2328" s="433">
        <f t="shared" ref="F2328" si="1203">SUM(F2329:F2332)</f>
        <v>0</v>
      </c>
      <c r="G2328" s="433">
        <f t="shared" ref="G2328" si="1204">SUM(G2329:G2332)</f>
        <v>0</v>
      </c>
      <c r="H2328" s="541" t="s">
        <v>741</v>
      </c>
      <c r="I2328" s="541" t="s">
        <v>741</v>
      </c>
      <c r="J2328" s="458"/>
      <c r="K2328" s="458"/>
      <c r="L2328" s="338"/>
      <c r="M2328" s="338"/>
      <c r="N2328" s="338"/>
      <c r="O2328" s="342"/>
      <c r="P2328" s="341"/>
      <c r="Q2328" s="341"/>
      <c r="R2328" s="341"/>
      <c r="S2328" s="373"/>
      <c r="T2328" s="343"/>
      <c r="U2328" s="343"/>
      <c r="V2328" s="343"/>
      <c r="W2328" s="343"/>
    </row>
    <row r="2329" spans="1:23" s="130" customFormat="1">
      <c r="A2329" s="418"/>
      <c r="B2329" s="435" t="s">
        <v>462</v>
      </c>
      <c r="C2329" s="418"/>
      <c r="D2329" s="436" t="s">
        <v>463</v>
      </c>
      <c r="E2329" s="422">
        <v>0</v>
      </c>
      <c r="F2329" s="422">
        <v>0</v>
      </c>
      <c r="G2329" s="422">
        <v>0</v>
      </c>
      <c r="H2329" s="540" t="s">
        <v>741</v>
      </c>
      <c r="I2329" s="540" t="s">
        <v>741</v>
      </c>
      <c r="J2329" s="458"/>
      <c r="K2329" s="458"/>
      <c r="L2329" s="338"/>
      <c r="M2329" s="338"/>
      <c r="N2329" s="338"/>
      <c r="O2329" s="342"/>
      <c r="P2329" s="341"/>
      <c r="Q2329" s="341"/>
      <c r="R2329" s="341"/>
      <c r="S2329" s="373"/>
      <c r="T2329" s="343"/>
      <c r="U2329" s="343"/>
      <c r="V2329" s="343"/>
      <c r="W2329" s="343"/>
    </row>
    <row r="2330" spans="1:23" s="130" customFormat="1">
      <c r="A2330" s="418"/>
      <c r="B2330" s="435" t="s">
        <v>464</v>
      </c>
      <c r="C2330" s="418"/>
      <c r="D2330" s="436" t="s">
        <v>465</v>
      </c>
      <c r="E2330" s="422">
        <v>0</v>
      </c>
      <c r="F2330" s="422">
        <v>0</v>
      </c>
      <c r="G2330" s="422">
        <v>0</v>
      </c>
      <c r="H2330" s="540" t="s">
        <v>741</v>
      </c>
      <c r="I2330" s="540" t="s">
        <v>741</v>
      </c>
      <c r="J2330" s="458"/>
      <c r="K2330" s="458"/>
      <c r="L2330" s="338"/>
      <c r="M2330" s="338"/>
      <c r="N2330" s="338"/>
      <c r="O2330" s="342"/>
      <c r="P2330" s="341"/>
      <c r="Q2330" s="341"/>
      <c r="R2330" s="341"/>
      <c r="S2330" s="373"/>
      <c r="T2330" s="343"/>
      <c r="U2330" s="343"/>
      <c r="V2330" s="343"/>
      <c r="W2330" s="343"/>
    </row>
    <row r="2331" spans="1:23" s="130" customFormat="1">
      <c r="A2331" s="418"/>
      <c r="B2331" s="435" t="s">
        <v>466</v>
      </c>
      <c r="C2331" s="418"/>
      <c r="D2331" s="436" t="s">
        <v>467</v>
      </c>
      <c r="E2331" s="422">
        <v>0</v>
      </c>
      <c r="F2331" s="422">
        <v>0</v>
      </c>
      <c r="G2331" s="422">
        <v>0</v>
      </c>
      <c r="H2331" s="540" t="s">
        <v>741</v>
      </c>
      <c r="I2331" s="540" t="s">
        <v>741</v>
      </c>
      <c r="J2331" s="458"/>
      <c r="K2331" s="458"/>
      <c r="L2331" s="338"/>
      <c r="M2331" s="338"/>
      <c r="N2331" s="338"/>
      <c r="O2331" s="342"/>
      <c r="P2331" s="341"/>
      <c r="Q2331" s="341"/>
      <c r="R2331" s="341"/>
      <c r="S2331" s="373"/>
      <c r="T2331" s="343"/>
      <c r="U2331" s="343"/>
      <c r="V2331" s="343"/>
      <c r="W2331" s="343"/>
    </row>
    <row r="2332" spans="1:23" s="130" customFormat="1">
      <c r="A2332" s="418"/>
      <c r="B2332" s="435" t="s">
        <v>468</v>
      </c>
      <c r="C2332" s="418"/>
      <c r="D2332" s="436" t="s">
        <v>469</v>
      </c>
      <c r="E2332" s="422">
        <v>0</v>
      </c>
      <c r="F2332" s="422">
        <v>0</v>
      </c>
      <c r="G2332" s="422">
        <v>0</v>
      </c>
      <c r="H2332" s="540" t="s">
        <v>741</v>
      </c>
      <c r="I2332" s="540" t="s">
        <v>741</v>
      </c>
      <c r="J2332" s="458"/>
      <c r="K2332" s="458"/>
      <c r="L2332" s="338"/>
      <c r="M2332" s="338"/>
      <c r="N2332" s="338"/>
      <c r="O2332" s="342"/>
      <c r="P2332" s="341"/>
      <c r="Q2332" s="341"/>
      <c r="R2332" s="341"/>
      <c r="S2332" s="373"/>
      <c r="T2332" s="343"/>
      <c r="U2332" s="343"/>
      <c r="V2332" s="343"/>
      <c r="W2332" s="343"/>
    </row>
    <row r="2333" spans="1:23" s="130" customFormat="1">
      <c r="A2333" s="336"/>
      <c r="B2333" s="415">
        <v>424</v>
      </c>
      <c r="C2333" s="431"/>
      <c r="D2333" s="432" t="s">
        <v>104</v>
      </c>
      <c r="E2333" s="433">
        <f>SUM(E2334:E2337)</f>
        <v>0</v>
      </c>
      <c r="F2333" s="433">
        <f t="shared" ref="F2333" si="1205">SUM(F2334:F2337)</f>
        <v>0</v>
      </c>
      <c r="G2333" s="433">
        <f t="shared" ref="G2333" si="1206">SUM(G2334:G2337)</f>
        <v>0</v>
      </c>
      <c r="H2333" s="541" t="s">
        <v>741</v>
      </c>
      <c r="I2333" s="541" t="s">
        <v>741</v>
      </c>
      <c r="J2333" s="458"/>
      <c r="K2333" s="458"/>
      <c r="L2333" s="338"/>
      <c r="M2333" s="338"/>
      <c r="N2333" s="338"/>
      <c r="O2333" s="342"/>
      <c r="P2333" s="341"/>
      <c r="Q2333" s="341"/>
      <c r="R2333" s="341"/>
      <c r="S2333" s="373"/>
      <c r="T2333" s="343"/>
      <c r="U2333" s="343"/>
      <c r="V2333" s="343"/>
      <c r="W2333" s="343"/>
    </row>
    <row r="2334" spans="1:23" s="130" customFormat="1">
      <c r="A2334" s="418"/>
      <c r="B2334" s="440">
        <v>4241</v>
      </c>
      <c r="C2334" s="418"/>
      <c r="D2334" s="441" t="s">
        <v>470</v>
      </c>
      <c r="E2334" s="422">
        <v>0</v>
      </c>
      <c r="F2334" s="422">
        <v>0</v>
      </c>
      <c r="G2334" s="422">
        <v>0</v>
      </c>
      <c r="H2334" s="540" t="s">
        <v>741</v>
      </c>
      <c r="I2334" s="540" t="s">
        <v>741</v>
      </c>
      <c r="J2334" s="458"/>
      <c r="K2334" s="458"/>
      <c r="L2334" s="338"/>
      <c r="M2334" s="338"/>
      <c r="N2334" s="338"/>
      <c r="O2334" s="342"/>
      <c r="P2334" s="341"/>
      <c r="Q2334" s="341"/>
      <c r="R2334" s="341"/>
      <c r="S2334" s="373"/>
      <c r="T2334" s="343"/>
      <c r="U2334" s="343"/>
      <c r="V2334" s="343"/>
      <c r="W2334" s="343"/>
    </row>
    <row r="2335" spans="1:23" s="130" customFormat="1">
      <c r="A2335" s="418"/>
      <c r="B2335" s="440">
        <v>4242</v>
      </c>
      <c r="C2335" s="418"/>
      <c r="D2335" s="442" t="s">
        <v>471</v>
      </c>
      <c r="E2335" s="422">
        <v>0</v>
      </c>
      <c r="F2335" s="422">
        <v>0</v>
      </c>
      <c r="G2335" s="422">
        <v>0</v>
      </c>
      <c r="H2335" s="540" t="s">
        <v>741</v>
      </c>
      <c r="I2335" s="540" t="s">
        <v>741</v>
      </c>
      <c r="J2335" s="458"/>
      <c r="K2335" s="458"/>
      <c r="L2335" s="338"/>
      <c r="M2335" s="338"/>
      <c r="N2335" s="338"/>
      <c r="O2335" s="342"/>
      <c r="P2335" s="341"/>
      <c r="Q2335" s="341"/>
      <c r="R2335" s="341"/>
      <c r="S2335" s="373"/>
      <c r="T2335" s="343"/>
      <c r="U2335" s="343"/>
      <c r="V2335" s="343"/>
      <c r="W2335" s="343"/>
    </row>
    <row r="2336" spans="1:23" s="130" customFormat="1">
      <c r="A2336" s="418"/>
      <c r="B2336" s="440">
        <v>4243</v>
      </c>
      <c r="C2336" s="418"/>
      <c r="D2336" s="442" t="s">
        <v>472</v>
      </c>
      <c r="E2336" s="422">
        <v>0</v>
      </c>
      <c r="F2336" s="422">
        <v>0</v>
      </c>
      <c r="G2336" s="422">
        <v>0</v>
      </c>
      <c r="H2336" s="540" t="s">
        <v>741</v>
      </c>
      <c r="I2336" s="540" t="s">
        <v>741</v>
      </c>
      <c r="J2336" s="458"/>
      <c r="K2336" s="458"/>
      <c r="L2336" s="338"/>
      <c r="M2336" s="338"/>
      <c r="N2336" s="338"/>
      <c r="O2336" s="342"/>
      <c r="P2336" s="341"/>
      <c r="Q2336" s="341"/>
      <c r="R2336" s="341"/>
      <c r="S2336" s="373"/>
      <c r="T2336" s="343"/>
      <c r="U2336" s="343"/>
      <c r="V2336" s="343"/>
      <c r="W2336" s="343"/>
    </row>
    <row r="2337" spans="1:23" s="130" customFormat="1">
      <c r="A2337" s="418"/>
      <c r="B2337" s="440">
        <v>4244</v>
      </c>
      <c r="C2337" s="418"/>
      <c r="D2337" s="442" t="s">
        <v>473</v>
      </c>
      <c r="E2337" s="422">
        <v>0</v>
      </c>
      <c r="F2337" s="422">
        <v>0</v>
      </c>
      <c r="G2337" s="422">
        <v>0</v>
      </c>
      <c r="H2337" s="540" t="s">
        <v>741</v>
      </c>
      <c r="I2337" s="540" t="s">
        <v>741</v>
      </c>
      <c r="J2337" s="458"/>
      <c r="K2337" s="458"/>
      <c r="L2337" s="338"/>
      <c r="M2337" s="338"/>
      <c r="N2337" s="338"/>
      <c r="O2337" s="342"/>
      <c r="P2337" s="341"/>
      <c r="Q2337" s="341"/>
      <c r="R2337" s="341"/>
      <c r="S2337" s="373"/>
      <c r="T2337" s="343"/>
      <c r="U2337" s="343"/>
      <c r="V2337" s="343"/>
      <c r="W2337" s="343"/>
    </row>
    <row r="2338" spans="1:23" s="130" customFormat="1">
      <c r="A2338" s="336"/>
      <c r="B2338" s="434">
        <v>425</v>
      </c>
      <c r="C2338" s="336"/>
      <c r="D2338" s="432" t="s">
        <v>474</v>
      </c>
      <c r="E2338" s="433">
        <f>SUM(E2339:E2340)</f>
        <v>0</v>
      </c>
      <c r="F2338" s="433">
        <f t="shared" ref="F2338" si="1207">SUM(F2339:F2340)</f>
        <v>0</v>
      </c>
      <c r="G2338" s="433">
        <f t="shared" ref="G2338" si="1208">SUM(G2339:G2340)</f>
        <v>0</v>
      </c>
      <c r="H2338" s="541" t="s">
        <v>741</v>
      </c>
      <c r="I2338" s="541" t="s">
        <v>741</v>
      </c>
      <c r="J2338" s="458"/>
      <c r="K2338" s="458"/>
      <c r="L2338" s="338"/>
      <c r="M2338" s="338"/>
      <c r="N2338" s="338"/>
      <c r="O2338" s="342"/>
      <c r="P2338" s="341"/>
      <c r="Q2338" s="341"/>
      <c r="R2338" s="341"/>
      <c r="S2338" s="373"/>
      <c r="T2338" s="343"/>
      <c r="U2338" s="343"/>
      <c r="V2338" s="343"/>
      <c r="W2338" s="343"/>
    </row>
    <row r="2339" spans="1:23" s="130" customFormat="1">
      <c r="A2339" s="418"/>
      <c r="B2339" s="435">
        <v>4251</v>
      </c>
      <c r="C2339" s="418"/>
      <c r="D2339" s="436" t="s">
        <v>475</v>
      </c>
      <c r="E2339" s="422">
        <v>0</v>
      </c>
      <c r="F2339" s="422">
        <v>0</v>
      </c>
      <c r="G2339" s="422">
        <v>0</v>
      </c>
      <c r="H2339" s="540" t="s">
        <v>741</v>
      </c>
      <c r="I2339" s="540" t="s">
        <v>741</v>
      </c>
      <c r="J2339" s="458"/>
      <c r="K2339" s="458"/>
      <c r="L2339" s="338"/>
      <c r="M2339" s="338"/>
      <c r="N2339" s="338"/>
      <c r="O2339" s="342"/>
      <c r="P2339" s="341"/>
      <c r="Q2339" s="341"/>
      <c r="R2339" s="341"/>
      <c r="S2339" s="373"/>
      <c r="T2339" s="343"/>
      <c r="U2339" s="343"/>
      <c r="V2339" s="343"/>
      <c r="W2339" s="343"/>
    </row>
    <row r="2340" spans="1:23" s="130" customFormat="1">
      <c r="A2340" s="418"/>
      <c r="B2340" s="435">
        <v>4252</v>
      </c>
      <c r="C2340" s="418"/>
      <c r="D2340" s="436" t="s">
        <v>476</v>
      </c>
      <c r="E2340" s="422">
        <v>0</v>
      </c>
      <c r="F2340" s="422">
        <v>0</v>
      </c>
      <c r="G2340" s="422">
        <v>0</v>
      </c>
      <c r="H2340" s="540" t="s">
        <v>741</v>
      </c>
      <c r="I2340" s="540" t="s">
        <v>741</v>
      </c>
      <c r="J2340" s="458"/>
      <c r="K2340" s="458"/>
      <c r="L2340" s="338"/>
      <c r="M2340" s="338"/>
      <c r="N2340" s="338"/>
      <c r="O2340" s="342"/>
      <c r="P2340" s="341"/>
      <c r="Q2340" s="341"/>
      <c r="R2340" s="341"/>
      <c r="S2340" s="373"/>
      <c r="T2340" s="343"/>
      <c r="U2340" s="343"/>
      <c r="V2340" s="343"/>
      <c r="W2340" s="343"/>
    </row>
    <row r="2341" spans="1:23" s="130" customFormat="1">
      <c r="A2341" s="336"/>
      <c r="B2341" s="434">
        <v>426</v>
      </c>
      <c r="C2341" s="336"/>
      <c r="D2341" s="432" t="s">
        <v>105</v>
      </c>
      <c r="E2341" s="433">
        <f>SUM(E2342:E2345)</f>
        <v>0</v>
      </c>
      <c r="F2341" s="433">
        <f t="shared" ref="F2341" si="1209">SUM(F2342:F2345)</f>
        <v>0</v>
      </c>
      <c r="G2341" s="433">
        <f t="shared" ref="G2341" si="1210">SUM(G2342:G2345)</f>
        <v>0</v>
      </c>
      <c r="H2341" s="541" t="s">
        <v>741</v>
      </c>
      <c r="I2341" s="541" t="s">
        <v>741</v>
      </c>
      <c r="J2341" s="458"/>
      <c r="K2341" s="458"/>
      <c r="L2341" s="338"/>
      <c r="M2341" s="338"/>
      <c r="N2341" s="338"/>
      <c r="O2341" s="342"/>
      <c r="P2341" s="341"/>
      <c r="Q2341" s="341"/>
      <c r="R2341" s="341"/>
      <c r="S2341" s="373"/>
      <c r="T2341" s="343"/>
      <c r="U2341" s="343"/>
      <c r="V2341" s="343"/>
      <c r="W2341" s="343"/>
    </row>
    <row r="2342" spans="1:23" s="130" customFormat="1">
      <c r="A2342" s="418"/>
      <c r="B2342" s="435">
        <v>4261</v>
      </c>
      <c r="C2342" s="418"/>
      <c r="D2342" s="436" t="s">
        <v>477</v>
      </c>
      <c r="E2342" s="422">
        <v>0</v>
      </c>
      <c r="F2342" s="422">
        <v>0</v>
      </c>
      <c r="G2342" s="422">
        <v>0</v>
      </c>
      <c r="H2342" s="540" t="s">
        <v>741</v>
      </c>
      <c r="I2342" s="540" t="s">
        <v>741</v>
      </c>
      <c r="J2342" s="458"/>
      <c r="K2342" s="458"/>
      <c r="L2342" s="338"/>
      <c r="M2342" s="338"/>
      <c r="N2342" s="338"/>
      <c r="O2342" s="342"/>
      <c r="P2342" s="341"/>
      <c r="Q2342" s="341"/>
      <c r="R2342" s="341"/>
      <c r="S2342" s="373"/>
      <c r="T2342" s="343"/>
      <c r="U2342" s="343"/>
      <c r="V2342" s="343"/>
      <c r="W2342" s="343"/>
    </row>
    <row r="2343" spans="1:23" s="130" customFormat="1">
      <c r="A2343" s="418"/>
      <c r="B2343" s="435">
        <v>4262</v>
      </c>
      <c r="C2343" s="418"/>
      <c r="D2343" s="436" t="s">
        <v>478</v>
      </c>
      <c r="E2343" s="422">
        <v>0</v>
      </c>
      <c r="F2343" s="422">
        <v>0</v>
      </c>
      <c r="G2343" s="422">
        <v>0</v>
      </c>
      <c r="H2343" s="540" t="s">
        <v>741</v>
      </c>
      <c r="I2343" s="540" t="s">
        <v>741</v>
      </c>
      <c r="J2343" s="458"/>
      <c r="K2343" s="458"/>
      <c r="L2343" s="338"/>
      <c r="M2343" s="338"/>
      <c r="N2343" s="338"/>
      <c r="O2343" s="342"/>
      <c r="P2343" s="341"/>
      <c r="Q2343" s="341"/>
      <c r="R2343" s="341"/>
      <c r="S2343" s="373"/>
      <c r="T2343" s="343"/>
      <c r="U2343" s="343"/>
      <c r="V2343" s="343"/>
      <c r="W2343" s="343"/>
    </row>
    <row r="2344" spans="1:23" s="130" customFormat="1">
      <c r="A2344" s="418"/>
      <c r="B2344" s="435">
        <v>4263</v>
      </c>
      <c r="C2344" s="418"/>
      <c r="D2344" s="436" t="s">
        <v>479</v>
      </c>
      <c r="E2344" s="422">
        <v>0</v>
      </c>
      <c r="F2344" s="422">
        <v>0</v>
      </c>
      <c r="G2344" s="422">
        <v>0</v>
      </c>
      <c r="H2344" s="540" t="s">
        <v>741</v>
      </c>
      <c r="I2344" s="540" t="s">
        <v>741</v>
      </c>
      <c r="J2344" s="458"/>
      <c r="K2344" s="458"/>
      <c r="L2344" s="338"/>
      <c r="M2344" s="338"/>
      <c r="N2344" s="338"/>
      <c r="O2344" s="342"/>
      <c r="P2344" s="341"/>
      <c r="Q2344" s="341"/>
      <c r="R2344" s="341"/>
      <c r="S2344" s="373"/>
      <c r="T2344" s="343"/>
      <c r="U2344" s="343"/>
      <c r="V2344" s="343"/>
      <c r="W2344" s="343"/>
    </row>
    <row r="2345" spans="1:23" s="130" customFormat="1">
      <c r="A2345" s="418"/>
      <c r="B2345" s="435">
        <v>4264</v>
      </c>
      <c r="C2345" s="418"/>
      <c r="D2345" s="436" t="s">
        <v>480</v>
      </c>
      <c r="E2345" s="422">
        <v>0</v>
      </c>
      <c r="F2345" s="422">
        <v>0</v>
      </c>
      <c r="G2345" s="422">
        <v>0</v>
      </c>
      <c r="H2345" s="540" t="s">
        <v>741</v>
      </c>
      <c r="I2345" s="540" t="s">
        <v>741</v>
      </c>
      <c r="J2345" s="458"/>
      <c r="K2345" s="458"/>
      <c r="L2345" s="338"/>
      <c r="M2345" s="338"/>
      <c r="N2345" s="338"/>
      <c r="O2345" s="342"/>
      <c r="P2345" s="341"/>
      <c r="Q2345" s="341"/>
      <c r="R2345" s="341"/>
      <c r="S2345" s="373"/>
      <c r="T2345" s="343"/>
      <c r="U2345" s="343"/>
      <c r="V2345" s="343"/>
      <c r="W2345" s="343"/>
    </row>
    <row r="2346" spans="1:23" s="130" customFormat="1" ht="30">
      <c r="A2346" s="443"/>
      <c r="B2346" s="415">
        <v>43</v>
      </c>
      <c r="C2346" s="336"/>
      <c r="D2346" s="432" t="s">
        <v>481</v>
      </c>
      <c r="E2346" s="433">
        <f>E2347</f>
        <v>0</v>
      </c>
      <c r="F2346" s="433">
        <f t="shared" ref="F2346" si="1211">F2347</f>
        <v>0</v>
      </c>
      <c r="G2346" s="433">
        <f t="shared" ref="G2346" si="1212">G2347</f>
        <v>0</v>
      </c>
      <c r="H2346" s="541" t="s">
        <v>741</v>
      </c>
      <c r="I2346" s="541" t="s">
        <v>741</v>
      </c>
      <c r="J2346" s="458"/>
      <c r="K2346" s="458"/>
      <c r="L2346" s="338"/>
      <c r="M2346" s="338"/>
      <c r="N2346" s="338"/>
      <c r="O2346" s="342"/>
      <c r="P2346" s="341"/>
      <c r="Q2346" s="341"/>
      <c r="R2346" s="341"/>
      <c r="S2346" s="373"/>
      <c r="T2346" s="343"/>
      <c r="U2346" s="343"/>
      <c r="V2346" s="343"/>
      <c r="W2346" s="343"/>
    </row>
    <row r="2347" spans="1:23" s="130" customFormat="1">
      <c r="A2347" s="336"/>
      <c r="B2347" s="434" t="s">
        <v>482</v>
      </c>
      <c r="C2347" s="336"/>
      <c r="D2347" s="432" t="s">
        <v>483</v>
      </c>
      <c r="E2347" s="433">
        <f>SUM(E2348:E2349)</f>
        <v>0</v>
      </c>
      <c r="F2347" s="433">
        <f t="shared" ref="F2347" si="1213">SUM(F2348:F2349)</f>
        <v>0</v>
      </c>
      <c r="G2347" s="433">
        <f t="shared" ref="G2347" si="1214">SUM(G2348:G2349)</f>
        <v>0</v>
      </c>
      <c r="H2347" s="541" t="s">
        <v>741</v>
      </c>
      <c r="I2347" s="541" t="s">
        <v>741</v>
      </c>
      <c r="J2347" s="458"/>
      <c r="K2347" s="458"/>
      <c r="L2347" s="338"/>
      <c r="M2347" s="338"/>
      <c r="N2347" s="338"/>
      <c r="O2347" s="342"/>
      <c r="P2347" s="341"/>
      <c r="Q2347" s="341"/>
      <c r="R2347" s="341"/>
      <c r="S2347" s="373"/>
      <c r="T2347" s="343"/>
      <c r="U2347" s="343"/>
      <c r="V2347" s="343"/>
      <c r="W2347" s="343"/>
    </row>
    <row r="2348" spans="1:23" s="130" customFormat="1">
      <c r="A2348" s="418"/>
      <c r="B2348" s="435" t="s">
        <v>484</v>
      </c>
      <c r="C2348" s="418"/>
      <c r="D2348" s="436" t="s">
        <v>485</v>
      </c>
      <c r="E2348" s="422">
        <v>0</v>
      </c>
      <c r="F2348" s="422">
        <v>0</v>
      </c>
      <c r="G2348" s="422">
        <v>0</v>
      </c>
      <c r="H2348" s="540" t="s">
        <v>741</v>
      </c>
      <c r="I2348" s="540" t="s">
        <v>741</v>
      </c>
      <c r="J2348" s="458"/>
      <c r="K2348" s="458"/>
      <c r="L2348" s="338"/>
      <c r="M2348" s="338"/>
      <c r="N2348" s="338"/>
      <c r="O2348" s="342"/>
      <c r="P2348" s="341"/>
      <c r="Q2348" s="341"/>
      <c r="R2348" s="341"/>
      <c r="S2348" s="373"/>
      <c r="T2348" s="343"/>
      <c r="U2348" s="343"/>
      <c r="V2348" s="343"/>
      <c r="W2348" s="343"/>
    </row>
    <row r="2349" spans="1:23" s="130" customFormat="1">
      <c r="A2349" s="418"/>
      <c r="B2349" s="440">
        <v>4312</v>
      </c>
      <c r="C2349" s="418"/>
      <c r="D2349" s="442" t="s">
        <v>486</v>
      </c>
      <c r="E2349" s="422">
        <v>0</v>
      </c>
      <c r="F2349" s="422">
        <v>0</v>
      </c>
      <c r="G2349" s="422">
        <v>0</v>
      </c>
      <c r="H2349" s="540" t="s">
        <v>741</v>
      </c>
      <c r="I2349" s="540" t="s">
        <v>741</v>
      </c>
      <c r="J2349" s="458"/>
      <c r="K2349" s="458"/>
      <c r="L2349" s="338"/>
      <c r="M2349" s="338"/>
      <c r="N2349" s="338"/>
      <c r="O2349" s="342"/>
      <c r="P2349" s="341"/>
      <c r="Q2349" s="341"/>
      <c r="R2349" s="341"/>
      <c r="S2349" s="373"/>
      <c r="T2349" s="343"/>
      <c r="U2349" s="343"/>
      <c r="V2349" s="343"/>
      <c r="W2349" s="343"/>
    </row>
    <row r="2350" spans="1:23" s="130" customFormat="1">
      <c r="A2350" s="431"/>
      <c r="B2350" s="415">
        <v>44</v>
      </c>
      <c r="C2350" s="336"/>
      <c r="D2350" s="432" t="s">
        <v>487</v>
      </c>
      <c r="E2350" s="433">
        <f>E2351</f>
        <v>0</v>
      </c>
      <c r="F2350" s="433">
        <f t="shared" ref="F2350" si="1215">F2351</f>
        <v>0</v>
      </c>
      <c r="G2350" s="433">
        <f t="shared" ref="G2350" si="1216">G2351</f>
        <v>0</v>
      </c>
      <c r="H2350" s="541" t="s">
        <v>741</v>
      </c>
      <c r="I2350" s="541" t="s">
        <v>741</v>
      </c>
      <c r="J2350" s="458"/>
      <c r="K2350" s="458"/>
      <c r="L2350" s="338"/>
      <c r="M2350" s="338"/>
      <c r="N2350" s="338"/>
      <c r="O2350" s="342"/>
      <c r="P2350" s="341"/>
      <c r="Q2350" s="341"/>
      <c r="R2350" s="341"/>
      <c r="S2350" s="373"/>
      <c r="T2350" s="343"/>
      <c r="U2350" s="343"/>
      <c r="V2350" s="343"/>
      <c r="W2350" s="343"/>
    </row>
    <row r="2351" spans="1:23" s="130" customFormat="1">
      <c r="A2351" s="336"/>
      <c r="B2351" s="434" t="s">
        <v>488</v>
      </c>
      <c r="C2351" s="336"/>
      <c r="D2351" s="432" t="s">
        <v>489</v>
      </c>
      <c r="E2351" s="433">
        <f>SUM(E2352)</f>
        <v>0</v>
      </c>
      <c r="F2351" s="433">
        <f t="shared" ref="F2351" si="1217">SUM(F2352)</f>
        <v>0</v>
      </c>
      <c r="G2351" s="433">
        <f t="shared" ref="G2351" si="1218">SUM(G2352)</f>
        <v>0</v>
      </c>
      <c r="H2351" s="541" t="s">
        <v>741</v>
      </c>
      <c r="I2351" s="541" t="s">
        <v>741</v>
      </c>
      <c r="J2351" s="458"/>
      <c r="K2351" s="458"/>
      <c r="L2351" s="338"/>
      <c r="M2351" s="338"/>
      <c r="N2351" s="338"/>
      <c r="O2351" s="342"/>
      <c r="P2351" s="341"/>
      <c r="Q2351" s="341"/>
      <c r="R2351" s="341"/>
      <c r="S2351" s="373"/>
      <c r="T2351" s="343"/>
      <c r="U2351" s="343"/>
      <c r="V2351" s="343"/>
      <c r="W2351" s="343"/>
    </row>
    <row r="2352" spans="1:23" s="130" customFormat="1">
      <c r="A2352" s="418"/>
      <c r="B2352" s="435" t="s">
        <v>490</v>
      </c>
      <c r="C2352" s="418"/>
      <c r="D2352" s="436" t="s">
        <v>491</v>
      </c>
      <c r="E2352" s="422">
        <v>0</v>
      </c>
      <c r="F2352" s="422">
        <v>0</v>
      </c>
      <c r="G2352" s="422">
        <v>0</v>
      </c>
      <c r="H2352" s="540" t="s">
        <v>741</v>
      </c>
      <c r="I2352" s="540" t="s">
        <v>741</v>
      </c>
      <c r="J2352" s="458"/>
      <c r="K2352" s="458"/>
      <c r="L2352" s="338"/>
      <c r="M2352" s="338"/>
      <c r="N2352" s="338"/>
      <c r="O2352" s="342"/>
      <c r="P2352" s="341"/>
      <c r="Q2352" s="341"/>
      <c r="R2352" s="341"/>
      <c r="S2352" s="373"/>
      <c r="T2352" s="343"/>
      <c r="U2352" s="343"/>
      <c r="V2352" s="343"/>
      <c r="W2352" s="343"/>
    </row>
    <row r="2353" spans="1:23" s="130" customFormat="1">
      <c r="A2353" s="431"/>
      <c r="B2353" s="415">
        <v>45</v>
      </c>
      <c r="C2353" s="336"/>
      <c r="D2353" s="432" t="s">
        <v>140</v>
      </c>
      <c r="E2353" s="433">
        <f>E2354+E2356+E2358+E2360</f>
        <v>0</v>
      </c>
      <c r="F2353" s="433">
        <f t="shared" ref="F2353" si="1219">F2354+F2356+F2358+F2360</f>
        <v>0</v>
      </c>
      <c r="G2353" s="433">
        <f t="shared" ref="G2353" si="1220">G2354+G2356+G2358+G2360</f>
        <v>0</v>
      </c>
      <c r="H2353" s="541" t="s">
        <v>741</v>
      </c>
      <c r="I2353" s="541" t="s">
        <v>741</v>
      </c>
      <c r="J2353" s="458"/>
      <c r="K2353" s="458"/>
      <c r="L2353" s="338"/>
      <c r="M2353" s="338"/>
      <c r="N2353" s="338"/>
      <c r="O2353" s="342"/>
      <c r="P2353" s="341"/>
      <c r="Q2353" s="341"/>
      <c r="R2353" s="341"/>
      <c r="S2353" s="373"/>
      <c r="T2353" s="343"/>
      <c r="U2353" s="343"/>
      <c r="V2353" s="343"/>
      <c r="W2353" s="343"/>
    </row>
    <row r="2354" spans="1:23" s="130" customFormat="1">
      <c r="A2354" s="336"/>
      <c r="B2354" s="434" t="s">
        <v>492</v>
      </c>
      <c r="C2354" s="336"/>
      <c r="D2354" s="432" t="s">
        <v>138</v>
      </c>
      <c r="E2354" s="433">
        <f>SUM(E2355)</f>
        <v>0</v>
      </c>
      <c r="F2354" s="433">
        <f t="shared" ref="F2354" si="1221">SUM(F2355)</f>
        <v>0</v>
      </c>
      <c r="G2354" s="433">
        <f t="shared" ref="G2354" si="1222">SUM(G2355)</f>
        <v>0</v>
      </c>
      <c r="H2354" s="541" t="s">
        <v>741</v>
      </c>
      <c r="I2354" s="541" t="s">
        <v>741</v>
      </c>
      <c r="J2354" s="458"/>
      <c r="K2354" s="458"/>
      <c r="L2354" s="338"/>
      <c r="M2354" s="338"/>
      <c r="N2354" s="338"/>
      <c r="O2354" s="342"/>
      <c r="P2354" s="341"/>
      <c r="Q2354" s="341"/>
      <c r="R2354" s="341"/>
      <c r="S2354" s="373"/>
      <c r="T2354" s="343"/>
      <c r="U2354" s="343"/>
      <c r="V2354" s="343"/>
      <c r="W2354" s="343"/>
    </row>
    <row r="2355" spans="1:23" s="130" customFormat="1">
      <c r="A2355" s="418"/>
      <c r="B2355" s="435" t="s">
        <v>493</v>
      </c>
      <c r="C2355" s="418"/>
      <c r="D2355" s="436" t="s">
        <v>138</v>
      </c>
      <c r="E2355" s="422">
        <v>0</v>
      </c>
      <c r="F2355" s="422">
        <v>0</v>
      </c>
      <c r="G2355" s="422">
        <v>0</v>
      </c>
      <c r="H2355" s="540" t="s">
        <v>741</v>
      </c>
      <c r="I2355" s="540" t="s">
        <v>741</v>
      </c>
      <c r="J2355" s="458"/>
      <c r="K2355" s="458"/>
      <c r="L2355" s="338"/>
      <c r="M2355" s="338"/>
      <c r="N2355" s="338"/>
      <c r="O2355" s="342"/>
      <c r="P2355" s="341"/>
      <c r="Q2355" s="341"/>
      <c r="R2355" s="341"/>
      <c r="S2355" s="373"/>
      <c r="T2355" s="343"/>
      <c r="U2355" s="343"/>
      <c r="V2355" s="343"/>
      <c r="W2355" s="343"/>
    </row>
    <row r="2356" spans="1:23" s="130" customFormat="1">
      <c r="A2356" s="336"/>
      <c r="B2356" s="434" t="s">
        <v>494</v>
      </c>
      <c r="C2356" s="336"/>
      <c r="D2356" s="432" t="s">
        <v>495</v>
      </c>
      <c r="E2356" s="433">
        <f>E2357</f>
        <v>0</v>
      </c>
      <c r="F2356" s="433">
        <f t="shared" ref="F2356" si="1223">F2357</f>
        <v>0</v>
      </c>
      <c r="G2356" s="433">
        <f t="shared" ref="G2356" si="1224">G2357</f>
        <v>0</v>
      </c>
      <c r="H2356" s="541" t="s">
        <v>741</v>
      </c>
      <c r="I2356" s="541" t="s">
        <v>741</v>
      </c>
      <c r="J2356" s="458"/>
      <c r="K2356" s="458"/>
      <c r="L2356" s="338"/>
      <c r="M2356" s="338"/>
      <c r="N2356" s="338"/>
      <c r="O2356" s="342"/>
      <c r="P2356" s="341"/>
      <c r="Q2356" s="341"/>
      <c r="R2356" s="341"/>
      <c r="S2356" s="373"/>
      <c r="T2356" s="343"/>
      <c r="U2356" s="343"/>
      <c r="V2356" s="343"/>
      <c r="W2356" s="343"/>
    </row>
    <row r="2357" spans="1:23" s="130" customFormat="1">
      <c r="A2357" s="418"/>
      <c r="B2357" s="435" t="s">
        <v>496</v>
      </c>
      <c r="C2357" s="418"/>
      <c r="D2357" s="436" t="s">
        <v>495</v>
      </c>
      <c r="E2357" s="422">
        <v>0</v>
      </c>
      <c r="F2357" s="422">
        <v>0</v>
      </c>
      <c r="G2357" s="422">
        <v>0</v>
      </c>
      <c r="H2357" s="540" t="s">
        <v>741</v>
      </c>
      <c r="I2357" s="540" t="s">
        <v>741</v>
      </c>
      <c r="J2357" s="458"/>
      <c r="K2357" s="458"/>
      <c r="L2357" s="338"/>
      <c r="M2357" s="338"/>
      <c r="N2357" s="338"/>
      <c r="O2357" s="342"/>
      <c r="P2357" s="341"/>
      <c r="Q2357" s="341"/>
      <c r="R2357" s="341"/>
      <c r="S2357" s="373"/>
      <c r="T2357" s="343"/>
      <c r="U2357" s="343"/>
      <c r="V2357" s="343"/>
      <c r="W2357" s="343"/>
    </row>
    <row r="2358" spans="1:23" s="130" customFormat="1">
      <c r="A2358" s="336"/>
      <c r="B2358" s="434" t="s">
        <v>497</v>
      </c>
      <c r="C2358" s="336"/>
      <c r="D2358" s="432" t="s">
        <v>498</v>
      </c>
      <c r="E2358" s="433">
        <f>E2359</f>
        <v>0</v>
      </c>
      <c r="F2358" s="433">
        <f t="shared" ref="F2358" si="1225">F2359</f>
        <v>0</v>
      </c>
      <c r="G2358" s="433">
        <f t="shared" ref="G2358" si="1226">G2359</f>
        <v>0</v>
      </c>
      <c r="H2358" s="541" t="s">
        <v>741</v>
      </c>
      <c r="I2358" s="541" t="s">
        <v>741</v>
      </c>
      <c r="J2358" s="458"/>
      <c r="K2358" s="458"/>
      <c r="L2358" s="338"/>
      <c r="M2358" s="338"/>
      <c r="N2358" s="338"/>
      <c r="O2358" s="342"/>
      <c r="P2358" s="341"/>
      <c r="Q2358" s="341"/>
      <c r="R2358" s="341"/>
      <c r="S2358" s="373"/>
      <c r="T2358" s="343"/>
      <c r="U2358" s="343"/>
      <c r="V2358" s="343"/>
      <c r="W2358" s="343"/>
    </row>
    <row r="2359" spans="1:23" s="130" customFormat="1">
      <c r="A2359" s="418"/>
      <c r="B2359" s="435" t="s">
        <v>499</v>
      </c>
      <c r="C2359" s="418"/>
      <c r="D2359" s="436" t="s">
        <v>498</v>
      </c>
      <c r="E2359" s="422">
        <v>0</v>
      </c>
      <c r="F2359" s="422">
        <v>0</v>
      </c>
      <c r="G2359" s="422">
        <v>0</v>
      </c>
      <c r="H2359" s="540" t="s">
        <v>741</v>
      </c>
      <c r="I2359" s="540" t="s">
        <v>741</v>
      </c>
      <c r="J2359" s="458"/>
      <c r="K2359" s="458"/>
      <c r="L2359" s="338"/>
      <c r="M2359" s="338"/>
      <c r="N2359" s="338"/>
      <c r="O2359" s="342"/>
      <c r="P2359" s="341"/>
      <c r="Q2359" s="341"/>
      <c r="R2359" s="341"/>
      <c r="S2359" s="373"/>
      <c r="T2359" s="343"/>
      <c r="U2359" s="343"/>
      <c r="V2359" s="343"/>
      <c r="W2359" s="343"/>
    </row>
    <row r="2360" spans="1:23" s="130" customFormat="1">
      <c r="A2360" s="336"/>
      <c r="B2360" s="434" t="s">
        <v>500</v>
      </c>
      <c r="C2360" s="336"/>
      <c r="D2360" s="432" t="s">
        <v>501</v>
      </c>
      <c r="E2360" s="433">
        <f>E2361</f>
        <v>0</v>
      </c>
      <c r="F2360" s="433">
        <f t="shared" ref="F2360" si="1227">F2361</f>
        <v>0</v>
      </c>
      <c r="G2360" s="433">
        <f t="shared" ref="G2360" si="1228">G2361</f>
        <v>0</v>
      </c>
      <c r="H2360" s="541" t="s">
        <v>741</v>
      </c>
      <c r="I2360" s="541" t="s">
        <v>741</v>
      </c>
      <c r="J2360" s="458"/>
      <c r="K2360" s="458"/>
      <c r="L2360" s="338"/>
      <c r="M2360" s="338"/>
      <c r="N2360" s="338"/>
      <c r="O2360" s="342"/>
      <c r="P2360" s="341"/>
      <c r="Q2360" s="341"/>
      <c r="R2360" s="341"/>
      <c r="S2360" s="373"/>
      <c r="T2360" s="343"/>
      <c r="U2360" s="343"/>
      <c r="V2360" s="343"/>
      <c r="W2360" s="343"/>
    </row>
    <row r="2361" spans="1:23" s="130" customFormat="1">
      <c r="A2361" s="418"/>
      <c r="B2361" s="435" t="s">
        <v>502</v>
      </c>
      <c r="C2361" s="418"/>
      <c r="D2361" s="436" t="s">
        <v>501</v>
      </c>
      <c r="E2361" s="422">
        <v>0</v>
      </c>
      <c r="F2361" s="422">
        <v>0</v>
      </c>
      <c r="G2361" s="422">
        <v>0</v>
      </c>
      <c r="H2361" s="540" t="s">
        <v>741</v>
      </c>
      <c r="I2361" s="540" t="s">
        <v>741</v>
      </c>
      <c r="J2361" s="458"/>
      <c r="K2361" s="458"/>
      <c r="L2361" s="338"/>
      <c r="M2361" s="338"/>
      <c r="N2361" s="338"/>
      <c r="O2361" s="342"/>
      <c r="P2361" s="341"/>
      <c r="Q2361" s="341"/>
      <c r="R2361" s="341"/>
      <c r="S2361" s="373"/>
      <c r="T2361" s="343"/>
      <c r="U2361" s="343"/>
      <c r="V2361" s="343"/>
      <c r="W2361" s="343"/>
    </row>
    <row r="2362" spans="1:23" s="130" customFormat="1">
      <c r="A2362" s="444"/>
      <c r="B2362" s="445"/>
      <c r="C2362" s="446"/>
      <c r="D2362" s="447" t="s">
        <v>691</v>
      </c>
      <c r="E2362" s="448">
        <f>E2163+E2300</f>
        <v>0</v>
      </c>
      <c r="F2362" s="448">
        <f t="shared" ref="F2362:G2362" si="1229">F2163+F2300</f>
        <v>0</v>
      </c>
      <c r="G2362" s="448">
        <f t="shared" si="1229"/>
        <v>0</v>
      </c>
      <c r="H2362" s="540" t="s">
        <v>741</v>
      </c>
      <c r="I2362" s="540" t="s">
        <v>741</v>
      </c>
      <c r="J2362" s="458"/>
      <c r="K2362" s="458"/>
      <c r="L2362" s="338"/>
      <c r="M2362" s="338"/>
      <c r="N2362" s="338"/>
      <c r="O2362" s="342"/>
      <c r="P2362" s="341"/>
      <c r="Q2362" s="341"/>
      <c r="R2362" s="341"/>
      <c r="S2362" s="373"/>
      <c r="T2362" s="343"/>
      <c r="U2362" s="343"/>
      <c r="V2362" s="343"/>
      <c r="W2362" s="343"/>
    </row>
    <row r="2363" spans="1:23" ht="24.95" customHeight="1">
      <c r="A2363" s="450"/>
      <c r="B2363" s="451"/>
      <c r="C2363" s="452" t="s">
        <v>693</v>
      </c>
      <c r="D2363" s="453" t="s">
        <v>690</v>
      </c>
      <c r="E2363" s="423">
        <f>E362+E562+E762+E962+E1162+E1362+E1562+E1762+E1962+E2162+E2362</f>
        <v>1887095.0408361536</v>
      </c>
      <c r="F2363" s="423">
        <f t="shared" ref="F2363:G2363" si="1230">F362+F562+F762+F962+F1162+F1362+F1562+F1762+F1962+F2162+F2362</f>
        <v>4416245</v>
      </c>
      <c r="G2363" s="423">
        <f t="shared" si="1230"/>
        <v>2006915.66</v>
      </c>
      <c r="H2363" s="541">
        <f t="shared" ref="H2363" si="1231">SUM(G2363/E2363*100)</f>
        <v>106.34947454001866</v>
      </c>
      <c r="I2363" s="541">
        <f t="shared" ref="I2363" si="1232">SUM(G2363/F2363*100)</f>
        <v>45.443938459030235</v>
      </c>
      <c r="J2363" s="458"/>
      <c r="K2363" s="458"/>
    </row>
    <row r="2367" spans="1:23">
      <c r="G2367" s="494"/>
    </row>
    <row r="2368" spans="1:23">
      <c r="G2368" s="494"/>
    </row>
    <row r="2369" spans="6:7">
      <c r="F2369" s="494"/>
      <c r="G2369" s="494"/>
    </row>
    <row r="2370" spans="6:7">
      <c r="F2370" s="494"/>
      <c r="G2370" s="494"/>
    </row>
    <row r="2371" spans="6:7">
      <c r="F2371" s="494"/>
      <c r="G2371" s="494"/>
    </row>
    <row r="2372" spans="6:7">
      <c r="F2372" s="494"/>
      <c r="G2372" s="494"/>
    </row>
    <row r="2373" spans="6:7">
      <c r="G2373" s="494"/>
    </row>
    <row r="2374" spans="6:7">
      <c r="G2374" s="494"/>
    </row>
    <row r="2375" spans="6:7">
      <c r="G2375" s="494"/>
    </row>
    <row r="2376" spans="6:7">
      <c r="G2376" s="494"/>
    </row>
    <row r="2377" spans="6:7">
      <c r="F2377" s="494"/>
      <c r="G2377" s="494"/>
    </row>
    <row r="2378" spans="6:7">
      <c r="F2378" s="494"/>
      <c r="G2378" s="494"/>
    </row>
    <row r="2379" spans="6:7">
      <c r="F2379" s="494"/>
      <c r="G2379" s="494"/>
    </row>
    <row r="2380" spans="6:7">
      <c r="F2380" s="494"/>
      <c r="G2380" s="494"/>
    </row>
    <row r="2381" spans="6:7">
      <c r="F2381" s="494"/>
      <c r="G2381" s="494"/>
    </row>
    <row r="2382" spans="6:7">
      <c r="F2382" s="494"/>
      <c r="G2382" s="494"/>
    </row>
    <row r="2383" spans="6:7">
      <c r="F2383" s="494"/>
      <c r="G2383" s="494"/>
    </row>
    <row r="2384" spans="6:7">
      <c r="G2384" s="494"/>
    </row>
    <row r="2385" spans="7:7">
      <c r="G2385" s="494"/>
    </row>
    <row r="2386" spans="7:7">
      <c r="G2386" s="494"/>
    </row>
    <row r="2387" spans="7:7">
      <c r="G2387" s="494"/>
    </row>
    <row r="2388" spans="7:7">
      <c r="G2388" s="494"/>
    </row>
    <row r="2389" spans="7:7">
      <c r="G2389" s="494"/>
    </row>
    <row r="2390" spans="7:7">
      <c r="G2390" s="494"/>
    </row>
    <row r="2391" spans="7:7">
      <c r="G2391" s="494"/>
    </row>
    <row r="2392" spans="7:7">
      <c r="G2392" s="494"/>
    </row>
    <row r="2393" spans="7:7">
      <c r="G2393" s="494"/>
    </row>
    <row r="2394" spans="7:7">
      <c r="G2394" s="494"/>
    </row>
    <row r="2395" spans="7:7">
      <c r="G2395" s="494"/>
    </row>
    <row r="2396" spans="7:7">
      <c r="G2396" s="494"/>
    </row>
    <row r="2397" spans="7:7">
      <c r="G2397" s="494"/>
    </row>
    <row r="2398" spans="7:7">
      <c r="G2398" s="494"/>
    </row>
    <row r="2399" spans="7:7">
      <c r="G2399" s="494"/>
    </row>
    <row r="2400" spans="7:7">
      <c r="G2400" s="494"/>
    </row>
    <row r="2401" spans="7:7">
      <c r="G2401" s="494"/>
    </row>
    <row r="2402" spans="7:7">
      <c r="G2402" s="494"/>
    </row>
    <row r="2403" spans="7:7">
      <c r="G2403" s="494"/>
    </row>
    <row r="2404" spans="7:7">
      <c r="G2404" s="494"/>
    </row>
    <row r="2405" spans="7:7">
      <c r="G2405" s="494"/>
    </row>
    <row r="2406" spans="7:7">
      <c r="G2406" s="494"/>
    </row>
    <row r="2407" spans="7:7">
      <c r="G2407" s="494"/>
    </row>
    <row r="2408" spans="7:7">
      <c r="G2408" s="494"/>
    </row>
    <row r="2409" spans="7:7">
      <c r="G2409" s="494"/>
    </row>
    <row r="2410" spans="7:7">
      <c r="G2410" s="494"/>
    </row>
    <row r="2411" spans="7:7">
      <c r="G2411" s="494"/>
    </row>
    <row r="2412" spans="7:7">
      <c r="G2412" s="494"/>
    </row>
    <row r="2413" spans="7:7">
      <c r="G2413" s="494"/>
    </row>
  </sheetData>
  <mergeCells count="5">
    <mergeCell ref="A1:I1"/>
    <mergeCell ref="A4:D4"/>
    <mergeCell ref="A160:I160"/>
    <mergeCell ref="A162:D162"/>
    <mergeCell ref="A2:I2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59" fitToHeight="50" orientation="portrait" r:id="rId1"/>
  <headerFooter alignWithMargins="0"/>
  <ignoredErrors>
    <ignoredError sqref="H2363:I2363 H163:I163 H362:I362 H5:I5" evalError="1"/>
    <ignoredError sqref="C3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N61" sqref="N61"/>
    </sheetView>
  </sheetViews>
  <sheetFormatPr defaultRowHeight="12.7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11.28515625" customWidth="1"/>
    <col min="8" max="8" width="16.42578125" customWidth="1"/>
    <col min="9" max="9" width="15.7109375" customWidth="1"/>
    <col min="10" max="10" width="15.140625" customWidth="1"/>
    <col min="11" max="11" width="33.7109375" customWidth="1"/>
    <col min="12" max="12" width="13.85546875" customWidth="1"/>
    <col min="13" max="13" width="15" customWidth="1"/>
    <col min="14" max="14" width="21" customWidth="1"/>
    <col min="15" max="15" width="67.28515625" customWidth="1"/>
    <col min="16" max="16" width="51.7109375" customWidth="1"/>
  </cols>
  <sheetData>
    <row r="1" spans="1:16" ht="34.5" thickBot="1">
      <c r="A1" s="560" t="s">
        <v>802</v>
      </c>
      <c r="B1" s="561" t="s">
        <v>803</v>
      </c>
      <c r="C1" s="560" t="s">
        <v>804</v>
      </c>
      <c r="D1" s="561" t="s">
        <v>805</v>
      </c>
      <c r="E1" s="562" t="s">
        <v>742</v>
      </c>
      <c r="F1" s="563" t="s">
        <v>743</v>
      </c>
      <c r="G1" s="564" t="s">
        <v>744</v>
      </c>
      <c r="H1" s="565" t="s">
        <v>745</v>
      </c>
      <c r="I1" s="565" t="s">
        <v>746</v>
      </c>
      <c r="J1" s="565" t="s">
        <v>747</v>
      </c>
      <c r="K1" s="566" t="s">
        <v>748</v>
      </c>
      <c r="L1" s="566" t="s">
        <v>749</v>
      </c>
      <c r="M1" s="566" t="s">
        <v>750</v>
      </c>
      <c r="N1" s="566" t="s">
        <v>751</v>
      </c>
      <c r="O1" s="566" t="s">
        <v>752</v>
      </c>
      <c r="P1" s="567" t="s">
        <v>753</v>
      </c>
    </row>
    <row r="2" spans="1:16" ht="33.75" customHeight="1">
      <c r="A2" s="568">
        <v>12</v>
      </c>
      <c r="B2" s="615" t="s">
        <v>740</v>
      </c>
      <c r="C2" s="574">
        <v>3111</v>
      </c>
      <c r="D2" s="575" t="s">
        <v>169</v>
      </c>
      <c r="E2" s="576" t="s">
        <v>754</v>
      </c>
      <c r="F2" s="702" t="s">
        <v>811</v>
      </c>
      <c r="G2" s="705" t="s">
        <v>761</v>
      </c>
      <c r="H2" s="577">
        <v>505</v>
      </c>
      <c r="I2" s="577">
        <v>328</v>
      </c>
      <c r="J2" s="577">
        <v>136</v>
      </c>
      <c r="K2" s="609" t="s">
        <v>755</v>
      </c>
      <c r="L2" s="579">
        <v>43899</v>
      </c>
      <c r="M2" s="579">
        <v>44994</v>
      </c>
      <c r="N2" s="580" t="s">
        <v>756</v>
      </c>
      <c r="O2" s="581" t="s">
        <v>757</v>
      </c>
      <c r="P2" s="569" t="s">
        <v>741</v>
      </c>
    </row>
    <row r="3" spans="1:16" ht="33.75" customHeight="1">
      <c r="A3" s="570">
        <v>12</v>
      </c>
      <c r="B3" s="616" t="s">
        <v>740</v>
      </c>
      <c r="C3" s="582">
        <v>3132</v>
      </c>
      <c r="D3" s="583" t="s">
        <v>170</v>
      </c>
      <c r="E3" s="584" t="s">
        <v>754</v>
      </c>
      <c r="F3" s="702" t="s">
        <v>811</v>
      </c>
      <c r="G3" s="706" t="s">
        <v>761</v>
      </c>
      <c r="H3" s="578">
        <v>83</v>
      </c>
      <c r="I3" s="578">
        <v>53</v>
      </c>
      <c r="J3" s="578">
        <v>22</v>
      </c>
      <c r="K3" s="610" t="s">
        <v>755</v>
      </c>
      <c r="L3" s="585">
        <v>43899</v>
      </c>
      <c r="M3" s="585">
        <v>44994</v>
      </c>
      <c r="N3" s="586" t="s">
        <v>756</v>
      </c>
      <c r="O3" s="587" t="s">
        <v>757</v>
      </c>
      <c r="P3" s="571" t="s">
        <v>741</v>
      </c>
    </row>
    <row r="4" spans="1:16" ht="33.75" customHeight="1">
      <c r="A4" s="570">
        <v>12</v>
      </c>
      <c r="B4" s="616" t="s">
        <v>740</v>
      </c>
      <c r="C4" s="582">
        <v>3211</v>
      </c>
      <c r="D4" s="583" t="s">
        <v>173</v>
      </c>
      <c r="E4" s="584" t="s">
        <v>754</v>
      </c>
      <c r="F4" s="702" t="s">
        <v>811</v>
      </c>
      <c r="G4" s="706" t="s">
        <v>761</v>
      </c>
      <c r="H4" s="578">
        <v>151</v>
      </c>
      <c r="I4" s="578">
        <v>5416</v>
      </c>
      <c r="J4" s="588" t="s">
        <v>809</v>
      </c>
      <c r="K4" s="610" t="s">
        <v>755</v>
      </c>
      <c r="L4" s="585">
        <v>43899</v>
      </c>
      <c r="M4" s="585">
        <v>44994</v>
      </c>
      <c r="N4" s="586" t="s">
        <v>756</v>
      </c>
      <c r="O4" s="587" t="s">
        <v>757</v>
      </c>
      <c r="P4" s="571" t="s">
        <v>741</v>
      </c>
    </row>
    <row r="5" spans="1:16" ht="33.75" customHeight="1">
      <c r="A5" s="570">
        <v>12</v>
      </c>
      <c r="B5" s="616" t="s">
        <v>740</v>
      </c>
      <c r="C5" s="582">
        <v>3213</v>
      </c>
      <c r="D5" s="583" t="s">
        <v>116</v>
      </c>
      <c r="E5" s="584" t="s">
        <v>754</v>
      </c>
      <c r="F5" s="702" t="s">
        <v>811</v>
      </c>
      <c r="G5" s="706" t="s">
        <v>761</v>
      </c>
      <c r="H5" s="578">
        <v>60</v>
      </c>
      <c r="I5" s="578"/>
      <c r="J5" s="589" t="s">
        <v>810</v>
      </c>
      <c r="K5" s="611" t="s">
        <v>755</v>
      </c>
      <c r="L5" s="585">
        <v>43899</v>
      </c>
      <c r="M5" s="585">
        <v>44994</v>
      </c>
      <c r="N5" s="586" t="s">
        <v>756</v>
      </c>
      <c r="O5" s="587" t="s">
        <v>757</v>
      </c>
      <c r="P5" s="571" t="s">
        <v>741</v>
      </c>
    </row>
    <row r="6" spans="1:16" ht="33.75" customHeight="1">
      <c r="A6" s="570">
        <v>12</v>
      </c>
      <c r="B6" s="616" t="s">
        <v>740</v>
      </c>
      <c r="C6" s="582">
        <v>3233</v>
      </c>
      <c r="D6" s="590" t="s">
        <v>335</v>
      </c>
      <c r="E6" s="584" t="s">
        <v>754</v>
      </c>
      <c r="F6" s="702" t="s">
        <v>811</v>
      </c>
      <c r="G6" s="706" t="s">
        <v>761</v>
      </c>
      <c r="H6" s="578"/>
      <c r="I6" s="578">
        <v>1061</v>
      </c>
      <c r="J6" s="578">
        <v>262</v>
      </c>
      <c r="K6" s="611" t="s">
        <v>755</v>
      </c>
      <c r="L6" s="585">
        <v>43899</v>
      </c>
      <c r="M6" s="585">
        <v>44994</v>
      </c>
      <c r="N6" s="586" t="s">
        <v>756</v>
      </c>
      <c r="O6" s="587" t="s">
        <v>757</v>
      </c>
      <c r="P6" s="571" t="s">
        <v>741</v>
      </c>
    </row>
    <row r="7" spans="1:16" ht="33.75" customHeight="1">
      <c r="A7" s="570">
        <v>12</v>
      </c>
      <c r="B7" s="616" t="s">
        <v>740</v>
      </c>
      <c r="C7" s="582">
        <v>3237</v>
      </c>
      <c r="D7" s="583" t="s">
        <v>128</v>
      </c>
      <c r="E7" s="584" t="s">
        <v>754</v>
      </c>
      <c r="F7" s="702" t="s">
        <v>811</v>
      </c>
      <c r="G7" s="706" t="s">
        <v>761</v>
      </c>
      <c r="H7" s="578">
        <v>1895</v>
      </c>
      <c r="I7" s="578"/>
      <c r="J7" s="578">
        <v>752</v>
      </c>
      <c r="K7" s="611" t="s">
        <v>755</v>
      </c>
      <c r="L7" s="585">
        <v>43899</v>
      </c>
      <c r="M7" s="585">
        <v>44994</v>
      </c>
      <c r="N7" s="586" t="s">
        <v>756</v>
      </c>
      <c r="O7" s="587" t="s">
        <v>757</v>
      </c>
      <c r="P7" s="571" t="s">
        <v>741</v>
      </c>
    </row>
    <row r="8" spans="1:16" ht="33.75" customHeight="1">
      <c r="A8" s="570">
        <v>12</v>
      </c>
      <c r="B8" s="616" t="s">
        <v>740</v>
      </c>
      <c r="C8" s="582">
        <v>3239</v>
      </c>
      <c r="D8" s="583" t="s">
        <v>129</v>
      </c>
      <c r="E8" s="584" t="s">
        <v>754</v>
      </c>
      <c r="F8" s="702" t="s">
        <v>811</v>
      </c>
      <c r="G8" s="706" t="s">
        <v>761</v>
      </c>
      <c r="H8" s="578"/>
      <c r="I8" s="578">
        <v>968</v>
      </c>
      <c r="J8" s="578">
        <v>45</v>
      </c>
      <c r="K8" s="611" t="s">
        <v>755</v>
      </c>
      <c r="L8" s="585">
        <v>43899</v>
      </c>
      <c r="M8" s="585">
        <v>44994</v>
      </c>
      <c r="N8" s="586" t="s">
        <v>756</v>
      </c>
      <c r="O8" s="587" t="s">
        <v>757</v>
      </c>
      <c r="P8" s="571" t="s">
        <v>741</v>
      </c>
    </row>
    <row r="9" spans="1:16" ht="33.75" customHeight="1">
      <c r="A9" s="570">
        <v>12</v>
      </c>
      <c r="B9" s="616" t="s">
        <v>740</v>
      </c>
      <c r="C9" s="582">
        <v>3293</v>
      </c>
      <c r="D9" s="583" t="s">
        <v>194</v>
      </c>
      <c r="E9" s="584" t="s">
        <v>754</v>
      </c>
      <c r="F9" s="702" t="s">
        <v>811</v>
      </c>
      <c r="G9" s="706" t="s">
        <v>761</v>
      </c>
      <c r="H9" s="578"/>
      <c r="I9" s="578"/>
      <c r="J9" s="578">
        <v>105</v>
      </c>
      <c r="K9" s="610" t="s">
        <v>755</v>
      </c>
      <c r="L9" s="585">
        <v>43899</v>
      </c>
      <c r="M9" s="585">
        <v>44994</v>
      </c>
      <c r="N9" s="586" t="s">
        <v>756</v>
      </c>
      <c r="O9" s="587" t="s">
        <v>757</v>
      </c>
      <c r="P9" s="571" t="s">
        <v>741</v>
      </c>
    </row>
    <row r="10" spans="1:16" ht="33.75" customHeight="1">
      <c r="A10" s="570">
        <v>12</v>
      </c>
      <c r="B10" s="616" t="s">
        <v>740</v>
      </c>
      <c r="C10" s="582">
        <v>3299</v>
      </c>
      <c r="D10" s="583" t="s">
        <v>109</v>
      </c>
      <c r="E10" s="584" t="s">
        <v>754</v>
      </c>
      <c r="F10" s="702" t="s">
        <v>811</v>
      </c>
      <c r="G10" s="706" t="s">
        <v>761</v>
      </c>
      <c r="H10" s="578">
        <v>1510</v>
      </c>
      <c r="I10" s="578"/>
      <c r="J10" s="588" t="s">
        <v>810</v>
      </c>
      <c r="K10" s="610" t="s">
        <v>755</v>
      </c>
      <c r="L10" s="585">
        <v>43899</v>
      </c>
      <c r="M10" s="585">
        <v>44994</v>
      </c>
      <c r="N10" s="586" t="s">
        <v>756</v>
      </c>
      <c r="O10" s="587" t="s">
        <v>757</v>
      </c>
      <c r="P10" s="571" t="s">
        <v>741</v>
      </c>
    </row>
    <row r="11" spans="1:16" ht="33.75" customHeight="1">
      <c r="A11" s="570">
        <v>12</v>
      </c>
      <c r="B11" s="616" t="s">
        <v>740</v>
      </c>
      <c r="C11" s="582">
        <v>4221</v>
      </c>
      <c r="D11" s="583" t="s">
        <v>202</v>
      </c>
      <c r="E11" s="584" t="s">
        <v>754</v>
      </c>
      <c r="F11" s="702" t="s">
        <v>811</v>
      </c>
      <c r="G11" s="706" t="s">
        <v>761</v>
      </c>
      <c r="H11" s="578"/>
      <c r="I11" s="578">
        <v>1275</v>
      </c>
      <c r="J11" s="578">
        <v>477</v>
      </c>
      <c r="K11" s="610" t="s">
        <v>755</v>
      </c>
      <c r="L11" s="585">
        <v>43899</v>
      </c>
      <c r="M11" s="585">
        <v>44994</v>
      </c>
      <c r="N11" s="586" t="s">
        <v>756</v>
      </c>
      <c r="O11" s="587" t="s">
        <v>757</v>
      </c>
      <c r="P11" s="571" t="s">
        <v>741</v>
      </c>
    </row>
    <row r="12" spans="1:16" ht="33.75" customHeight="1">
      <c r="A12" s="570">
        <v>51</v>
      </c>
      <c r="B12" s="616" t="s">
        <v>736</v>
      </c>
      <c r="C12" s="582">
        <v>3211</v>
      </c>
      <c r="D12" s="583" t="s">
        <v>173</v>
      </c>
      <c r="E12" s="584" t="s">
        <v>759</v>
      </c>
      <c r="F12" s="702" t="s">
        <v>760</v>
      </c>
      <c r="G12" s="706" t="s">
        <v>761</v>
      </c>
      <c r="H12" s="591">
        <v>0</v>
      </c>
      <c r="I12" s="591">
        <v>2020</v>
      </c>
      <c r="J12" s="578">
        <v>0</v>
      </c>
      <c r="K12" s="611" t="s">
        <v>762</v>
      </c>
      <c r="L12" s="585" t="s">
        <v>763</v>
      </c>
      <c r="M12" s="585" t="s">
        <v>764</v>
      </c>
      <c r="N12" s="586" t="s">
        <v>772</v>
      </c>
      <c r="O12" s="587" t="s">
        <v>765</v>
      </c>
      <c r="P12" s="571" t="s">
        <v>741</v>
      </c>
    </row>
    <row r="13" spans="1:16" ht="33.75" customHeight="1">
      <c r="A13" s="570">
        <v>51</v>
      </c>
      <c r="B13" s="616" t="s">
        <v>736</v>
      </c>
      <c r="C13" s="582">
        <v>3211</v>
      </c>
      <c r="D13" s="583" t="s">
        <v>173</v>
      </c>
      <c r="E13" s="592" t="s">
        <v>766</v>
      </c>
      <c r="F13" s="702" t="s">
        <v>767</v>
      </c>
      <c r="G13" s="706" t="s">
        <v>761</v>
      </c>
      <c r="H13" s="591">
        <v>5323</v>
      </c>
      <c r="I13" s="591">
        <v>15523</v>
      </c>
      <c r="J13" s="578">
        <v>2947</v>
      </c>
      <c r="K13" s="612" t="s">
        <v>767</v>
      </c>
      <c r="L13" s="593" t="s">
        <v>768</v>
      </c>
      <c r="M13" s="593" t="s">
        <v>769</v>
      </c>
      <c r="N13" s="594" t="s">
        <v>770</v>
      </c>
      <c r="O13" s="595" t="s">
        <v>771</v>
      </c>
      <c r="P13" s="571" t="s">
        <v>741</v>
      </c>
    </row>
    <row r="14" spans="1:16" ht="33.75" customHeight="1">
      <c r="A14" s="570">
        <v>51</v>
      </c>
      <c r="B14" s="616" t="s">
        <v>736</v>
      </c>
      <c r="C14" s="582">
        <v>3231</v>
      </c>
      <c r="D14" s="583" t="s">
        <v>183</v>
      </c>
      <c r="E14" s="592" t="s">
        <v>766</v>
      </c>
      <c r="F14" s="702" t="s">
        <v>767</v>
      </c>
      <c r="G14" s="706" t="s">
        <v>761</v>
      </c>
      <c r="H14" s="591"/>
      <c r="I14" s="591"/>
      <c r="J14" s="578">
        <v>4100</v>
      </c>
      <c r="K14" s="612" t="s">
        <v>767</v>
      </c>
      <c r="L14" s="593" t="s">
        <v>768</v>
      </c>
      <c r="M14" s="593" t="s">
        <v>769</v>
      </c>
      <c r="N14" s="594" t="s">
        <v>770</v>
      </c>
      <c r="O14" s="595" t="s">
        <v>771</v>
      </c>
      <c r="P14" s="571" t="s">
        <v>741</v>
      </c>
    </row>
    <row r="15" spans="1:16" ht="33.75" customHeight="1">
      <c r="A15" s="570">
        <v>51</v>
      </c>
      <c r="B15" s="616" t="s">
        <v>736</v>
      </c>
      <c r="C15" s="582">
        <v>3237</v>
      </c>
      <c r="D15" s="583" t="s">
        <v>128</v>
      </c>
      <c r="E15" s="584" t="s">
        <v>759</v>
      </c>
      <c r="F15" s="702" t="s">
        <v>760</v>
      </c>
      <c r="G15" s="706" t="s">
        <v>761</v>
      </c>
      <c r="H15" s="591">
        <v>378</v>
      </c>
      <c r="I15" s="591">
        <v>6900</v>
      </c>
      <c r="J15" s="578">
        <v>908</v>
      </c>
      <c r="K15" s="611" t="s">
        <v>762</v>
      </c>
      <c r="L15" s="585" t="s">
        <v>763</v>
      </c>
      <c r="M15" s="585" t="s">
        <v>764</v>
      </c>
      <c r="N15" s="586" t="s">
        <v>772</v>
      </c>
      <c r="O15" s="587" t="s">
        <v>801</v>
      </c>
      <c r="P15" s="571" t="s">
        <v>741</v>
      </c>
    </row>
    <row r="16" spans="1:16" ht="33.75" customHeight="1">
      <c r="A16" s="570">
        <v>51</v>
      </c>
      <c r="B16" s="616" t="s">
        <v>736</v>
      </c>
      <c r="C16" s="582">
        <v>3237</v>
      </c>
      <c r="D16" s="583" t="s">
        <v>128</v>
      </c>
      <c r="E16" s="592" t="s">
        <v>766</v>
      </c>
      <c r="F16" s="702" t="s">
        <v>767</v>
      </c>
      <c r="G16" s="706" t="s">
        <v>761</v>
      </c>
      <c r="H16" s="591"/>
      <c r="I16" s="591">
        <v>12620</v>
      </c>
      <c r="J16" s="578">
        <v>0</v>
      </c>
      <c r="K16" s="612" t="s">
        <v>767</v>
      </c>
      <c r="L16" s="593" t="s">
        <v>768</v>
      </c>
      <c r="M16" s="593" t="s">
        <v>769</v>
      </c>
      <c r="N16" s="594" t="s">
        <v>770</v>
      </c>
      <c r="O16" s="595" t="s">
        <v>771</v>
      </c>
      <c r="P16" s="571" t="s">
        <v>741</v>
      </c>
    </row>
    <row r="17" spans="1:16" ht="33.75" customHeight="1">
      <c r="A17" s="570">
        <v>51</v>
      </c>
      <c r="B17" s="616" t="s">
        <v>736</v>
      </c>
      <c r="C17" s="582">
        <v>3239</v>
      </c>
      <c r="D17" s="583" t="s">
        <v>129</v>
      </c>
      <c r="E17" s="584" t="s">
        <v>759</v>
      </c>
      <c r="F17" s="702" t="s">
        <v>760</v>
      </c>
      <c r="G17" s="706" t="s">
        <v>761</v>
      </c>
      <c r="H17" s="591"/>
      <c r="I17" s="591"/>
      <c r="J17" s="578">
        <v>81</v>
      </c>
      <c r="K17" s="611" t="s">
        <v>762</v>
      </c>
      <c r="L17" s="585" t="s">
        <v>763</v>
      </c>
      <c r="M17" s="585" t="s">
        <v>764</v>
      </c>
      <c r="N17" s="586" t="s">
        <v>772</v>
      </c>
      <c r="O17" s="587" t="s">
        <v>801</v>
      </c>
      <c r="P17" s="571" t="s">
        <v>741</v>
      </c>
    </row>
    <row r="18" spans="1:16" ht="33.75" customHeight="1">
      <c r="A18" s="570">
        <v>51</v>
      </c>
      <c r="B18" s="616" t="s">
        <v>736</v>
      </c>
      <c r="C18" s="582">
        <v>3241</v>
      </c>
      <c r="D18" s="583" t="s">
        <v>336</v>
      </c>
      <c r="E18" s="584" t="s">
        <v>759</v>
      </c>
      <c r="F18" s="702" t="s">
        <v>760</v>
      </c>
      <c r="G18" s="706" t="s">
        <v>761</v>
      </c>
      <c r="H18" s="591">
        <v>289</v>
      </c>
      <c r="I18" s="591"/>
      <c r="J18" s="578">
        <v>0</v>
      </c>
      <c r="K18" s="611" t="s">
        <v>762</v>
      </c>
      <c r="L18" s="585" t="s">
        <v>763</v>
      </c>
      <c r="M18" s="585" t="s">
        <v>764</v>
      </c>
      <c r="N18" s="586" t="s">
        <v>772</v>
      </c>
      <c r="O18" s="587" t="s">
        <v>765</v>
      </c>
      <c r="P18" s="571" t="s">
        <v>741</v>
      </c>
    </row>
    <row r="19" spans="1:16" ht="33.75" customHeight="1">
      <c r="A19" s="570">
        <v>51</v>
      </c>
      <c r="B19" s="616" t="s">
        <v>736</v>
      </c>
      <c r="C19" s="582">
        <v>3241</v>
      </c>
      <c r="D19" s="583" t="s">
        <v>336</v>
      </c>
      <c r="E19" s="592" t="s">
        <v>766</v>
      </c>
      <c r="F19" s="702" t="s">
        <v>767</v>
      </c>
      <c r="G19" s="706" t="s">
        <v>761</v>
      </c>
      <c r="H19" s="591">
        <v>430</v>
      </c>
      <c r="I19" s="591"/>
      <c r="J19" s="578">
        <v>3598</v>
      </c>
      <c r="K19" s="612" t="s">
        <v>767</v>
      </c>
      <c r="L19" s="593" t="s">
        <v>768</v>
      </c>
      <c r="M19" s="593" t="s">
        <v>769</v>
      </c>
      <c r="N19" s="594" t="s">
        <v>770</v>
      </c>
      <c r="O19" s="595" t="s">
        <v>771</v>
      </c>
      <c r="P19" s="571" t="s">
        <v>741</v>
      </c>
    </row>
    <row r="20" spans="1:16" ht="33.75" customHeight="1">
      <c r="A20" s="570">
        <v>51</v>
      </c>
      <c r="B20" s="616" t="s">
        <v>736</v>
      </c>
      <c r="C20" s="582">
        <v>3299</v>
      </c>
      <c r="D20" s="583" t="s">
        <v>109</v>
      </c>
      <c r="E20" s="584" t="s">
        <v>759</v>
      </c>
      <c r="F20" s="702" t="s">
        <v>760</v>
      </c>
      <c r="G20" s="706" t="s">
        <v>761</v>
      </c>
      <c r="H20" s="591">
        <v>1858</v>
      </c>
      <c r="I20" s="591"/>
      <c r="J20" s="578">
        <v>0</v>
      </c>
      <c r="K20" s="611" t="s">
        <v>762</v>
      </c>
      <c r="L20" s="585" t="s">
        <v>763</v>
      </c>
      <c r="M20" s="585" t="s">
        <v>764</v>
      </c>
      <c r="N20" s="586" t="s">
        <v>772</v>
      </c>
      <c r="O20" s="587" t="s">
        <v>765</v>
      </c>
      <c r="P20" s="571" t="s">
        <v>741</v>
      </c>
    </row>
    <row r="21" spans="1:16" ht="33.75" customHeight="1">
      <c r="A21" s="570">
        <v>561</v>
      </c>
      <c r="B21" s="616" t="s">
        <v>806</v>
      </c>
      <c r="C21" s="582">
        <v>3111</v>
      </c>
      <c r="D21" s="583" t="s">
        <v>169</v>
      </c>
      <c r="E21" s="584" t="s">
        <v>754</v>
      </c>
      <c r="F21" s="702" t="s">
        <v>811</v>
      </c>
      <c r="G21" s="706" t="s">
        <v>761</v>
      </c>
      <c r="H21" s="578">
        <v>2863</v>
      </c>
      <c r="I21" s="578">
        <v>1858</v>
      </c>
      <c r="J21" s="578">
        <v>768</v>
      </c>
      <c r="K21" s="611" t="s">
        <v>755</v>
      </c>
      <c r="L21" s="585">
        <v>43899</v>
      </c>
      <c r="M21" s="585">
        <v>44994</v>
      </c>
      <c r="N21" s="586" t="s">
        <v>756</v>
      </c>
      <c r="O21" s="587" t="s">
        <v>757</v>
      </c>
      <c r="P21" s="571" t="s">
        <v>741</v>
      </c>
    </row>
    <row r="22" spans="1:16" ht="33.75" customHeight="1">
      <c r="A22" s="570">
        <v>561</v>
      </c>
      <c r="B22" s="616" t="s">
        <v>806</v>
      </c>
      <c r="C22" s="582">
        <v>3132</v>
      </c>
      <c r="D22" s="583" t="s">
        <v>170</v>
      </c>
      <c r="E22" s="584" t="s">
        <v>754</v>
      </c>
      <c r="F22" s="702" t="s">
        <v>811</v>
      </c>
      <c r="G22" s="706" t="s">
        <v>761</v>
      </c>
      <c r="H22" s="578">
        <v>472</v>
      </c>
      <c r="I22" s="578">
        <v>307</v>
      </c>
      <c r="J22" s="578">
        <v>127</v>
      </c>
      <c r="K22" s="610" t="s">
        <v>755</v>
      </c>
      <c r="L22" s="585">
        <v>43899</v>
      </c>
      <c r="M22" s="585">
        <v>44994</v>
      </c>
      <c r="N22" s="586" t="s">
        <v>756</v>
      </c>
      <c r="O22" s="587" t="s">
        <v>757</v>
      </c>
      <c r="P22" s="571" t="s">
        <v>741</v>
      </c>
    </row>
    <row r="23" spans="1:16" ht="33.75" customHeight="1">
      <c r="A23" s="570">
        <v>561</v>
      </c>
      <c r="B23" s="616" t="s">
        <v>806</v>
      </c>
      <c r="C23" s="582">
        <v>3211</v>
      </c>
      <c r="D23" s="583" t="s">
        <v>173</v>
      </c>
      <c r="E23" s="584" t="s">
        <v>754</v>
      </c>
      <c r="F23" s="702" t="s">
        <v>811</v>
      </c>
      <c r="G23" s="706" t="s">
        <v>761</v>
      </c>
      <c r="H23" s="578">
        <v>853</v>
      </c>
      <c r="I23" s="578">
        <v>30680</v>
      </c>
      <c r="J23" s="588" t="s">
        <v>810</v>
      </c>
      <c r="K23" s="610" t="s">
        <v>755</v>
      </c>
      <c r="L23" s="585">
        <v>43899</v>
      </c>
      <c r="M23" s="585">
        <v>44994</v>
      </c>
      <c r="N23" s="586" t="s">
        <v>756</v>
      </c>
      <c r="O23" s="587" t="s">
        <v>757</v>
      </c>
      <c r="P23" s="571" t="s">
        <v>741</v>
      </c>
    </row>
    <row r="24" spans="1:16" ht="33.75" customHeight="1">
      <c r="A24" s="570">
        <v>561</v>
      </c>
      <c r="B24" s="616" t="s">
        <v>806</v>
      </c>
      <c r="C24" s="582">
        <v>3213</v>
      </c>
      <c r="D24" s="583" t="s">
        <v>116</v>
      </c>
      <c r="E24" s="584" t="s">
        <v>754</v>
      </c>
      <c r="F24" s="702" t="s">
        <v>811</v>
      </c>
      <c r="G24" s="706" t="s">
        <v>761</v>
      </c>
      <c r="H24" s="578">
        <v>338</v>
      </c>
      <c r="I24" s="578"/>
      <c r="J24" s="588" t="s">
        <v>810</v>
      </c>
      <c r="K24" s="610" t="s">
        <v>755</v>
      </c>
      <c r="L24" s="585">
        <v>43899</v>
      </c>
      <c r="M24" s="585">
        <v>44994</v>
      </c>
      <c r="N24" s="586" t="s">
        <v>756</v>
      </c>
      <c r="O24" s="587" t="s">
        <v>757</v>
      </c>
      <c r="P24" s="571" t="s">
        <v>741</v>
      </c>
    </row>
    <row r="25" spans="1:16" ht="33.75" customHeight="1">
      <c r="A25" s="570">
        <v>561</v>
      </c>
      <c r="B25" s="616" t="s">
        <v>806</v>
      </c>
      <c r="C25" s="584">
        <v>3233</v>
      </c>
      <c r="D25" s="590" t="s">
        <v>335</v>
      </c>
      <c r="E25" s="584" t="s">
        <v>754</v>
      </c>
      <c r="F25" s="702" t="s">
        <v>811</v>
      </c>
      <c r="G25" s="706" t="s">
        <v>761</v>
      </c>
      <c r="H25" s="578"/>
      <c r="I25" s="578">
        <v>5490</v>
      </c>
      <c r="J25" s="578">
        <v>1486</v>
      </c>
      <c r="K25" s="611" t="s">
        <v>755</v>
      </c>
      <c r="L25" s="585">
        <v>43899</v>
      </c>
      <c r="M25" s="585">
        <v>44994</v>
      </c>
      <c r="N25" s="586" t="s">
        <v>756</v>
      </c>
      <c r="O25" s="587" t="s">
        <v>757</v>
      </c>
      <c r="P25" s="571" t="s">
        <v>741</v>
      </c>
    </row>
    <row r="26" spans="1:16" ht="33.75" customHeight="1">
      <c r="A26" s="570">
        <v>561</v>
      </c>
      <c r="B26" s="616" t="s">
        <v>806</v>
      </c>
      <c r="C26" s="582">
        <v>3237</v>
      </c>
      <c r="D26" s="583" t="s">
        <v>128</v>
      </c>
      <c r="E26" s="584" t="s">
        <v>754</v>
      </c>
      <c r="F26" s="702" t="s">
        <v>811</v>
      </c>
      <c r="G26" s="706" t="s">
        <v>761</v>
      </c>
      <c r="H26" s="578">
        <v>10741</v>
      </c>
      <c r="I26" s="578"/>
      <c r="J26" s="578">
        <v>4262</v>
      </c>
      <c r="K26" s="611" t="s">
        <v>755</v>
      </c>
      <c r="L26" s="585">
        <v>43899</v>
      </c>
      <c r="M26" s="585">
        <v>44994</v>
      </c>
      <c r="N26" s="586" t="s">
        <v>756</v>
      </c>
      <c r="O26" s="587" t="s">
        <v>757</v>
      </c>
      <c r="P26" s="571" t="s">
        <v>741</v>
      </c>
    </row>
    <row r="27" spans="1:16" ht="33.75" customHeight="1">
      <c r="A27" s="570">
        <v>561</v>
      </c>
      <c r="B27" s="616" t="s">
        <v>806</v>
      </c>
      <c r="C27" s="582">
        <v>3239</v>
      </c>
      <c r="D27" s="583" t="s">
        <v>129</v>
      </c>
      <c r="E27" s="584" t="s">
        <v>754</v>
      </c>
      <c r="F27" s="702" t="s">
        <v>811</v>
      </c>
      <c r="G27" s="706" t="s">
        <v>761</v>
      </c>
      <c r="H27" s="578"/>
      <c r="I27" s="578">
        <v>6015</v>
      </c>
      <c r="J27" s="578">
        <v>255</v>
      </c>
      <c r="K27" s="611" t="s">
        <v>755</v>
      </c>
      <c r="L27" s="585">
        <v>43899</v>
      </c>
      <c r="M27" s="585">
        <v>44994</v>
      </c>
      <c r="N27" s="586" t="s">
        <v>756</v>
      </c>
      <c r="O27" s="587" t="s">
        <v>757</v>
      </c>
      <c r="P27" s="571" t="s">
        <v>741</v>
      </c>
    </row>
    <row r="28" spans="1:16" ht="33.75" customHeight="1">
      <c r="A28" s="570">
        <v>561</v>
      </c>
      <c r="B28" s="616" t="s">
        <v>806</v>
      </c>
      <c r="C28" s="582">
        <v>3293</v>
      </c>
      <c r="D28" s="583" t="s">
        <v>194</v>
      </c>
      <c r="E28" s="584" t="s">
        <v>754</v>
      </c>
      <c r="F28" s="702" t="s">
        <v>811</v>
      </c>
      <c r="G28" s="706" t="s">
        <v>761</v>
      </c>
      <c r="H28" s="578"/>
      <c r="I28" s="578"/>
      <c r="J28" s="578">
        <v>592</v>
      </c>
      <c r="K28" s="611" t="s">
        <v>755</v>
      </c>
      <c r="L28" s="585">
        <v>43899</v>
      </c>
      <c r="M28" s="585">
        <v>44994</v>
      </c>
      <c r="N28" s="586" t="s">
        <v>756</v>
      </c>
      <c r="O28" s="587" t="s">
        <v>757</v>
      </c>
      <c r="P28" s="571" t="s">
        <v>741</v>
      </c>
    </row>
    <row r="29" spans="1:16" ht="33.75" customHeight="1">
      <c r="A29" s="570">
        <v>561</v>
      </c>
      <c r="B29" s="616" t="s">
        <v>806</v>
      </c>
      <c r="C29" s="582">
        <v>3299</v>
      </c>
      <c r="D29" s="583" t="s">
        <v>109</v>
      </c>
      <c r="E29" s="584" t="s">
        <v>754</v>
      </c>
      <c r="F29" s="702" t="s">
        <v>811</v>
      </c>
      <c r="G29" s="706" t="s">
        <v>761</v>
      </c>
      <c r="H29" s="578">
        <v>8557</v>
      </c>
      <c r="I29" s="578"/>
      <c r="J29" s="589" t="s">
        <v>810</v>
      </c>
      <c r="K29" s="611" t="s">
        <v>755</v>
      </c>
      <c r="L29" s="585">
        <v>43899</v>
      </c>
      <c r="M29" s="585">
        <v>44994</v>
      </c>
      <c r="N29" s="586" t="s">
        <v>756</v>
      </c>
      <c r="O29" s="587" t="s">
        <v>757</v>
      </c>
      <c r="P29" s="571" t="s">
        <v>741</v>
      </c>
    </row>
    <row r="30" spans="1:16" ht="33.75" customHeight="1">
      <c r="A30" s="570">
        <v>561</v>
      </c>
      <c r="B30" s="616" t="s">
        <v>806</v>
      </c>
      <c r="C30" s="582">
        <v>4221</v>
      </c>
      <c r="D30" s="583" t="s">
        <v>202</v>
      </c>
      <c r="E30" s="584" t="s">
        <v>754</v>
      </c>
      <c r="F30" s="702" t="s">
        <v>811</v>
      </c>
      <c r="G30" s="706" t="s">
        <v>761</v>
      </c>
      <c r="H30" s="578"/>
      <c r="I30" s="578">
        <v>7220</v>
      </c>
      <c r="J30" s="578">
        <v>2705</v>
      </c>
      <c r="K30" s="611" t="s">
        <v>755</v>
      </c>
      <c r="L30" s="585">
        <v>43899</v>
      </c>
      <c r="M30" s="585">
        <v>44994</v>
      </c>
      <c r="N30" s="586" t="s">
        <v>756</v>
      </c>
      <c r="O30" s="587" t="s">
        <v>757</v>
      </c>
      <c r="P30" s="571" t="s">
        <v>741</v>
      </c>
    </row>
    <row r="31" spans="1:16" ht="33.75" customHeight="1">
      <c r="A31" s="570">
        <v>563</v>
      </c>
      <c r="B31" s="616" t="s">
        <v>807</v>
      </c>
      <c r="C31" s="582">
        <v>3111</v>
      </c>
      <c r="D31" s="583" t="s">
        <v>169</v>
      </c>
      <c r="E31" s="584" t="s">
        <v>735</v>
      </c>
      <c r="F31" s="702" t="s">
        <v>812</v>
      </c>
      <c r="G31" s="706" t="s">
        <v>761</v>
      </c>
      <c r="H31" s="578">
        <v>7780</v>
      </c>
      <c r="I31" s="578"/>
      <c r="J31" s="578">
        <v>904</v>
      </c>
      <c r="K31" s="611" t="s">
        <v>773</v>
      </c>
      <c r="L31" s="585" t="s">
        <v>774</v>
      </c>
      <c r="M31" s="585" t="s">
        <v>775</v>
      </c>
      <c r="N31" s="586" t="s">
        <v>756</v>
      </c>
      <c r="O31" s="587" t="s">
        <v>776</v>
      </c>
      <c r="P31" s="571" t="s">
        <v>741</v>
      </c>
    </row>
    <row r="32" spans="1:16" ht="33.75" customHeight="1">
      <c r="A32" s="570">
        <v>563</v>
      </c>
      <c r="B32" s="616" t="s">
        <v>807</v>
      </c>
      <c r="C32" s="582">
        <v>3132</v>
      </c>
      <c r="D32" s="583" t="s">
        <v>170</v>
      </c>
      <c r="E32" s="584" t="s">
        <v>735</v>
      </c>
      <c r="F32" s="702" t="s">
        <v>812</v>
      </c>
      <c r="G32" s="706" t="s">
        <v>761</v>
      </c>
      <c r="H32" s="578">
        <v>1072</v>
      </c>
      <c r="I32" s="578"/>
      <c r="J32" s="578">
        <v>149</v>
      </c>
      <c r="K32" s="611" t="s">
        <v>773</v>
      </c>
      <c r="L32" s="585" t="s">
        <v>774</v>
      </c>
      <c r="M32" s="585" t="s">
        <v>775</v>
      </c>
      <c r="N32" s="586" t="s">
        <v>756</v>
      </c>
      <c r="O32" s="587" t="s">
        <v>776</v>
      </c>
      <c r="P32" s="571" t="s">
        <v>741</v>
      </c>
    </row>
    <row r="33" spans="1:16" ht="33.75" customHeight="1">
      <c r="A33" s="570">
        <v>563</v>
      </c>
      <c r="B33" s="616" t="s">
        <v>807</v>
      </c>
      <c r="C33" s="582">
        <v>3211</v>
      </c>
      <c r="D33" s="583" t="s">
        <v>173</v>
      </c>
      <c r="E33" s="584" t="s">
        <v>735</v>
      </c>
      <c r="F33" s="702" t="s">
        <v>812</v>
      </c>
      <c r="G33" s="706" t="s">
        <v>761</v>
      </c>
      <c r="H33" s="578">
        <v>759</v>
      </c>
      <c r="I33" s="578"/>
      <c r="J33" s="589" t="s">
        <v>810</v>
      </c>
      <c r="K33" s="611" t="s">
        <v>773</v>
      </c>
      <c r="L33" s="585" t="s">
        <v>774</v>
      </c>
      <c r="M33" s="585" t="s">
        <v>775</v>
      </c>
      <c r="N33" s="586" t="s">
        <v>756</v>
      </c>
      <c r="O33" s="587" t="s">
        <v>776</v>
      </c>
      <c r="P33" s="571" t="s">
        <v>741</v>
      </c>
    </row>
    <row r="34" spans="1:16" ht="33.75" customHeight="1">
      <c r="A34" s="570">
        <v>563</v>
      </c>
      <c r="B34" s="616" t="s">
        <v>807</v>
      </c>
      <c r="C34" s="582">
        <v>3221</v>
      </c>
      <c r="D34" s="583" t="s">
        <v>125</v>
      </c>
      <c r="E34" s="584" t="s">
        <v>735</v>
      </c>
      <c r="F34" s="702" t="s">
        <v>812</v>
      </c>
      <c r="G34" s="706" t="s">
        <v>761</v>
      </c>
      <c r="H34" s="578">
        <v>5285</v>
      </c>
      <c r="I34" s="578"/>
      <c r="J34" s="578">
        <v>6465</v>
      </c>
      <c r="K34" s="611" t="s">
        <v>773</v>
      </c>
      <c r="L34" s="585" t="s">
        <v>774</v>
      </c>
      <c r="M34" s="585" t="s">
        <v>775</v>
      </c>
      <c r="N34" s="586" t="s">
        <v>756</v>
      </c>
      <c r="O34" s="587" t="s">
        <v>776</v>
      </c>
      <c r="P34" s="571" t="s">
        <v>741</v>
      </c>
    </row>
    <row r="35" spans="1:16" ht="33.75" customHeight="1">
      <c r="A35" s="570">
        <v>563</v>
      </c>
      <c r="B35" s="616" t="s">
        <v>807</v>
      </c>
      <c r="C35" s="582">
        <v>3235</v>
      </c>
      <c r="D35" s="583" t="s">
        <v>131</v>
      </c>
      <c r="E35" s="584" t="s">
        <v>735</v>
      </c>
      <c r="F35" s="702" t="s">
        <v>812</v>
      </c>
      <c r="G35" s="706" t="s">
        <v>761</v>
      </c>
      <c r="H35" s="578">
        <v>4566</v>
      </c>
      <c r="I35" s="578"/>
      <c r="J35" s="589" t="s">
        <v>810</v>
      </c>
      <c r="K35" s="611" t="s">
        <v>773</v>
      </c>
      <c r="L35" s="585" t="s">
        <v>774</v>
      </c>
      <c r="M35" s="585" t="s">
        <v>775</v>
      </c>
      <c r="N35" s="586" t="s">
        <v>756</v>
      </c>
      <c r="O35" s="587" t="s">
        <v>776</v>
      </c>
      <c r="P35" s="571" t="s">
        <v>741</v>
      </c>
    </row>
    <row r="36" spans="1:16" ht="33.75" customHeight="1">
      <c r="A36" s="570">
        <v>563</v>
      </c>
      <c r="B36" s="616" t="s">
        <v>807</v>
      </c>
      <c r="C36" s="582">
        <v>3239</v>
      </c>
      <c r="D36" s="583" t="s">
        <v>129</v>
      </c>
      <c r="E36" s="584" t="s">
        <v>735</v>
      </c>
      <c r="F36" s="702" t="s">
        <v>812</v>
      </c>
      <c r="G36" s="706" t="s">
        <v>761</v>
      </c>
      <c r="H36" s="578"/>
      <c r="I36" s="578"/>
      <c r="J36" s="578">
        <v>456</v>
      </c>
      <c r="K36" s="611" t="s">
        <v>773</v>
      </c>
      <c r="L36" s="585" t="s">
        <v>774</v>
      </c>
      <c r="M36" s="585" t="s">
        <v>775</v>
      </c>
      <c r="N36" s="586" t="s">
        <v>756</v>
      </c>
      <c r="O36" s="587" t="s">
        <v>776</v>
      </c>
      <c r="P36" s="571" t="s">
        <v>741</v>
      </c>
    </row>
    <row r="37" spans="1:16" ht="33.75" customHeight="1">
      <c r="A37" s="570">
        <v>563</v>
      </c>
      <c r="B37" s="616" t="s">
        <v>807</v>
      </c>
      <c r="C37" s="582">
        <v>3693</v>
      </c>
      <c r="D37" s="583" t="s">
        <v>388</v>
      </c>
      <c r="E37" s="584" t="s">
        <v>735</v>
      </c>
      <c r="F37" s="702" t="s">
        <v>812</v>
      </c>
      <c r="G37" s="706" t="s">
        <v>761</v>
      </c>
      <c r="H37" s="578">
        <v>61655</v>
      </c>
      <c r="I37" s="578"/>
      <c r="J37" s="578">
        <v>485</v>
      </c>
      <c r="K37" s="611" t="s">
        <v>773</v>
      </c>
      <c r="L37" s="585" t="s">
        <v>774</v>
      </c>
      <c r="M37" s="585" t="s">
        <v>775</v>
      </c>
      <c r="N37" s="586" t="s">
        <v>756</v>
      </c>
      <c r="O37" s="587" t="s">
        <v>776</v>
      </c>
      <c r="P37" s="571" t="s">
        <v>741</v>
      </c>
    </row>
    <row r="38" spans="1:16" ht="33.75" customHeight="1">
      <c r="A38" s="570">
        <v>563</v>
      </c>
      <c r="B38" s="616" t="s">
        <v>807</v>
      </c>
      <c r="C38" s="582">
        <v>4225</v>
      </c>
      <c r="D38" s="583" t="s">
        <v>454</v>
      </c>
      <c r="E38" s="584" t="s">
        <v>735</v>
      </c>
      <c r="F38" s="702" t="s">
        <v>812</v>
      </c>
      <c r="G38" s="706" t="s">
        <v>761</v>
      </c>
      <c r="H38" s="578">
        <v>13871</v>
      </c>
      <c r="I38" s="578">
        <v>9375</v>
      </c>
      <c r="J38" s="578">
        <v>8537</v>
      </c>
      <c r="K38" s="611" t="s">
        <v>773</v>
      </c>
      <c r="L38" s="585" t="s">
        <v>774</v>
      </c>
      <c r="M38" s="585" t="s">
        <v>775</v>
      </c>
      <c r="N38" s="586" t="s">
        <v>756</v>
      </c>
      <c r="O38" s="587" t="s">
        <v>776</v>
      </c>
      <c r="P38" s="571" t="s">
        <v>741</v>
      </c>
    </row>
    <row r="39" spans="1:16" ht="33.75" customHeight="1">
      <c r="A39" s="570">
        <v>61</v>
      </c>
      <c r="B39" s="616" t="s">
        <v>50</v>
      </c>
      <c r="C39" s="582">
        <v>3111</v>
      </c>
      <c r="D39" s="583" t="s">
        <v>169</v>
      </c>
      <c r="E39" s="596" t="s">
        <v>779</v>
      </c>
      <c r="F39" s="702" t="s">
        <v>780</v>
      </c>
      <c r="G39" s="706" t="s">
        <v>761</v>
      </c>
      <c r="H39" s="578">
        <v>5057</v>
      </c>
      <c r="I39" s="578">
        <v>10818</v>
      </c>
      <c r="J39" s="578">
        <v>8712</v>
      </c>
      <c r="K39" s="613" t="s">
        <v>780</v>
      </c>
      <c r="L39" s="598" t="s">
        <v>781</v>
      </c>
      <c r="M39" s="598" t="s">
        <v>782</v>
      </c>
      <c r="N39" s="599" t="s">
        <v>783</v>
      </c>
      <c r="O39" s="597" t="s">
        <v>784</v>
      </c>
      <c r="P39" s="571" t="s">
        <v>741</v>
      </c>
    </row>
    <row r="40" spans="1:16" ht="33.75" customHeight="1">
      <c r="A40" s="570">
        <v>61</v>
      </c>
      <c r="B40" s="616" t="s">
        <v>50</v>
      </c>
      <c r="C40" s="582">
        <v>3111</v>
      </c>
      <c r="D40" s="583" t="s">
        <v>169</v>
      </c>
      <c r="E40" s="596" t="s">
        <v>785</v>
      </c>
      <c r="F40" s="702" t="s">
        <v>786</v>
      </c>
      <c r="G40" s="706" t="s">
        <v>761</v>
      </c>
      <c r="H40" s="578">
        <v>22468</v>
      </c>
      <c r="I40" s="578">
        <v>72063</v>
      </c>
      <c r="J40" s="578">
        <v>20083</v>
      </c>
      <c r="K40" s="613" t="s">
        <v>787</v>
      </c>
      <c r="L40" s="600">
        <v>43968</v>
      </c>
      <c r="M40" s="598" t="s">
        <v>788</v>
      </c>
      <c r="N40" s="599" t="s">
        <v>789</v>
      </c>
      <c r="O40" s="597" t="s">
        <v>790</v>
      </c>
      <c r="P40" s="571" t="s">
        <v>741</v>
      </c>
    </row>
    <row r="41" spans="1:16" ht="33.75" customHeight="1">
      <c r="A41" s="570">
        <v>61</v>
      </c>
      <c r="B41" s="616" t="s">
        <v>50</v>
      </c>
      <c r="C41" s="582">
        <v>3132</v>
      </c>
      <c r="D41" s="583" t="s">
        <v>170</v>
      </c>
      <c r="E41" s="596" t="s">
        <v>779</v>
      </c>
      <c r="F41" s="702" t="s">
        <v>780</v>
      </c>
      <c r="G41" s="706" t="s">
        <v>761</v>
      </c>
      <c r="H41" s="578">
        <v>834</v>
      </c>
      <c r="I41" s="578">
        <v>1785</v>
      </c>
      <c r="J41" s="578">
        <v>1438</v>
      </c>
      <c r="K41" s="613" t="s">
        <v>780</v>
      </c>
      <c r="L41" s="598" t="s">
        <v>781</v>
      </c>
      <c r="M41" s="598" t="s">
        <v>782</v>
      </c>
      <c r="N41" s="599" t="s">
        <v>783</v>
      </c>
      <c r="O41" s="597" t="s">
        <v>784</v>
      </c>
      <c r="P41" s="571" t="s">
        <v>741</v>
      </c>
    </row>
    <row r="42" spans="1:16" ht="33.75" customHeight="1">
      <c r="A42" s="570">
        <v>61</v>
      </c>
      <c r="B42" s="616" t="s">
        <v>50</v>
      </c>
      <c r="C42" s="582">
        <v>3132</v>
      </c>
      <c r="D42" s="583" t="s">
        <v>170</v>
      </c>
      <c r="E42" s="596" t="s">
        <v>785</v>
      </c>
      <c r="F42" s="702" t="s">
        <v>786</v>
      </c>
      <c r="G42" s="706" t="s">
        <v>761</v>
      </c>
      <c r="H42" s="578">
        <v>3707</v>
      </c>
      <c r="I42" s="578">
        <v>11890</v>
      </c>
      <c r="J42" s="578">
        <v>3314</v>
      </c>
      <c r="K42" s="613" t="s">
        <v>787</v>
      </c>
      <c r="L42" s="600" t="s">
        <v>791</v>
      </c>
      <c r="M42" s="598" t="s">
        <v>788</v>
      </c>
      <c r="N42" s="599" t="s">
        <v>789</v>
      </c>
      <c r="O42" s="597" t="s">
        <v>790</v>
      </c>
      <c r="P42" s="571" t="s">
        <v>741</v>
      </c>
    </row>
    <row r="43" spans="1:16" ht="33.75" customHeight="1">
      <c r="A43" s="570">
        <v>61</v>
      </c>
      <c r="B43" s="616" t="s">
        <v>50</v>
      </c>
      <c r="C43" s="582">
        <v>3211</v>
      </c>
      <c r="D43" s="583" t="s">
        <v>173</v>
      </c>
      <c r="E43" s="584" t="s">
        <v>758</v>
      </c>
      <c r="F43" s="703" t="s">
        <v>758</v>
      </c>
      <c r="G43" s="706" t="s">
        <v>761</v>
      </c>
      <c r="H43" s="578">
        <v>0</v>
      </c>
      <c r="I43" s="578">
        <v>664</v>
      </c>
      <c r="J43" s="578">
        <v>407</v>
      </c>
      <c r="K43" s="611" t="s">
        <v>792</v>
      </c>
      <c r="L43" s="601" t="s">
        <v>793</v>
      </c>
      <c r="M43" s="601" t="s">
        <v>794</v>
      </c>
      <c r="N43" s="599" t="s">
        <v>795</v>
      </c>
      <c r="O43" s="602" t="s">
        <v>796</v>
      </c>
      <c r="P43" s="571" t="s">
        <v>741</v>
      </c>
    </row>
    <row r="44" spans="1:16" ht="33.75" customHeight="1">
      <c r="A44" s="570">
        <v>61</v>
      </c>
      <c r="B44" s="616" t="s">
        <v>50</v>
      </c>
      <c r="C44" s="582">
        <v>3212</v>
      </c>
      <c r="D44" s="583" t="s">
        <v>808</v>
      </c>
      <c r="E44" s="596" t="s">
        <v>779</v>
      </c>
      <c r="F44" s="702" t="s">
        <v>780</v>
      </c>
      <c r="G44" s="706" t="s">
        <v>761</v>
      </c>
      <c r="H44" s="578">
        <v>442</v>
      </c>
      <c r="I44" s="578">
        <v>1141</v>
      </c>
      <c r="J44" s="578">
        <v>936</v>
      </c>
      <c r="K44" s="613" t="s">
        <v>780</v>
      </c>
      <c r="L44" s="598" t="s">
        <v>781</v>
      </c>
      <c r="M44" s="598" t="s">
        <v>782</v>
      </c>
      <c r="N44" s="599" t="s">
        <v>783</v>
      </c>
      <c r="O44" s="597" t="s">
        <v>784</v>
      </c>
      <c r="P44" s="571" t="s">
        <v>741</v>
      </c>
    </row>
    <row r="45" spans="1:16" ht="33.75" customHeight="1">
      <c r="A45" s="570">
        <v>61</v>
      </c>
      <c r="B45" s="616" t="s">
        <v>50</v>
      </c>
      <c r="C45" s="582">
        <v>3212</v>
      </c>
      <c r="D45" s="583" t="s">
        <v>808</v>
      </c>
      <c r="E45" s="596" t="s">
        <v>785</v>
      </c>
      <c r="F45" s="702" t="s">
        <v>786</v>
      </c>
      <c r="G45" s="706" t="s">
        <v>761</v>
      </c>
      <c r="H45" s="578">
        <v>692</v>
      </c>
      <c r="I45" s="578">
        <v>1471</v>
      </c>
      <c r="J45" s="578">
        <v>289</v>
      </c>
      <c r="K45" s="613" t="s">
        <v>787</v>
      </c>
      <c r="L45" s="600" t="s">
        <v>791</v>
      </c>
      <c r="M45" s="598" t="s">
        <v>788</v>
      </c>
      <c r="N45" s="599" t="s">
        <v>789</v>
      </c>
      <c r="O45" s="597" t="s">
        <v>790</v>
      </c>
      <c r="P45" s="571" t="s">
        <v>741</v>
      </c>
    </row>
    <row r="46" spans="1:16" ht="33.75" customHeight="1">
      <c r="A46" s="570">
        <v>61</v>
      </c>
      <c r="B46" s="616" t="s">
        <v>50</v>
      </c>
      <c r="C46" s="582">
        <v>3213</v>
      </c>
      <c r="D46" s="583" t="s">
        <v>116</v>
      </c>
      <c r="E46" s="596" t="s">
        <v>779</v>
      </c>
      <c r="F46" s="702" t="s">
        <v>780</v>
      </c>
      <c r="G46" s="706" t="s">
        <v>761</v>
      </c>
      <c r="H46" s="578"/>
      <c r="I46" s="578">
        <v>12371</v>
      </c>
      <c r="J46" s="578"/>
      <c r="K46" s="613" t="s">
        <v>780</v>
      </c>
      <c r="L46" s="598" t="s">
        <v>781</v>
      </c>
      <c r="M46" s="598" t="s">
        <v>782</v>
      </c>
      <c r="N46" s="599" t="s">
        <v>783</v>
      </c>
      <c r="O46" s="597" t="s">
        <v>784</v>
      </c>
      <c r="P46" s="571" t="s">
        <v>741</v>
      </c>
    </row>
    <row r="47" spans="1:16" ht="33.75" customHeight="1">
      <c r="A47" s="570">
        <v>61</v>
      </c>
      <c r="B47" s="616" t="s">
        <v>50</v>
      </c>
      <c r="C47" s="582">
        <v>3237</v>
      </c>
      <c r="D47" s="583" t="s">
        <v>128</v>
      </c>
      <c r="E47" s="596" t="s">
        <v>779</v>
      </c>
      <c r="F47" s="702" t="s">
        <v>780</v>
      </c>
      <c r="G47" s="706" t="s">
        <v>761</v>
      </c>
      <c r="H47" s="578">
        <v>0</v>
      </c>
      <c r="I47" s="578">
        <v>1493</v>
      </c>
      <c r="J47" s="578"/>
      <c r="K47" s="613" t="s">
        <v>780</v>
      </c>
      <c r="L47" s="598" t="s">
        <v>781</v>
      </c>
      <c r="M47" s="598" t="s">
        <v>782</v>
      </c>
      <c r="N47" s="599" t="s">
        <v>783</v>
      </c>
      <c r="O47" s="597" t="s">
        <v>784</v>
      </c>
      <c r="P47" s="571" t="s">
        <v>741</v>
      </c>
    </row>
    <row r="48" spans="1:16" ht="33.75" customHeight="1" thickBot="1">
      <c r="A48" s="572">
        <v>52</v>
      </c>
      <c r="B48" s="617" t="s">
        <v>710</v>
      </c>
      <c r="C48" s="603">
        <v>3213</v>
      </c>
      <c r="D48" s="604" t="s">
        <v>116</v>
      </c>
      <c r="E48" s="605" t="s">
        <v>777</v>
      </c>
      <c r="F48" s="704" t="s">
        <v>778</v>
      </c>
      <c r="G48" s="707" t="s">
        <v>761</v>
      </c>
      <c r="H48" s="606">
        <v>2112</v>
      </c>
      <c r="I48" s="606">
        <v>0</v>
      </c>
      <c r="J48" s="606">
        <v>6891</v>
      </c>
      <c r="K48" s="614" t="s">
        <v>778</v>
      </c>
      <c r="L48" s="607" t="s">
        <v>797</v>
      </c>
      <c r="M48" s="607" t="s">
        <v>798</v>
      </c>
      <c r="N48" s="608" t="s">
        <v>799</v>
      </c>
      <c r="O48" s="608" t="s">
        <v>800</v>
      </c>
      <c r="P48" s="573" t="s">
        <v>741</v>
      </c>
    </row>
    <row r="49" spans="8:10">
      <c r="H49" s="618"/>
      <c r="I49" s="618"/>
      <c r="J49" s="618"/>
    </row>
    <row r="50" spans="8:10">
      <c r="I50" s="618"/>
    </row>
  </sheetData>
  <dataValidations count="3">
    <dataValidation type="list" allowBlank="1" showInputMessage="1" showErrorMessage="1" errorTitle="GREŠKA" error="U ovo polje je dozvoljen unos samo brojčanih vrijednosti (bez decimala!)" prompt="Molimo odaberite vrijednost iz padajućeg izbornika!" sqref="E2:E48 F43">
      <formula1>$U$5:$U$638</formula1>
    </dataValidation>
    <dataValidation type="whole" allowBlank="1" showInputMessage="1" showErrorMessage="1" errorTitle="GREŠKA" error="U ovo polje je dozvoljen unos samo brojčanih vrijednosti (bez decimala!)" sqref="H2:I48 J2:J3 J30:J32 J36:J48 J34 J25:J28 J6:J9 J11:J22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2:A48 C2:C24 C26:C48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F21" sqref="F21"/>
    </sheetView>
  </sheetViews>
  <sheetFormatPr defaultColWidth="9.140625" defaultRowHeight="15.75"/>
  <cols>
    <col min="1" max="1" width="36.42578125" style="115" customWidth="1"/>
    <col min="2" max="2" width="17.5703125" style="115" customWidth="1"/>
    <col min="3" max="3" width="14.42578125" style="115" customWidth="1"/>
    <col min="4" max="6" width="16.28515625" style="115" customWidth="1"/>
    <col min="7" max="16384" width="9.140625" style="115"/>
  </cols>
  <sheetData>
    <row r="1" spans="1:6">
      <c r="A1" s="652"/>
      <c r="B1" s="652"/>
      <c r="C1" s="652"/>
      <c r="D1" s="652"/>
      <c r="E1" s="652"/>
      <c r="F1" s="652"/>
    </row>
    <row r="2" spans="1:6" ht="15.75" customHeight="1">
      <c r="A2" s="652" t="s">
        <v>165</v>
      </c>
      <c r="B2" s="652"/>
      <c r="C2" s="652"/>
      <c r="D2" s="652"/>
      <c r="E2" s="652"/>
      <c r="F2" s="652"/>
    </row>
    <row r="3" spans="1:6">
      <c r="A3" s="652" t="s">
        <v>25</v>
      </c>
      <c r="B3" s="652"/>
      <c r="C3" s="652"/>
      <c r="D3" s="652"/>
      <c r="E3" s="653"/>
      <c r="F3" s="653"/>
    </row>
    <row r="4" spans="1:6">
      <c r="A4" s="104"/>
      <c r="B4" s="104"/>
      <c r="C4" s="104"/>
      <c r="D4" s="104"/>
      <c r="E4" s="105"/>
      <c r="F4" s="105"/>
    </row>
    <row r="5" spans="1:6">
      <c r="A5" s="652" t="s">
        <v>41</v>
      </c>
      <c r="B5" s="652"/>
      <c r="C5" s="652"/>
      <c r="D5" s="654"/>
      <c r="E5" s="654"/>
      <c r="F5" s="654"/>
    </row>
    <row r="6" spans="1:6">
      <c r="A6" s="104"/>
      <c r="B6" s="104"/>
      <c r="C6" s="104"/>
      <c r="D6" s="104"/>
      <c r="E6" s="105"/>
      <c r="F6" s="105"/>
    </row>
    <row r="7" spans="1:6">
      <c r="A7" s="652" t="s">
        <v>42</v>
      </c>
      <c r="B7" s="652"/>
      <c r="C7" s="652"/>
      <c r="D7" s="653"/>
      <c r="E7" s="653"/>
      <c r="F7" s="653"/>
    </row>
    <row r="8" spans="1:6">
      <c r="A8" s="104"/>
      <c r="B8" s="104"/>
      <c r="C8" s="104"/>
      <c r="D8" s="104"/>
      <c r="E8" s="105"/>
      <c r="F8" s="105"/>
    </row>
    <row r="9" spans="1:6" s="134" customFormat="1" ht="30">
      <c r="A9" s="133" t="s">
        <v>43</v>
      </c>
      <c r="B9" s="132" t="s">
        <v>166</v>
      </c>
      <c r="C9" s="132" t="s">
        <v>167</v>
      </c>
      <c r="D9" s="132" t="s">
        <v>168</v>
      </c>
      <c r="E9" s="132" t="s">
        <v>180</v>
      </c>
      <c r="F9" s="132" t="s">
        <v>180</v>
      </c>
    </row>
    <row r="10" spans="1:6" s="137" customFormat="1" ht="11.25">
      <c r="A10" s="135">
        <v>1</v>
      </c>
      <c r="B10" s="136">
        <v>2</v>
      </c>
      <c r="C10" s="136">
        <v>3</v>
      </c>
      <c r="D10" s="136">
        <v>4</v>
      </c>
      <c r="E10" s="136" t="s">
        <v>204</v>
      </c>
      <c r="F10" s="136" t="s">
        <v>203</v>
      </c>
    </row>
    <row r="11" spans="1:6" s="183" customFormat="1" ht="15">
      <c r="A11" s="182" t="s">
        <v>255</v>
      </c>
      <c r="B11" s="250">
        <f>SUM(B12)</f>
        <v>1887095.0408361536</v>
      </c>
      <c r="C11" s="250">
        <f t="shared" ref="C11:D11" si="0">SUM(C12)</f>
        <v>4416245</v>
      </c>
      <c r="D11" s="250">
        <f t="shared" si="0"/>
        <v>2006915.66</v>
      </c>
      <c r="E11" s="552">
        <f>SUM(D11/B11*100)</f>
        <v>106.34947454001866</v>
      </c>
      <c r="F11" s="552">
        <f>SUM(D11/C11*100)</f>
        <v>45.443938459030235</v>
      </c>
    </row>
    <row r="12" spans="1:6" s="134" customFormat="1" ht="17.25" customHeight="1">
      <c r="A12" s="138" t="s">
        <v>216</v>
      </c>
      <c r="B12" s="251">
        <f>SUM(B13:B13)</f>
        <v>1887095.0408361536</v>
      </c>
      <c r="C12" s="251">
        <f>SUM(C13:C13)</f>
        <v>4416245</v>
      </c>
      <c r="D12" s="251">
        <f>SUM(D13:D13)</f>
        <v>2006915.66</v>
      </c>
      <c r="E12" s="552">
        <f>SUM(D12/B12*100)</f>
        <v>106.34947454001866</v>
      </c>
      <c r="F12" s="552">
        <f>SUM(D12/C12*100)</f>
        <v>45.443938459030235</v>
      </c>
    </row>
    <row r="13" spans="1:6" s="134" customFormat="1" ht="15">
      <c r="A13" s="138" t="s">
        <v>692</v>
      </c>
      <c r="B13" s="251">
        <f>'RAČUN PRIHODA I RASHODA'!E2363</f>
        <v>1887095.0408361536</v>
      </c>
      <c r="C13" s="251">
        <f>'RAČUN PRIHODA I RASHODA'!F2363</f>
        <v>4416245</v>
      </c>
      <c r="D13" s="251">
        <f>'RAČUN PRIHODA I RASHODA'!G2363</f>
        <v>2006915.66</v>
      </c>
      <c r="E13" s="552">
        <f t="shared" ref="E13" si="1">SUM(D13/B13*100)</f>
        <v>106.34947454001866</v>
      </c>
      <c r="F13" s="552">
        <f t="shared" ref="F13" si="2">SUM(D13/C13*100)</f>
        <v>45.443938459030235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E11:F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6"/>
  <sheetViews>
    <sheetView workbookViewId="0">
      <selection activeCell="M44" sqref="M44"/>
    </sheetView>
  </sheetViews>
  <sheetFormatPr defaultColWidth="8.85546875" defaultRowHeight="15.75"/>
  <cols>
    <col min="1" max="1" width="8" style="100" customWidth="1"/>
    <col min="2" max="2" width="8.7109375" style="100" customWidth="1"/>
    <col min="3" max="3" width="5.42578125" style="100" bestFit="1" customWidth="1"/>
    <col min="4" max="4" width="32.28515625" style="100" customWidth="1"/>
    <col min="5" max="9" width="13.28515625" style="100" customWidth="1"/>
    <col min="10" max="16384" width="8.85546875" style="100"/>
  </cols>
  <sheetData>
    <row r="1" spans="1:16384">
      <c r="A1" s="644" t="s">
        <v>165</v>
      </c>
      <c r="B1" s="644"/>
      <c r="C1" s="644"/>
      <c r="D1" s="644"/>
      <c r="E1" s="644"/>
      <c r="F1" s="644"/>
      <c r="G1" s="644"/>
      <c r="H1" s="644"/>
      <c r="I1" s="644"/>
      <c r="J1" s="102"/>
    </row>
    <row r="2" spans="1:16384" ht="21" customHeight="1">
      <c r="A2" s="655" t="s">
        <v>25</v>
      </c>
      <c r="B2" s="655"/>
      <c r="C2" s="655"/>
      <c r="D2" s="655"/>
      <c r="E2" s="655"/>
      <c r="F2" s="655"/>
      <c r="G2" s="655"/>
      <c r="H2" s="656"/>
      <c r="I2" s="656"/>
    </row>
    <row r="3" spans="1:16384">
      <c r="A3" s="106"/>
      <c r="B3" s="106"/>
      <c r="C3" s="106"/>
      <c r="D3" s="106"/>
      <c r="E3" s="106"/>
      <c r="F3" s="106"/>
      <c r="G3" s="106"/>
      <c r="H3" s="107"/>
      <c r="I3" s="107"/>
    </row>
    <row r="4" spans="1:16384">
      <c r="A4" s="655" t="s">
        <v>160</v>
      </c>
      <c r="B4" s="657"/>
      <c r="C4" s="657"/>
      <c r="D4" s="657"/>
      <c r="E4" s="657"/>
      <c r="F4" s="657"/>
      <c r="G4" s="657"/>
      <c r="H4" s="657"/>
      <c r="I4" s="657"/>
    </row>
    <row r="5" spans="1:16384" s="139" customFormat="1" ht="45">
      <c r="A5" s="156" t="s">
        <v>28</v>
      </c>
      <c r="B5" s="156" t="s">
        <v>39</v>
      </c>
      <c r="C5" s="156" t="s">
        <v>37</v>
      </c>
      <c r="D5" s="156" t="s">
        <v>13</v>
      </c>
      <c r="E5" s="156" t="s">
        <v>166</v>
      </c>
      <c r="F5" s="156" t="s">
        <v>167</v>
      </c>
      <c r="G5" s="156" t="s">
        <v>168</v>
      </c>
      <c r="H5" s="156" t="s">
        <v>180</v>
      </c>
      <c r="I5" s="156" t="s">
        <v>180</v>
      </c>
    </row>
    <row r="6" spans="1:16384" s="140" customFormat="1" ht="12">
      <c r="A6" s="658">
        <v>1</v>
      </c>
      <c r="B6" s="658"/>
      <c r="C6" s="658"/>
      <c r="D6" s="658"/>
      <c r="E6" s="142">
        <v>2</v>
      </c>
      <c r="F6" s="142">
        <v>3</v>
      </c>
      <c r="G6" s="142">
        <v>4</v>
      </c>
      <c r="H6" s="142" t="s">
        <v>204</v>
      </c>
      <c r="I6" s="142" t="s">
        <v>203</v>
      </c>
    </row>
    <row r="7" spans="1:16384" ht="31.5">
      <c r="A7" s="141">
        <v>8</v>
      </c>
      <c r="B7" s="143"/>
      <c r="C7" s="143"/>
      <c r="D7" s="143" t="s">
        <v>161</v>
      </c>
      <c r="E7" s="304">
        <f>SUM(E8)</f>
        <v>0</v>
      </c>
      <c r="F7" s="304">
        <f t="shared" ref="F7:G7" si="0">SUM(F8)</f>
        <v>0</v>
      </c>
      <c r="G7" s="304">
        <f t="shared" si="0"/>
        <v>0</v>
      </c>
      <c r="H7" s="518" t="s">
        <v>741</v>
      </c>
      <c r="I7" s="518" t="s">
        <v>741</v>
      </c>
    </row>
    <row r="8" spans="1:16384" s="101" customFormat="1">
      <c r="A8" s="150"/>
      <c r="B8" s="144">
        <v>84</v>
      </c>
      <c r="C8" s="157"/>
      <c r="D8" s="145" t="s">
        <v>162</v>
      </c>
      <c r="E8" s="305">
        <f>SUM(E9)</f>
        <v>0</v>
      </c>
      <c r="F8" s="307">
        <f>SUM(F9)</f>
        <v>0</v>
      </c>
      <c r="G8" s="305">
        <f t="shared" ref="G8:G11" si="1">SUM(G9)</f>
        <v>0</v>
      </c>
      <c r="H8" s="518" t="s">
        <v>741</v>
      </c>
      <c r="I8" s="518" t="s">
        <v>741</v>
      </c>
      <c r="J8" s="116"/>
      <c r="K8" s="117"/>
      <c r="L8" s="116"/>
      <c r="M8" s="118"/>
      <c r="N8" s="119"/>
      <c r="O8" s="119"/>
      <c r="P8" s="119"/>
      <c r="Q8" s="119"/>
      <c r="R8" s="119"/>
      <c r="S8" s="116"/>
      <c r="T8" s="117"/>
      <c r="U8" s="116"/>
      <c r="V8" s="118"/>
      <c r="W8" s="119"/>
      <c r="X8" s="119"/>
      <c r="Y8" s="119"/>
      <c r="Z8" s="119"/>
      <c r="AA8" s="119"/>
      <c r="AB8" s="116"/>
      <c r="AC8" s="117"/>
      <c r="AD8" s="116"/>
      <c r="AE8" s="118"/>
      <c r="AF8" s="119"/>
      <c r="AG8" s="119"/>
      <c r="AH8" s="119"/>
      <c r="AI8" s="119"/>
      <c r="AJ8" s="119"/>
      <c r="AK8" s="116"/>
      <c r="AL8" s="117"/>
      <c r="AM8" s="116"/>
      <c r="AN8" s="118"/>
      <c r="AO8" s="119"/>
      <c r="AP8" s="119"/>
      <c r="AQ8" s="119"/>
      <c r="AR8" s="119"/>
      <c r="AS8" s="119"/>
      <c r="AT8" s="116"/>
      <c r="AU8" s="117"/>
      <c r="AV8" s="116"/>
      <c r="AW8" s="118"/>
      <c r="AX8" s="119"/>
      <c r="AY8" s="119"/>
      <c r="AZ8" s="119"/>
      <c r="BA8" s="119"/>
      <c r="BB8" s="119"/>
      <c r="BC8" s="116"/>
      <c r="BD8" s="117"/>
      <c r="BE8" s="116"/>
      <c r="BF8" s="118"/>
      <c r="BG8" s="119"/>
      <c r="BH8" s="119"/>
      <c r="BI8" s="119"/>
      <c r="BJ8" s="119"/>
      <c r="BK8" s="119"/>
      <c r="BL8" s="116"/>
      <c r="BM8" s="117"/>
      <c r="BN8" s="116"/>
      <c r="BO8" s="118"/>
      <c r="BP8" s="119"/>
      <c r="BQ8" s="119"/>
      <c r="BR8" s="119"/>
      <c r="BS8" s="119"/>
      <c r="BT8" s="119"/>
      <c r="BU8" s="116"/>
      <c r="BV8" s="117"/>
      <c r="BW8" s="116"/>
      <c r="BX8" s="118"/>
      <c r="BY8" s="119"/>
      <c r="BZ8" s="119"/>
      <c r="CA8" s="119"/>
      <c r="CB8" s="119"/>
      <c r="CC8" s="119"/>
      <c r="CD8" s="116"/>
      <c r="CE8" s="117"/>
      <c r="CF8" s="116"/>
      <c r="CG8" s="118"/>
      <c r="CH8" s="119"/>
      <c r="CI8" s="119"/>
      <c r="CJ8" s="119"/>
      <c r="CK8" s="119"/>
      <c r="CL8" s="119"/>
      <c r="CM8" s="116"/>
      <c r="CN8" s="117"/>
      <c r="CO8" s="116"/>
      <c r="CP8" s="118"/>
      <c r="CQ8" s="119"/>
      <c r="CR8" s="119"/>
      <c r="CS8" s="119"/>
      <c r="CT8" s="119"/>
      <c r="CU8" s="119"/>
      <c r="CV8" s="116"/>
      <c r="CW8" s="117"/>
      <c r="CX8" s="116"/>
      <c r="CY8" s="118"/>
      <c r="CZ8" s="119"/>
      <c r="DA8" s="119"/>
      <c r="DB8" s="119"/>
      <c r="DC8" s="119"/>
      <c r="DD8" s="119"/>
      <c r="DE8" s="116"/>
      <c r="DF8" s="117"/>
      <c r="DG8" s="116"/>
      <c r="DH8" s="118"/>
      <c r="DI8" s="119"/>
      <c r="DJ8" s="119"/>
      <c r="DK8" s="119"/>
      <c r="DL8" s="119"/>
      <c r="DM8" s="119"/>
      <c r="DN8" s="116"/>
      <c r="DO8" s="117"/>
      <c r="DP8" s="116"/>
      <c r="DQ8" s="118"/>
      <c r="DR8" s="119"/>
      <c r="DS8" s="119"/>
      <c r="DT8" s="119"/>
      <c r="DU8" s="119"/>
      <c r="DV8" s="119"/>
      <c r="DW8" s="116"/>
      <c r="DX8" s="117"/>
      <c r="DY8" s="116"/>
      <c r="DZ8" s="118"/>
      <c r="EA8" s="119"/>
      <c r="EB8" s="119"/>
      <c r="EC8" s="119"/>
      <c r="ED8" s="119"/>
      <c r="EE8" s="119"/>
      <c r="EF8" s="116"/>
      <c r="EG8" s="117"/>
      <c r="EH8" s="116"/>
      <c r="EI8" s="118"/>
      <c r="EJ8" s="119"/>
      <c r="EK8" s="119"/>
      <c r="EL8" s="119"/>
      <c r="EM8" s="119"/>
      <c r="EN8" s="119"/>
      <c r="EO8" s="116"/>
      <c r="EP8" s="117"/>
      <c r="EQ8" s="116"/>
      <c r="ER8" s="118"/>
      <c r="ES8" s="119"/>
      <c r="ET8" s="119"/>
      <c r="EU8" s="119"/>
      <c r="EV8" s="119"/>
      <c r="EW8" s="119"/>
      <c r="EX8" s="116"/>
      <c r="EY8" s="117"/>
      <c r="EZ8" s="116"/>
      <c r="FA8" s="118"/>
      <c r="FB8" s="119"/>
      <c r="FC8" s="119"/>
      <c r="FD8" s="119"/>
      <c r="FE8" s="119"/>
      <c r="FF8" s="119"/>
      <c r="FG8" s="116"/>
      <c r="FH8" s="117"/>
      <c r="FI8" s="116"/>
      <c r="FJ8" s="118"/>
      <c r="FK8" s="119"/>
      <c r="FL8" s="119"/>
      <c r="FM8" s="119"/>
      <c r="FN8" s="119"/>
      <c r="FO8" s="119"/>
      <c r="FP8" s="116"/>
      <c r="FQ8" s="117"/>
      <c r="FR8" s="116"/>
      <c r="FS8" s="118"/>
      <c r="FT8" s="119"/>
      <c r="FU8" s="119"/>
      <c r="FV8" s="119"/>
      <c r="FW8" s="119"/>
      <c r="FX8" s="119"/>
      <c r="FY8" s="116"/>
      <c r="FZ8" s="117"/>
      <c r="GA8" s="116"/>
      <c r="GB8" s="118"/>
      <c r="GC8" s="119"/>
      <c r="GD8" s="119"/>
      <c r="GE8" s="119"/>
      <c r="GF8" s="119"/>
      <c r="GG8" s="119"/>
      <c r="GH8" s="116"/>
      <c r="GI8" s="117"/>
      <c r="GJ8" s="116"/>
      <c r="GK8" s="118"/>
      <c r="GL8" s="119"/>
      <c r="GM8" s="119"/>
      <c r="GN8" s="119"/>
      <c r="GO8" s="119"/>
      <c r="GP8" s="119"/>
      <c r="GQ8" s="116"/>
      <c r="GR8" s="117"/>
      <c r="GS8" s="116"/>
      <c r="GT8" s="118"/>
      <c r="GU8" s="119"/>
      <c r="GV8" s="119"/>
      <c r="GW8" s="119"/>
      <c r="GX8" s="119"/>
      <c r="GY8" s="119"/>
      <c r="GZ8" s="116"/>
      <c r="HA8" s="117"/>
      <c r="HB8" s="116"/>
      <c r="HC8" s="118"/>
      <c r="HD8" s="119"/>
      <c r="HE8" s="119"/>
      <c r="HF8" s="119"/>
      <c r="HG8" s="119"/>
      <c r="HH8" s="119"/>
      <c r="HI8" s="116"/>
      <c r="HJ8" s="117"/>
      <c r="HK8" s="116"/>
      <c r="HL8" s="118"/>
      <c r="HM8" s="119"/>
      <c r="HN8" s="119"/>
      <c r="HO8" s="119"/>
      <c r="HP8" s="119"/>
      <c r="HQ8" s="119"/>
      <c r="HR8" s="116"/>
      <c r="HS8" s="117"/>
      <c r="HT8" s="116"/>
      <c r="HU8" s="118"/>
      <c r="HV8" s="119"/>
      <c r="HW8" s="119"/>
      <c r="HX8" s="119"/>
      <c r="HY8" s="119"/>
      <c r="HZ8" s="119"/>
      <c r="IA8" s="116"/>
      <c r="IB8" s="117"/>
      <c r="IC8" s="116"/>
      <c r="ID8" s="118"/>
      <c r="IE8" s="119"/>
      <c r="IF8" s="119"/>
      <c r="IG8" s="119"/>
      <c r="IH8" s="119"/>
      <c r="II8" s="119"/>
      <c r="IJ8" s="116"/>
      <c r="IK8" s="117"/>
      <c r="IL8" s="116"/>
      <c r="IM8" s="118"/>
      <c r="IN8" s="119"/>
      <c r="IO8" s="119"/>
      <c r="IP8" s="119"/>
      <c r="IQ8" s="119"/>
      <c r="IR8" s="119"/>
      <c r="IS8" s="116"/>
      <c r="IT8" s="117"/>
      <c r="IU8" s="116"/>
      <c r="IV8" s="118"/>
      <c r="IW8" s="119"/>
      <c r="IX8" s="119"/>
      <c r="IY8" s="119"/>
      <c r="IZ8" s="119"/>
      <c r="JA8" s="119"/>
      <c r="JB8" s="116"/>
      <c r="JC8" s="117"/>
      <c r="JD8" s="116"/>
      <c r="JE8" s="118"/>
      <c r="JF8" s="119"/>
      <c r="JG8" s="119"/>
      <c r="JH8" s="119"/>
      <c r="JI8" s="119"/>
      <c r="JJ8" s="119"/>
      <c r="JK8" s="116"/>
      <c r="JL8" s="117"/>
      <c r="JM8" s="116"/>
      <c r="JN8" s="118"/>
      <c r="JO8" s="119"/>
      <c r="JP8" s="119"/>
      <c r="JQ8" s="119"/>
      <c r="JR8" s="119"/>
      <c r="JS8" s="119"/>
      <c r="JT8" s="116"/>
      <c r="JU8" s="117"/>
      <c r="JV8" s="116"/>
      <c r="JW8" s="118"/>
      <c r="JX8" s="119"/>
      <c r="JY8" s="119"/>
      <c r="JZ8" s="119"/>
      <c r="KA8" s="119"/>
      <c r="KB8" s="119"/>
      <c r="KC8" s="116"/>
      <c r="KD8" s="117"/>
      <c r="KE8" s="116"/>
      <c r="KF8" s="118"/>
      <c r="KG8" s="119"/>
      <c r="KH8" s="119"/>
      <c r="KI8" s="119"/>
      <c r="KJ8" s="119"/>
      <c r="KK8" s="119"/>
      <c r="KL8" s="116"/>
      <c r="KM8" s="117"/>
      <c r="KN8" s="116"/>
      <c r="KO8" s="118"/>
      <c r="KP8" s="119"/>
      <c r="KQ8" s="119"/>
      <c r="KR8" s="119"/>
      <c r="KS8" s="119"/>
      <c r="KT8" s="119"/>
      <c r="KU8" s="116"/>
      <c r="KV8" s="117"/>
      <c r="KW8" s="116"/>
      <c r="KX8" s="118"/>
      <c r="KY8" s="119"/>
      <c r="KZ8" s="119"/>
      <c r="LA8" s="119"/>
      <c r="LB8" s="119"/>
      <c r="LC8" s="119"/>
      <c r="LD8" s="116"/>
      <c r="LE8" s="117"/>
      <c r="LF8" s="116"/>
      <c r="LG8" s="118"/>
      <c r="LH8" s="119"/>
      <c r="LI8" s="119"/>
      <c r="LJ8" s="119"/>
      <c r="LK8" s="119"/>
      <c r="LL8" s="119"/>
      <c r="LM8" s="116"/>
      <c r="LN8" s="117"/>
      <c r="LO8" s="116"/>
      <c r="LP8" s="118"/>
      <c r="LQ8" s="119"/>
      <c r="LR8" s="119"/>
      <c r="LS8" s="119"/>
      <c r="LT8" s="119"/>
      <c r="LU8" s="119"/>
      <c r="LV8" s="116"/>
      <c r="LW8" s="117"/>
      <c r="LX8" s="116"/>
      <c r="LY8" s="118"/>
      <c r="LZ8" s="119"/>
      <c r="MA8" s="119"/>
      <c r="MB8" s="119"/>
      <c r="MC8" s="119"/>
      <c r="MD8" s="119"/>
      <c r="ME8" s="116"/>
      <c r="MF8" s="117"/>
      <c r="MG8" s="116"/>
      <c r="MH8" s="118"/>
      <c r="MI8" s="119"/>
      <c r="MJ8" s="119"/>
      <c r="MK8" s="119"/>
      <c r="ML8" s="119"/>
      <c r="MM8" s="119"/>
      <c r="MN8" s="116"/>
      <c r="MO8" s="117"/>
      <c r="MP8" s="116"/>
      <c r="MQ8" s="118"/>
      <c r="MR8" s="119"/>
      <c r="MS8" s="119"/>
      <c r="MT8" s="119"/>
      <c r="MU8" s="119"/>
      <c r="MV8" s="119"/>
      <c r="MW8" s="116"/>
      <c r="MX8" s="117"/>
      <c r="MY8" s="116"/>
      <c r="MZ8" s="118"/>
      <c r="NA8" s="119"/>
      <c r="NB8" s="119"/>
      <c r="NC8" s="119"/>
      <c r="ND8" s="119"/>
      <c r="NE8" s="119"/>
      <c r="NF8" s="116"/>
      <c r="NG8" s="117"/>
      <c r="NH8" s="116"/>
      <c r="NI8" s="118"/>
      <c r="NJ8" s="119"/>
      <c r="NK8" s="119"/>
      <c r="NL8" s="119"/>
      <c r="NM8" s="119"/>
      <c r="NN8" s="119"/>
      <c r="NO8" s="116"/>
      <c r="NP8" s="117"/>
      <c r="NQ8" s="116"/>
      <c r="NR8" s="118"/>
      <c r="NS8" s="119"/>
      <c r="NT8" s="119"/>
      <c r="NU8" s="119"/>
      <c r="NV8" s="119"/>
      <c r="NW8" s="119"/>
      <c r="NX8" s="116"/>
      <c r="NY8" s="117"/>
      <c r="NZ8" s="116"/>
      <c r="OA8" s="118"/>
      <c r="OB8" s="119"/>
      <c r="OC8" s="119"/>
      <c r="OD8" s="119"/>
      <c r="OE8" s="119"/>
      <c r="OF8" s="119"/>
      <c r="OG8" s="116"/>
      <c r="OH8" s="117"/>
      <c r="OI8" s="116"/>
      <c r="OJ8" s="118"/>
      <c r="OK8" s="119"/>
      <c r="OL8" s="119"/>
      <c r="OM8" s="119"/>
      <c r="ON8" s="119"/>
      <c r="OO8" s="119"/>
      <c r="OP8" s="116"/>
      <c r="OQ8" s="117"/>
      <c r="OR8" s="116"/>
      <c r="OS8" s="118"/>
      <c r="OT8" s="119"/>
      <c r="OU8" s="119"/>
      <c r="OV8" s="119"/>
      <c r="OW8" s="119"/>
      <c r="OX8" s="119"/>
      <c r="OY8" s="116"/>
      <c r="OZ8" s="117"/>
      <c r="PA8" s="116"/>
      <c r="PB8" s="118"/>
      <c r="PC8" s="119"/>
      <c r="PD8" s="119"/>
      <c r="PE8" s="119"/>
      <c r="PF8" s="119"/>
      <c r="PG8" s="119"/>
      <c r="PH8" s="116"/>
      <c r="PI8" s="117"/>
      <c r="PJ8" s="116"/>
      <c r="PK8" s="118"/>
      <c r="PL8" s="119"/>
      <c r="PM8" s="119"/>
      <c r="PN8" s="119"/>
      <c r="PO8" s="119"/>
      <c r="PP8" s="119"/>
      <c r="PQ8" s="116"/>
      <c r="PR8" s="117"/>
      <c r="PS8" s="116"/>
      <c r="PT8" s="118"/>
      <c r="PU8" s="119"/>
      <c r="PV8" s="119"/>
      <c r="PW8" s="119"/>
      <c r="PX8" s="119"/>
      <c r="PY8" s="119"/>
      <c r="PZ8" s="116"/>
      <c r="QA8" s="117"/>
      <c r="QB8" s="116"/>
      <c r="QC8" s="118"/>
      <c r="QD8" s="119"/>
      <c r="QE8" s="119"/>
      <c r="QF8" s="119"/>
      <c r="QG8" s="119"/>
      <c r="QH8" s="119"/>
      <c r="QI8" s="116"/>
      <c r="QJ8" s="117"/>
      <c r="QK8" s="116"/>
      <c r="QL8" s="118"/>
      <c r="QM8" s="119"/>
      <c r="QN8" s="119"/>
      <c r="QO8" s="119"/>
      <c r="QP8" s="119"/>
      <c r="QQ8" s="119"/>
      <c r="QR8" s="116"/>
      <c r="QS8" s="117"/>
      <c r="QT8" s="116"/>
      <c r="QU8" s="118"/>
      <c r="QV8" s="119"/>
      <c r="QW8" s="119"/>
      <c r="QX8" s="119"/>
      <c r="QY8" s="119"/>
      <c r="QZ8" s="119"/>
      <c r="RA8" s="116"/>
      <c r="RB8" s="117"/>
      <c r="RC8" s="116"/>
      <c r="RD8" s="118"/>
      <c r="RE8" s="119"/>
      <c r="RF8" s="119"/>
      <c r="RG8" s="119"/>
      <c r="RH8" s="119"/>
      <c r="RI8" s="119"/>
      <c r="RJ8" s="116"/>
      <c r="RK8" s="117"/>
      <c r="RL8" s="116"/>
      <c r="RM8" s="118"/>
      <c r="RN8" s="119"/>
      <c r="RO8" s="119"/>
      <c r="RP8" s="119"/>
      <c r="RQ8" s="119"/>
      <c r="RR8" s="119"/>
      <c r="RS8" s="116"/>
      <c r="RT8" s="117"/>
      <c r="RU8" s="116"/>
      <c r="RV8" s="118"/>
      <c r="RW8" s="119"/>
      <c r="RX8" s="119"/>
      <c r="RY8" s="119"/>
      <c r="RZ8" s="119"/>
      <c r="SA8" s="119"/>
      <c r="SB8" s="116"/>
      <c r="SC8" s="117"/>
      <c r="SD8" s="116"/>
      <c r="SE8" s="118"/>
      <c r="SF8" s="119"/>
      <c r="SG8" s="119"/>
      <c r="SH8" s="119"/>
      <c r="SI8" s="119"/>
      <c r="SJ8" s="119"/>
      <c r="SK8" s="116"/>
      <c r="SL8" s="117"/>
      <c r="SM8" s="116"/>
      <c r="SN8" s="118"/>
      <c r="SO8" s="119"/>
      <c r="SP8" s="119"/>
      <c r="SQ8" s="119"/>
      <c r="SR8" s="119"/>
      <c r="SS8" s="119"/>
      <c r="ST8" s="116"/>
      <c r="SU8" s="117"/>
      <c r="SV8" s="116"/>
      <c r="SW8" s="118"/>
      <c r="SX8" s="119"/>
      <c r="SY8" s="119"/>
      <c r="SZ8" s="119"/>
      <c r="TA8" s="119"/>
      <c r="TB8" s="119"/>
      <c r="TC8" s="116"/>
      <c r="TD8" s="117"/>
      <c r="TE8" s="116"/>
      <c r="TF8" s="118"/>
      <c r="TG8" s="119"/>
      <c r="TH8" s="119"/>
      <c r="TI8" s="119"/>
      <c r="TJ8" s="119"/>
      <c r="TK8" s="119"/>
      <c r="TL8" s="116"/>
      <c r="TM8" s="117"/>
      <c r="TN8" s="116"/>
      <c r="TO8" s="118"/>
      <c r="TP8" s="119"/>
      <c r="TQ8" s="119"/>
      <c r="TR8" s="119"/>
      <c r="TS8" s="119"/>
      <c r="TT8" s="119"/>
      <c r="TU8" s="116"/>
      <c r="TV8" s="117"/>
      <c r="TW8" s="116"/>
      <c r="TX8" s="118"/>
      <c r="TY8" s="119"/>
      <c r="TZ8" s="119"/>
      <c r="UA8" s="119"/>
      <c r="UB8" s="119"/>
      <c r="UC8" s="119"/>
      <c r="UD8" s="116"/>
      <c r="UE8" s="117"/>
      <c r="UF8" s="116"/>
      <c r="UG8" s="118"/>
      <c r="UH8" s="119"/>
      <c r="UI8" s="119"/>
      <c r="UJ8" s="119"/>
      <c r="UK8" s="119"/>
      <c r="UL8" s="119"/>
      <c r="UM8" s="116"/>
      <c r="UN8" s="117"/>
      <c r="UO8" s="116"/>
      <c r="UP8" s="118"/>
      <c r="UQ8" s="119"/>
      <c r="UR8" s="119"/>
      <c r="US8" s="119"/>
      <c r="UT8" s="119"/>
      <c r="UU8" s="119"/>
      <c r="UV8" s="116"/>
      <c r="UW8" s="117"/>
      <c r="UX8" s="116"/>
      <c r="UY8" s="118"/>
      <c r="UZ8" s="119"/>
      <c r="VA8" s="119"/>
      <c r="VB8" s="119"/>
      <c r="VC8" s="119"/>
      <c r="VD8" s="119"/>
      <c r="VE8" s="116"/>
      <c r="VF8" s="117"/>
      <c r="VG8" s="116"/>
      <c r="VH8" s="118"/>
      <c r="VI8" s="119"/>
      <c r="VJ8" s="119"/>
      <c r="VK8" s="119"/>
      <c r="VL8" s="119"/>
      <c r="VM8" s="119"/>
      <c r="VN8" s="116"/>
      <c r="VO8" s="117"/>
      <c r="VP8" s="116"/>
      <c r="VQ8" s="118"/>
      <c r="VR8" s="119"/>
      <c r="VS8" s="119"/>
      <c r="VT8" s="119"/>
      <c r="VU8" s="119"/>
      <c r="VV8" s="119"/>
      <c r="VW8" s="116"/>
      <c r="VX8" s="117"/>
      <c r="VY8" s="116"/>
      <c r="VZ8" s="118"/>
      <c r="WA8" s="119"/>
      <c r="WB8" s="119"/>
      <c r="WC8" s="119"/>
      <c r="WD8" s="119"/>
      <c r="WE8" s="119"/>
      <c r="WF8" s="116"/>
      <c r="WG8" s="117"/>
      <c r="WH8" s="116"/>
      <c r="WI8" s="118"/>
      <c r="WJ8" s="119"/>
      <c r="WK8" s="119"/>
      <c r="WL8" s="119"/>
      <c r="WM8" s="119"/>
      <c r="WN8" s="119"/>
      <c r="WO8" s="116"/>
      <c r="WP8" s="117"/>
      <c r="WQ8" s="116"/>
      <c r="WR8" s="118"/>
      <c r="WS8" s="119"/>
      <c r="WT8" s="119"/>
      <c r="WU8" s="119"/>
      <c r="WV8" s="119"/>
      <c r="WW8" s="119"/>
      <c r="WX8" s="116"/>
      <c r="WY8" s="117"/>
      <c r="WZ8" s="116"/>
      <c r="XA8" s="118"/>
      <c r="XB8" s="119"/>
      <c r="XC8" s="119"/>
      <c r="XD8" s="119"/>
      <c r="XE8" s="119"/>
      <c r="XF8" s="119"/>
      <c r="XG8" s="116"/>
      <c r="XH8" s="117"/>
      <c r="XI8" s="116"/>
      <c r="XJ8" s="118"/>
      <c r="XK8" s="119"/>
      <c r="XL8" s="119"/>
      <c r="XM8" s="119"/>
      <c r="XN8" s="119"/>
      <c r="XO8" s="119"/>
      <c r="XP8" s="116"/>
      <c r="XQ8" s="117"/>
      <c r="XR8" s="116"/>
      <c r="XS8" s="118"/>
      <c r="XT8" s="119"/>
      <c r="XU8" s="119"/>
      <c r="XV8" s="119"/>
      <c r="XW8" s="119"/>
      <c r="XX8" s="119"/>
      <c r="XY8" s="116"/>
      <c r="XZ8" s="117"/>
      <c r="YA8" s="116"/>
      <c r="YB8" s="118"/>
      <c r="YC8" s="119"/>
      <c r="YD8" s="119"/>
      <c r="YE8" s="119"/>
      <c r="YF8" s="119"/>
      <c r="YG8" s="119"/>
      <c r="YH8" s="116"/>
      <c r="YI8" s="117"/>
      <c r="YJ8" s="116"/>
      <c r="YK8" s="118"/>
      <c r="YL8" s="119"/>
      <c r="YM8" s="119"/>
      <c r="YN8" s="119"/>
      <c r="YO8" s="119"/>
      <c r="YP8" s="119"/>
      <c r="YQ8" s="116"/>
      <c r="YR8" s="117"/>
      <c r="YS8" s="116"/>
      <c r="YT8" s="118"/>
      <c r="YU8" s="119"/>
      <c r="YV8" s="119"/>
      <c r="YW8" s="119"/>
      <c r="YX8" s="119"/>
      <c r="YY8" s="119"/>
      <c r="YZ8" s="116"/>
      <c r="ZA8" s="117"/>
      <c r="ZB8" s="116"/>
      <c r="ZC8" s="118"/>
      <c r="ZD8" s="119"/>
      <c r="ZE8" s="119"/>
      <c r="ZF8" s="119"/>
      <c r="ZG8" s="119"/>
      <c r="ZH8" s="119"/>
      <c r="ZI8" s="116"/>
      <c r="ZJ8" s="117"/>
      <c r="ZK8" s="116"/>
      <c r="ZL8" s="118"/>
      <c r="ZM8" s="119"/>
      <c r="ZN8" s="119"/>
      <c r="ZO8" s="119"/>
      <c r="ZP8" s="119"/>
      <c r="ZQ8" s="119"/>
      <c r="ZR8" s="116"/>
      <c r="ZS8" s="117"/>
      <c r="ZT8" s="116"/>
      <c r="ZU8" s="118"/>
      <c r="ZV8" s="119"/>
      <c r="ZW8" s="119"/>
      <c r="ZX8" s="119"/>
      <c r="ZY8" s="119"/>
      <c r="ZZ8" s="119"/>
      <c r="AAA8" s="116"/>
      <c r="AAB8" s="117"/>
      <c r="AAC8" s="116"/>
      <c r="AAD8" s="118"/>
      <c r="AAE8" s="119"/>
      <c r="AAF8" s="119"/>
      <c r="AAG8" s="119"/>
      <c r="AAH8" s="119"/>
      <c r="AAI8" s="119"/>
      <c r="AAJ8" s="116"/>
      <c r="AAK8" s="117"/>
      <c r="AAL8" s="116"/>
      <c r="AAM8" s="118"/>
      <c r="AAN8" s="119"/>
      <c r="AAO8" s="119"/>
      <c r="AAP8" s="119"/>
      <c r="AAQ8" s="119"/>
      <c r="AAR8" s="119"/>
      <c r="AAS8" s="116"/>
      <c r="AAT8" s="117"/>
      <c r="AAU8" s="116"/>
      <c r="AAV8" s="118"/>
      <c r="AAW8" s="119"/>
      <c r="AAX8" s="119"/>
      <c r="AAY8" s="119"/>
      <c r="AAZ8" s="119"/>
      <c r="ABA8" s="119"/>
      <c r="ABB8" s="116"/>
      <c r="ABC8" s="117"/>
      <c r="ABD8" s="116"/>
      <c r="ABE8" s="118"/>
      <c r="ABF8" s="119"/>
      <c r="ABG8" s="119"/>
      <c r="ABH8" s="119"/>
      <c r="ABI8" s="119"/>
      <c r="ABJ8" s="119"/>
      <c r="ABK8" s="116"/>
      <c r="ABL8" s="117"/>
      <c r="ABM8" s="116"/>
      <c r="ABN8" s="118"/>
      <c r="ABO8" s="119"/>
      <c r="ABP8" s="119"/>
      <c r="ABQ8" s="119"/>
      <c r="ABR8" s="119"/>
      <c r="ABS8" s="119"/>
      <c r="ABT8" s="116"/>
      <c r="ABU8" s="117"/>
      <c r="ABV8" s="116"/>
      <c r="ABW8" s="118"/>
      <c r="ABX8" s="119"/>
      <c r="ABY8" s="119"/>
      <c r="ABZ8" s="119"/>
      <c r="ACA8" s="119"/>
      <c r="ACB8" s="119"/>
      <c r="ACC8" s="116"/>
      <c r="ACD8" s="117"/>
      <c r="ACE8" s="116"/>
      <c r="ACF8" s="118"/>
      <c r="ACG8" s="119"/>
      <c r="ACH8" s="119"/>
      <c r="ACI8" s="119"/>
      <c r="ACJ8" s="119"/>
      <c r="ACK8" s="119"/>
      <c r="ACL8" s="116"/>
      <c r="ACM8" s="117"/>
      <c r="ACN8" s="116"/>
      <c r="ACO8" s="118"/>
      <c r="ACP8" s="119"/>
      <c r="ACQ8" s="119"/>
      <c r="ACR8" s="119"/>
      <c r="ACS8" s="119"/>
      <c r="ACT8" s="119"/>
      <c r="ACU8" s="116"/>
      <c r="ACV8" s="117"/>
      <c r="ACW8" s="116"/>
      <c r="ACX8" s="118"/>
      <c r="ACY8" s="119"/>
      <c r="ACZ8" s="119"/>
      <c r="ADA8" s="119"/>
      <c r="ADB8" s="119"/>
      <c r="ADC8" s="119"/>
      <c r="ADD8" s="116"/>
      <c r="ADE8" s="117"/>
      <c r="ADF8" s="116"/>
      <c r="ADG8" s="118"/>
      <c r="ADH8" s="119"/>
      <c r="ADI8" s="119"/>
      <c r="ADJ8" s="119"/>
      <c r="ADK8" s="119"/>
      <c r="ADL8" s="119"/>
      <c r="ADM8" s="116"/>
      <c r="ADN8" s="117"/>
      <c r="ADO8" s="116"/>
      <c r="ADP8" s="118"/>
      <c r="ADQ8" s="119"/>
      <c r="ADR8" s="119"/>
      <c r="ADS8" s="119"/>
      <c r="ADT8" s="119"/>
      <c r="ADU8" s="119"/>
      <c r="ADV8" s="116"/>
      <c r="ADW8" s="117"/>
      <c r="ADX8" s="116"/>
      <c r="ADY8" s="118"/>
      <c r="ADZ8" s="119"/>
      <c r="AEA8" s="119"/>
      <c r="AEB8" s="119"/>
      <c r="AEC8" s="119"/>
      <c r="AED8" s="119"/>
      <c r="AEE8" s="116"/>
      <c r="AEF8" s="117"/>
      <c r="AEG8" s="116"/>
      <c r="AEH8" s="118"/>
      <c r="AEI8" s="119"/>
      <c r="AEJ8" s="119"/>
      <c r="AEK8" s="119"/>
      <c r="AEL8" s="119"/>
      <c r="AEM8" s="119"/>
      <c r="AEN8" s="116"/>
      <c r="AEO8" s="117"/>
      <c r="AEP8" s="116"/>
      <c r="AEQ8" s="118"/>
      <c r="AER8" s="119"/>
      <c r="AES8" s="119"/>
      <c r="AET8" s="119"/>
      <c r="AEU8" s="119"/>
      <c r="AEV8" s="119"/>
      <c r="AEW8" s="116"/>
      <c r="AEX8" s="117"/>
      <c r="AEY8" s="116"/>
      <c r="AEZ8" s="118"/>
      <c r="AFA8" s="119"/>
      <c r="AFB8" s="119"/>
      <c r="AFC8" s="119"/>
      <c r="AFD8" s="119"/>
      <c r="AFE8" s="119"/>
      <c r="AFF8" s="116"/>
      <c r="AFG8" s="117"/>
      <c r="AFH8" s="116"/>
      <c r="AFI8" s="118"/>
      <c r="AFJ8" s="119"/>
      <c r="AFK8" s="119"/>
      <c r="AFL8" s="119"/>
      <c r="AFM8" s="119"/>
      <c r="AFN8" s="119"/>
      <c r="AFO8" s="116"/>
      <c r="AFP8" s="117"/>
      <c r="AFQ8" s="116"/>
      <c r="AFR8" s="118"/>
      <c r="AFS8" s="119"/>
      <c r="AFT8" s="119"/>
      <c r="AFU8" s="119"/>
      <c r="AFV8" s="119"/>
      <c r="AFW8" s="119"/>
      <c r="AFX8" s="116"/>
      <c r="AFY8" s="117"/>
      <c r="AFZ8" s="116"/>
      <c r="AGA8" s="118"/>
      <c r="AGB8" s="119"/>
      <c r="AGC8" s="119"/>
      <c r="AGD8" s="119"/>
      <c r="AGE8" s="119"/>
      <c r="AGF8" s="119"/>
      <c r="AGG8" s="116"/>
      <c r="AGH8" s="117"/>
      <c r="AGI8" s="116"/>
      <c r="AGJ8" s="118"/>
      <c r="AGK8" s="119"/>
      <c r="AGL8" s="119"/>
      <c r="AGM8" s="119"/>
      <c r="AGN8" s="119"/>
      <c r="AGO8" s="119"/>
      <c r="AGP8" s="116"/>
      <c r="AGQ8" s="117"/>
      <c r="AGR8" s="116"/>
      <c r="AGS8" s="118"/>
      <c r="AGT8" s="119"/>
      <c r="AGU8" s="119"/>
      <c r="AGV8" s="119"/>
      <c r="AGW8" s="119"/>
      <c r="AGX8" s="119"/>
      <c r="AGY8" s="116"/>
      <c r="AGZ8" s="117"/>
      <c r="AHA8" s="116"/>
      <c r="AHB8" s="118"/>
      <c r="AHC8" s="119"/>
      <c r="AHD8" s="119"/>
      <c r="AHE8" s="119"/>
      <c r="AHF8" s="119"/>
      <c r="AHG8" s="119"/>
      <c r="AHH8" s="116"/>
      <c r="AHI8" s="117"/>
      <c r="AHJ8" s="116"/>
      <c r="AHK8" s="118"/>
      <c r="AHL8" s="119"/>
      <c r="AHM8" s="119"/>
      <c r="AHN8" s="119"/>
      <c r="AHO8" s="119"/>
      <c r="AHP8" s="119"/>
      <c r="AHQ8" s="116"/>
      <c r="AHR8" s="117"/>
      <c r="AHS8" s="116"/>
      <c r="AHT8" s="118"/>
      <c r="AHU8" s="119"/>
      <c r="AHV8" s="119"/>
      <c r="AHW8" s="119"/>
      <c r="AHX8" s="119"/>
      <c r="AHY8" s="119"/>
      <c r="AHZ8" s="116"/>
      <c r="AIA8" s="117"/>
      <c r="AIB8" s="116"/>
      <c r="AIC8" s="118"/>
      <c r="AID8" s="119"/>
      <c r="AIE8" s="119"/>
      <c r="AIF8" s="119"/>
      <c r="AIG8" s="119"/>
      <c r="AIH8" s="119"/>
      <c r="AII8" s="116"/>
      <c r="AIJ8" s="117"/>
      <c r="AIK8" s="116"/>
      <c r="AIL8" s="118"/>
      <c r="AIM8" s="119"/>
      <c r="AIN8" s="119"/>
      <c r="AIO8" s="119"/>
      <c r="AIP8" s="119"/>
      <c r="AIQ8" s="119"/>
      <c r="AIR8" s="116"/>
      <c r="AIS8" s="117"/>
      <c r="AIT8" s="116"/>
      <c r="AIU8" s="118"/>
      <c r="AIV8" s="119"/>
      <c r="AIW8" s="119"/>
      <c r="AIX8" s="119"/>
      <c r="AIY8" s="119"/>
      <c r="AIZ8" s="119"/>
      <c r="AJA8" s="116"/>
      <c r="AJB8" s="117"/>
      <c r="AJC8" s="116"/>
      <c r="AJD8" s="118"/>
      <c r="AJE8" s="119"/>
      <c r="AJF8" s="119"/>
      <c r="AJG8" s="119"/>
      <c r="AJH8" s="119"/>
      <c r="AJI8" s="119"/>
      <c r="AJJ8" s="116"/>
      <c r="AJK8" s="117"/>
      <c r="AJL8" s="116"/>
      <c r="AJM8" s="118"/>
      <c r="AJN8" s="119"/>
      <c r="AJO8" s="119"/>
      <c r="AJP8" s="119"/>
      <c r="AJQ8" s="119"/>
      <c r="AJR8" s="119"/>
      <c r="AJS8" s="116"/>
      <c r="AJT8" s="117"/>
      <c r="AJU8" s="116"/>
      <c r="AJV8" s="118"/>
      <c r="AJW8" s="119"/>
      <c r="AJX8" s="119"/>
      <c r="AJY8" s="119"/>
      <c r="AJZ8" s="119"/>
      <c r="AKA8" s="119"/>
      <c r="AKB8" s="116"/>
      <c r="AKC8" s="117"/>
      <c r="AKD8" s="116"/>
      <c r="AKE8" s="118"/>
      <c r="AKF8" s="119"/>
      <c r="AKG8" s="119"/>
      <c r="AKH8" s="119"/>
      <c r="AKI8" s="119"/>
      <c r="AKJ8" s="119"/>
      <c r="AKK8" s="116"/>
      <c r="AKL8" s="117"/>
      <c r="AKM8" s="116"/>
      <c r="AKN8" s="118"/>
      <c r="AKO8" s="119"/>
      <c r="AKP8" s="119"/>
      <c r="AKQ8" s="119"/>
      <c r="AKR8" s="119"/>
      <c r="AKS8" s="119"/>
      <c r="AKT8" s="116"/>
      <c r="AKU8" s="117"/>
      <c r="AKV8" s="116"/>
      <c r="AKW8" s="118"/>
      <c r="AKX8" s="119"/>
      <c r="AKY8" s="119"/>
      <c r="AKZ8" s="119"/>
      <c r="ALA8" s="119"/>
      <c r="ALB8" s="119"/>
      <c r="ALC8" s="116"/>
      <c r="ALD8" s="117"/>
      <c r="ALE8" s="116"/>
      <c r="ALF8" s="118"/>
      <c r="ALG8" s="119"/>
      <c r="ALH8" s="119"/>
      <c r="ALI8" s="119"/>
      <c r="ALJ8" s="119"/>
      <c r="ALK8" s="119"/>
      <c r="ALL8" s="116"/>
      <c r="ALM8" s="117"/>
      <c r="ALN8" s="116"/>
      <c r="ALO8" s="118"/>
      <c r="ALP8" s="119"/>
      <c r="ALQ8" s="119"/>
      <c r="ALR8" s="119"/>
      <c r="ALS8" s="119"/>
      <c r="ALT8" s="119"/>
      <c r="ALU8" s="116"/>
      <c r="ALV8" s="117"/>
      <c r="ALW8" s="116"/>
      <c r="ALX8" s="118"/>
      <c r="ALY8" s="119"/>
      <c r="ALZ8" s="119"/>
      <c r="AMA8" s="119"/>
      <c r="AMB8" s="119"/>
      <c r="AMC8" s="119"/>
      <c r="AMD8" s="116"/>
      <c r="AME8" s="117"/>
      <c r="AMF8" s="116"/>
      <c r="AMG8" s="118"/>
      <c r="AMH8" s="119"/>
      <c r="AMI8" s="119"/>
      <c r="AMJ8" s="119"/>
      <c r="AMK8" s="119"/>
      <c r="AML8" s="119"/>
      <c r="AMM8" s="116"/>
      <c r="AMN8" s="117"/>
      <c r="AMO8" s="116"/>
      <c r="AMP8" s="118"/>
      <c r="AMQ8" s="119"/>
      <c r="AMR8" s="119"/>
      <c r="AMS8" s="119"/>
      <c r="AMT8" s="119"/>
      <c r="AMU8" s="119"/>
      <c r="AMV8" s="116"/>
      <c r="AMW8" s="117"/>
      <c r="AMX8" s="116"/>
      <c r="AMY8" s="118"/>
      <c r="AMZ8" s="119"/>
      <c r="ANA8" s="119"/>
      <c r="ANB8" s="119"/>
      <c r="ANC8" s="119"/>
      <c r="AND8" s="119"/>
      <c r="ANE8" s="116"/>
      <c r="ANF8" s="117"/>
      <c r="ANG8" s="116"/>
      <c r="ANH8" s="118"/>
      <c r="ANI8" s="119"/>
      <c r="ANJ8" s="119"/>
      <c r="ANK8" s="119"/>
      <c r="ANL8" s="119"/>
      <c r="ANM8" s="119"/>
      <c r="ANN8" s="116"/>
      <c r="ANO8" s="117"/>
      <c r="ANP8" s="116"/>
      <c r="ANQ8" s="118"/>
      <c r="ANR8" s="119"/>
      <c r="ANS8" s="119"/>
      <c r="ANT8" s="119"/>
      <c r="ANU8" s="119"/>
      <c r="ANV8" s="119"/>
      <c r="ANW8" s="116"/>
      <c r="ANX8" s="117"/>
      <c r="ANY8" s="116"/>
      <c r="ANZ8" s="118"/>
      <c r="AOA8" s="119"/>
      <c r="AOB8" s="119"/>
      <c r="AOC8" s="119"/>
      <c r="AOD8" s="119"/>
      <c r="AOE8" s="119"/>
      <c r="AOF8" s="116"/>
      <c r="AOG8" s="117"/>
      <c r="AOH8" s="116"/>
      <c r="AOI8" s="118"/>
      <c r="AOJ8" s="119"/>
      <c r="AOK8" s="119"/>
      <c r="AOL8" s="119"/>
      <c r="AOM8" s="119"/>
      <c r="AON8" s="119"/>
      <c r="AOO8" s="116"/>
      <c r="AOP8" s="117"/>
      <c r="AOQ8" s="116"/>
      <c r="AOR8" s="118"/>
      <c r="AOS8" s="119"/>
      <c r="AOT8" s="119"/>
      <c r="AOU8" s="119"/>
      <c r="AOV8" s="119"/>
      <c r="AOW8" s="119"/>
      <c r="AOX8" s="116"/>
      <c r="AOY8" s="117"/>
      <c r="AOZ8" s="116"/>
      <c r="APA8" s="118"/>
      <c r="APB8" s="119"/>
      <c r="APC8" s="119"/>
      <c r="APD8" s="119"/>
      <c r="APE8" s="119"/>
      <c r="APF8" s="119"/>
      <c r="APG8" s="116"/>
      <c r="APH8" s="117"/>
      <c r="API8" s="116"/>
      <c r="APJ8" s="118"/>
      <c r="APK8" s="119"/>
      <c r="APL8" s="119"/>
      <c r="APM8" s="119"/>
      <c r="APN8" s="119"/>
      <c r="APO8" s="119"/>
      <c r="APP8" s="116"/>
      <c r="APQ8" s="117"/>
      <c r="APR8" s="116"/>
      <c r="APS8" s="118"/>
      <c r="APT8" s="119"/>
      <c r="APU8" s="119"/>
      <c r="APV8" s="119"/>
      <c r="APW8" s="119"/>
      <c r="APX8" s="119"/>
      <c r="APY8" s="116"/>
      <c r="APZ8" s="117"/>
      <c r="AQA8" s="116"/>
      <c r="AQB8" s="118"/>
      <c r="AQC8" s="119"/>
      <c r="AQD8" s="119"/>
      <c r="AQE8" s="119"/>
      <c r="AQF8" s="119"/>
      <c r="AQG8" s="119"/>
      <c r="AQH8" s="116"/>
      <c r="AQI8" s="117"/>
      <c r="AQJ8" s="116"/>
      <c r="AQK8" s="118"/>
      <c r="AQL8" s="119"/>
      <c r="AQM8" s="119"/>
      <c r="AQN8" s="119"/>
      <c r="AQO8" s="119"/>
      <c r="AQP8" s="119"/>
      <c r="AQQ8" s="116"/>
      <c r="AQR8" s="117"/>
      <c r="AQS8" s="116"/>
      <c r="AQT8" s="118"/>
      <c r="AQU8" s="119"/>
      <c r="AQV8" s="119"/>
      <c r="AQW8" s="119"/>
      <c r="AQX8" s="119"/>
      <c r="AQY8" s="119"/>
      <c r="AQZ8" s="116"/>
      <c r="ARA8" s="117"/>
      <c r="ARB8" s="116"/>
      <c r="ARC8" s="118"/>
      <c r="ARD8" s="119"/>
      <c r="ARE8" s="119"/>
      <c r="ARF8" s="119"/>
      <c r="ARG8" s="119"/>
      <c r="ARH8" s="119"/>
      <c r="ARI8" s="116"/>
      <c r="ARJ8" s="117"/>
      <c r="ARK8" s="116"/>
      <c r="ARL8" s="118"/>
      <c r="ARM8" s="119"/>
      <c r="ARN8" s="119"/>
      <c r="ARO8" s="119"/>
      <c r="ARP8" s="119"/>
      <c r="ARQ8" s="119"/>
      <c r="ARR8" s="116"/>
      <c r="ARS8" s="117"/>
      <c r="ART8" s="116"/>
      <c r="ARU8" s="118"/>
      <c r="ARV8" s="119"/>
      <c r="ARW8" s="119"/>
      <c r="ARX8" s="119"/>
      <c r="ARY8" s="119"/>
      <c r="ARZ8" s="119"/>
      <c r="ASA8" s="116"/>
      <c r="ASB8" s="117"/>
      <c r="ASC8" s="116"/>
      <c r="ASD8" s="118"/>
      <c r="ASE8" s="119"/>
      <c r="ASF8" s="119"/>
      <c r="ASG8" s="119"/>
      <c r="ASH8" s="119"/>
      <c r="ASI8" s="119"/>
      <c r="ASJ8" s="116"/>
      <c r="ASK8" s="117"/>
      <c r="ASL8" s="116"/>
      <c r="ASM8" s="118"/>
      <c r="ASN8" s="119"/>
      <c r="ASO8" s="119"/>
      <c r="ASP8" s="119"/>
      <c r="ASQ8" s="119"/>
      <c r="ASR8" s="119"/>
      <c r="ASS8" s="116"/>
      <c r="AST8" s="117"/>
      <c r="ASU8" s="116"/>
      <c r="ASV8" s="118"/>
      <c r="ASW8" s="119"/>
      <c r="ASX8" s="119"/>
      <c r="ASY8" s="119"/>
      <c r="ASZ8" s="119"/>
      <c r="ATA8" s="119"/>
      <c r="ATB8" s="116"/>
      <c r="ATC8" s="117"/>
      <c r="ATD8" s="116"/>
      <c r="ATE8" s="118"/>
      <c r="ATF8" s="119"/>
      <c r="ATG8" s="119"/>
      <c r="ATH8" s="119"/>
      <c r="ATI8" s="119"/>
      <c r="ATJ8" s="119"/>
      <c r="ATK8" s="116"/>
      <c r="ATL8" s="117"/>
      <c r="ATM8" s="116"/>
      <c r="ATN8" s="118"/>
      <c r="ATO8" s="119"/>
      <c r="ATP8" s="119"/>
      <c r="ATQ8" s="119"/>
      <c r="ATR8" s="119"/>
      <c r="ATS8" s="119"/>
      <c r="ATT8" s="116"/>
      <c r="ATU8" s="117"/>
      <c r="ATV8" s="116"/>
      <c r="ATW8" s="118"/>
      <c r="ATX8" s="119"/>
      <c r="ATY8" s="119"/>
      <c r="ATZ8" s="119"/>
      <c r="AUA8" s="119"/>
      <c r="AUB8" s="119"/>
      <c r="AUC8" s="116"/>
      <c r="AUD8" s="117"/>
      <c r="AUE8" s="116"/>
      <c r="AUF8" s="118"/>
      <c r="AUG8" s="119"/>
      <c r="AUH8" s="119"/>
      <c r="AUI8" s="119"/>
      <c r="AUJ8" s="119"/>
      <c r="AUK8" s="119"/>
      <c r="AUL8" s="116"/>
      <c r="AUM8" s="117"/>
      <c r="AUN8" s="116"/>
      <c r="AUO8" s="118"/>
      <c r="AUP8" s="119"/>
      <c r="AUQ8" s="119"/>
      <c r="AUR8" s="119"/>
      <c r="AUS8" s="119"/>
      <c r="AUT8" s="119"/>
      <c r="AUU8" s="116"/>
      <c r="AUV8" s="117"/>
      <c r="AUW8" s="116"/>
      <c r="AUX8" s="118"/>
      <c r="AUY8" s="119"/>
      <c r="AUZ8" s="119"/>
      <c r="AVA8" s="119"/>
      <c r="AVB8" s="119"/>
      <c r="AVC8" s="119"/>
      <c r="AVD8" s="116"/>
      <c r="AVE8" s="117"/>
      <c r="AVF8" s="116"/>
      <c r="AVG8" s="118"/>
      <c r="AVH8" s="119"/>
      <c r="AVI8" s="119"/>
      <c r="AVJ8" s="119"/>
      <c r="AVK8" s="119"/>
      <c r="AVL8" s="119"/>
      <c r="AVM8" s="116"/>
      <c r="AVN8" s="117"/>
      <c r="AVO8" s="116"/>
      <c r="AVP8" s="118"/>
      <c r="AVQ8" s="119"/>
      <c r="AVR8" s="119"/>
      <c r="AVS8" s="119"/>
      <c r="AVT8" s="119"/>
      <c r="AVU8" s="119"/>
      <c r="AVV8" s="116"/>
      <c r="AVW8" s="117"/>
      <c r="AVX8" s="116"/>
      <c r="AVY8" s="118"/>
      <c r="AVZ8" s="119"/>
      <c r="AWA8" s="119"/>
      <c r="AWB8" s="119"/>
      <c r="AWC8" s="119"/>
      <c r="AWD8" s="119"/>
      <c r="AWE8" s="116"/>
      <c r="AWF8" s="117"/>
      <c r="AWG8" s="116"/>
      <c r="AWH8" s="118"/>
      <c r="AWI8" s="119"/>
      <c r="AWJ8" s="119"/>
      <c r="AWK8" s="119"/>
      <c r="AWL8" s="119"/>
      <c r="AWM8" s="119"/>
      <c r="AWN8" s="116"/>
      <c r="AWO8" s="117"/>
      <c r="AWP8" s="116"/>
      <c r="AWQ8" s="118"/>
      <c r="AWR8" s="119"/>
      <c r="AWS8" s="119"/>
      <c r="AWT8" s="119"/>
      <c r="AWU8" s="119"/>
      <c r="AWV8" s="119"/>
      <c r="AWW8" s="116"/>
      <c r="AWX8" s="117"/>
      <c r="AWY8" s="116"/>
      <c r="AWZ8" s="118"/>
      <c r="AXA8" s="119"/>
      <c r="AXB8" s="119"/>
      <c r="AXC8" s="119"/>
      <c r="AXD8" s="119"/>
      <c r="AXE8" s="119"/>
      <c r="AXF8" s="116"/>
      <c r="AXG8" s="117"/>
      <c r="AXH8" s="116"/>
      <c r="AXI8" s="118"/>
      <c r="AXJ8" s="119"/>
      <c r="AXK8" s="119"/>
      <c r="AXL8" s="119"/>
      <c r="AXM8" s="119"/>
      <c r="AXN8" s="119"/>
      <c r="AXO8" s="116"/>
      <c r="AXP8" s="117"/>
      <c r="AXQ8" s="116"/>
      <c r="AXR8" s="118"/>
      <c r="AXS8" s="119"/>
      <c r="AXT8" s="119"/>
      <c r="AXU8" s="119"/>
      <c r="AXV8" s="119"/>
      <c r="AXW8" s="119"/>
      <c r="AXX8" s="116"/>
      <c r="AXY8" s="117"/>
      <c r="AXZ8" s="116"/>
      <c r="AYA8" s="118"/>
      <c r="AYB8" s="119"/>
      <c r="AYC8" s="119"/>
      <c r="AYD8" s="119"/>
      <c r="AYE8" s="119"/>
      <c r="AYF8" s="119"/>
      <c r="AYG8" s="116"/>
      <c r="AYH8" s="117"/>
      <c r="AYI8" s="116"/>
      <c r="AYJ8" s="118"/>
      <c r="AYK8" s="119"/>
      <c r="AYL8" s="119"/>
      <c r="AYM8" s="119"/>
      <c r="AYN8" s="119"/>
      <c r="AYO8" s="119"/>
      <c r="AYP8" s="116"/>
      <c r="AYQ8" s="117"/>
      <c r="AYR8" s="116"/>
      <c r="AYS8" s="118"/>
      <c r="AYT8" s="119"/>
      <c r="AYU8" s="119"/>
      <c r="AYV8" s="119"/>
      <c r="AYW8" s="119"/>
      <c r="AYX8" s="119"/>
      <c r="AYY8" s="116"/>
      <c r="AYZ8" s="117"/>
      <c r="AZA8" s="116"/>
      <c r="AZB8" s="118"/>
      <c r="AZC8" s="119"/>
      <c r="AZD8" s="119"/>
      <c r="AZE8" s="119"/>
      <c r="AZF8" s="119"/>
      <c r="AZG8" s="119"/>
      <c r="AZH8" s="116"/>
      <c r="AZI8" s="117"/>
      <c r="AZJ8" s="116"/>
      <c r="AZK8" s="118"/>
      <c r="AZL8" s="119"/>
      <c r="AZM8" s="119"/>
      <c r="AZN8" s="119"/>
      <c r="AZO8" s="119"/>
      <c r="AZP8" s="119"/>
      <c r="AZQ8" s="116"/>
      <c r="AZR8" s="117"/>
      <c r="AZS8" s="116"/>
      <c r="AZT8" s="118"/>
      <c r="AZU8" s="119"/>
      <c r="AZV8" s="119"/>
      <c r="AZW8" s="119"/>
      <c r="AZX8" s="119"/>
      <c r="AZY8" s="119"/>
      <c r="AZZ8" s="116"/>
      <c r="BAA8" s="117"/>
      <c r="BAB8" s="116"/>
      <c r="BAC8" s="118"/>
      <c r="BAD8" s="119"/>
      <c r="BAE8" s="119"/>
      <c r="BAF8" s="119"/>
      <c r="BAG8" s="119"/>
      <c r="BAH8" s="119"/>
      <c r="BAI8" s="116"/>
      <c r="BAJ8" s="117"/>
      <c r="BAK8" s="116"/>
      <c r="BAL8" s="118"/>
      <c r="BAM8" s="119"/>
      <c r="BAN8" s="119"/>
      <c r="BAO8" s="119"/>
      <c r="BAP8" s="119"/>
      <c r="BAQ8" s="119"/>
      <c r="BAR8" s="116"/>
      <c r="BAS8" s="117"/>
      <c r="BAT8" s="116"/>
      <c r="BAU8" s="118"/>
      <c r="BAV8" s="119"/>
      <c r="BAW8" s="119"/>
      <c r="BAX8" s="119"/>
      <c r="BAY8" s="119"/>
      <c r="BAZ8" s="119"/>
      <c r="BBA8" s="116"/>
      <c r="BBB8" s="117"/>
      <c r="BBC8" s="116"/>
      <c r="BBD8" s="118"/>
      <c r="BBE8" s="119"/>
      <c r="BBF8" s="119"/>
      <c r="BBG8" s="119"/>
      <c r="BBH8" s="119"/>
      <c r="BBI8" s="119"/>
      <c r="BBJ8" s="116"/>
      <c r="BBK8" s="117"/>
      <c r="BBL8" s="116"/>
      <c r="BBM8" s="118"/>
      <c r="BBN8" s="119"/>
      <c r="BBO8" s="119"/>
      <c r="BBP8" s="119"/>
      <c r="BBQ8" s="119"/>
      <c r="BBR8" s="119"/>
      <c r="BBS8" s="116"/>
      <c r="BBT8" s="117"/>
      <c r="BBU8" s="116"/>
      <c r="BBV8" s="118"/>
      <c r="BBW8" s="119"/>
      <c r="BBX8" s="119"/>
      <c r="BBY8" s="119"/>
      <c r="BBZ8" s="119"/>
      <c r="BCA8" s="119"/>
      <c r="BCB8" s="116"/>
      <c r="BCC8" s="117"/>
      <c r="BCD8" s="116"/>
      <c r="BCE8" s="118"/>
      <c r="BCF8" s="119"/>
      <c r="BCG8" s="119"/>
      <c r="BCH8" s="119"/>
      <c r="BCI8" s="119"/>
      <c r="BCJ8" s="119"/>
      <c r="BCK8" s="116"/>
      <c r="BCL8" s="117"/>
      <c r="BCM8" s="116"/>
      <c r="BCN8" s="118"/>
      <c r="BCO8" s="119"/>
      <c r="BCP8" s="119"/>
      <c r="BCQ8" s="119"/>
      <c r="BCR8" s="119"/>
      <c r="BCS8" s="119"/>
      <c r="BCT8" s="116"/>
      <c r="BCU8" s="117"/>
      <c r="BCV8" s="116"/>
      <c r="BCW8" s="118"/>
      <c r="BCX8" s="119"/>
      <c r="BCY8" s="119"/>
      <c r="BCZ8" s="119"/>
      <c r="BDA8" s="119"/>
      <c r="BDB8" s="119"/>
      <c r="BDC8" s="116"/>
      <c r="BDD8" s="117"/>
      <c r="BDE8" s="116"/>
      <c r="BDF8" s="118"/>
      <c r="BDG8" s="119"/>
      <c r="BDH8" s="119"/>
      <c r="BDI8" s="119"/>
      <c r="BDJ8" s="119"/>
      <c r="BDK8" s="119"/>
      <c r="BDL8" s="116"/>
      <c r="BDM8" s="117"/>
      <c r="BDN8" s="116"/>
      <c r="BDO8" s="118"/>
      <c r="BDP8" s="119"/>
      <c r="BDQ8" s="119"/>
      <c r="BDR8" s="119"/>
      <c r="BDS8" s="119"/>
      <c r="BDT8" s="119"/>
      <c r="BDU8" s="116"/>
      <c r="BDV8" s="117"/>
      <c r="BDW8" s="116"/>
      <c r="BDX8" s="118"/>
      <c r="BDY8" s="119"/>
      <c r="BDZ8" s="119"/>
      <c r="BEA8" s="119"/>
      <c r="BEB8" s="119"/>
      <c r="BEC8" s="119"/>
      <c r="BED8" s="116"/>
      <c r="BEE8" s="117"/>
      <c r="BEF8" s="116"/>
      <c r="BEG8" s="118"/>
      <c r="BEH8" s="119"/>
      <c r="BEI8" s="119"/>
      <c r="BEJ8" s="119"/>
      <c r="BEK8" s="119"/>
      <c r="BEL8" s="119"/>
      <c r="BEM8" s="116"/>
      <c r="BEN8" s="117"/>
      <c r="BEO8" s="116"/>
      <c r="BEP8" s="118"/>
      <c r="BEQ8" s="119"/>
      <c r="BER8" s="119"/>
      <c r="BES8" s="119"/>
      <c r="BET8" s="119"/>
      <c r="BEU8" s="119"/>
      <c r="BEV8" s="116"/>
      <c r="BEW8" s="117"/>
      <c r="BEX8" s="116"/>
      <c r="BEY8" s="118"/>
      <c r="BEZ8" s="119"/>
      <c r="BFA8" s="119"/>
      <c r="BFB8" s="119"/>
      <c r="BFC8" s="119"/>
      <c r="BFD8" s="119"/>
      <c r="BFE8" s="116"/>
      <c r="BFF8" s="117"/>
      <c r="BFG8" s="116"/>
      <c r="BFH8" s="118"/>
      <c r="BFI8" s="119"/>
      <c r="BFJ8" s="119"/>
      <c r="BFK8" s="119"/>
      <c r="BFL8" s="119"/>
      <c r="BFM8" s="119"/>
      <c r="BFN8" s="116"/>
      <c r="BFO8" s="117"/>
      <c r="BFP8" s="116"/>
      <c r="BFQ8" s="118"/>
      <c r="BFR8" s="119"/>
      <c r="BFS8" s="119"/>
      <c r="BFT8" s="119"/>
      <c r="BFU8" s="119"/>
      <c r="BFV8" s="119"/>
      <c r="BFW8" s="116"/>
      <c r="BFX8" s="117"/>
      <c r="BFY8" s="116"/>
      <c r="BFZ8" s="118"/>
      <c r="BGA8" s="119"/>
      <c r="BGB8" s="119"/>
      <c r="BGC8" s="119"/>
      <c r="BGD8" s="119"/>
      <c r="BGE8" s="119"/>
      <c r="BGF8" s="116"/>
      <c r="BGG8" s="117"/>
      <c r="BGH8" s="116"/>
      <c r="BGI8" s="118"/>
      <c r="BGJ8" s="119"/>
      <c r="BGK8" s="119"/>
      <c r="BGL8" s="119"/>
      <c r="BGM8" s="119"/>
      <c r="BGN8" s="119"/>
      <c r="BGO8" s="116"/>
      <c r="BGP8" s="117"/>
      <c r="BGQ8" s="116"/>
      <c r="BGR8" s="118"/>
      <c r="BGS8" s="119"/>
      <c r="BGT8" s="119"/>
      <c r="BGU8" s="119"/>
      <c r="BGV8" s="119"/>
      <c r="BGW8" s="119"/>
      <c r="BGX8" s="116"/>
      <c r="BGY8" s="117"/>
      <c r="BGZ8" s="116"/>
      <c r="BHA8" s="118"/>
      <c r="BHB8" s="119"/>
      <c r="BHC8" s="119"/>
      <c r="BHD8" s="119"/>
      <c r="BHE8" s="119"/>
      <c r="BHF8" s="119"/>
      <c r="BHG8" s="116"/>
      <c r="BHH8" s="117"/>
      <c r="BHI8" s="116"/>
      <c r="BHJ8" s="118"/>
      <c r="BHK8" s="119"/>
      <c r="BHL8" s="119"/>
      <c r="BHM8" s="119"/>
      <c r="BHN8" s="119"/>
      <c r="BHO8" s="119"/>
      <c r="BHP8" s="116"/>
      <c r="BHQ8" s="117"/>
      <c r="BHR8" s="116"/>
      <c r="BHS8" s="118"/>
      <c r="BHT8" s="119"/>
      <c r="BHU8" s="119"/>
      <c r="BHV8" s="119"/>
      <c r="BHW8" s="119"/>
      <c r="BHX8" s="119"/>
      <c r="BHY8" s="116"/>
      <c r="BHZ8" s="117"/>
      <c r="BIA8" s="116"/>
      <c r="BIB8" s="118"/>
      <c r="BIC8" s="119"/>
      <c r="BID8" s="119"/>
      <c r="BIE8" s="119"/>
      <c r="BIF8" s="119"/>
      <c r="BIG8" s="119"/>
      <c r="BIH8" s="116"/>
      <c r="BII8" s="117"/>
      <c r="BIJ8" s="116"/>
      <c r="BIK8" s="118"/>
      <c r="BIL8" s="119"/>
      <c r="BIM8" s="119"/>
      <c r="BIN8" s="119"/>
      <c r="BIO8" s="119"/>
      <c r="BIP8" s="119"/>
      <c r="BIQ8" s="116"/>
      <c r="BIR8" s="117"/>
      <c r="BIS8" s="116"/>
      <c r="BIT8" s="118"/>
      <c r="BIU8" s="119"/>
      <c r="BIV8" s="119"/>
      <c r="BIW8" s="119"/>
      <c r="BIX8" s="119"/>
      <c r="BIY8" s="119"/>
      <c r="BIZ8" s="116"/>
      <c r="BJA8" s="117"/>
      <c r="BJB8" s="116"/>
      <c r="BJC8" s="118"/>
      <c r="BJD8" s="119"/>
      <c r="BJE8" s="119"/>
      <c r="BJF8" s="119"/>
      <c r="BJG8" s="119"/>
      <c r="BJH8" s="119"/>
      <c r="BJI8" s="116"/>
      <c r="BJJ8" s="117"/>
      <c r="BJK8" s="116"/>
      <c r="BJL8" s="118"/>
      <c r="BJM8" s="119"/>
      <c r="BJN8" s="119"/>
      <c r="BJO8" s="119"/>
      <c r="BJP8" s="119"/>
      <c r="BJQ8" s="119"/>
      <c r="BJR8" s="116"/>
      <c r="BJS8" s="117"/>
      <c r="BJT8" s="116"/>
      <c r="BJU8" s="118"/>
      <c r="BJV8" s="119"/>
      <c r="BJW8" s="119"/>
      <c r="BJX8" s="119"/>
      <c r="BJY8" s="119"/>
      <c r="BJZ8" s="119"/>
      <c r="BKA8" s="116"/>
      <c r="BKB8" s="117"/>
      <c r="BKC8" s="116"/>
      <c r="BKD8" s="118"/>
      <c r="BKE8" s="119"/>
      <c r="BKF8" s="119"/>
      <c r="BKG8" s="119"/>
      <c r="BKH8" s="119"/>
      <c r="BKI8" s="119"/>
      <c r="BKJ8" s="116"/>
      <c r="BKK8" s="117"/>
      <c r="BKL8" s="116"/>
      <c r="BKM8" s="118"/>
      <c r="BKN8" s="119"/>
      <c r="BKO8" s="119"/>
      <c r="BKP8" s="119"/>
      <c r="BKQ8" s="119"/>
      <c r="BKR8" s="119"/>
      <c r="BKS8" s="116"/>
      <c r="BKT8" s="117"/>
      <c r="BKU8" s="116"/>
      <c r="BKV8" s="118"/>
      <c r="BKW8" s="119"/>
      <c r="BKX8" s="119"/>
      <c r="BKY8" s="119"/>
      <c r="BKZ8" s="119"/>
      <c r="BLA8" s="119"/>
      <c r="BLB8" s="116"/>
      <c r="BLC8" s="117"/>
      <c r="BLD8" s="116"/>
      <c r="BLE8" s="118"/>
      <c r="BLF8" s="119"/>
      <c r="BLG8" s="119"/>
      <c r="BLH8" s="119"/>
      <c r="BLI8" s="119"/>
      <c r="BLJ8" s="119"/>
      <c r="BLK8" s="116"/>
      <c r="BLL8" s="117"/>
      <c r="BLM8" s="116"/>
      <c r="BLN8" s="118"/>
      <c r="BLO8" s="119"/>
      <c r="BLP8" s="119"/>
      <c r="BLQ8" s="119"/>
      <c r="BLR8" s="119"/>
      <c r="BLS8" s="119"/>
      <c r="BLT8" s="116"/>
      <c r="BLU8" s="117"/>
      <c r="BLV8" s="116"/>
      <c r="BLW8" s="118"/>
      <c r="BLX8" s="119"/>
      <c r="BLY8" s="119"/>
      <c r="BLZ8" s="119"/>
      <c r="BMA8" s="119"/>
      <c r="BMB8" s="119"/>
      <c r="BMC8" s="116"/>
      <c r="BMD8" s="117"/>
      <c r="BME8" s="116"/>
      <c r="BMF8" s="118"/>
      <c r="BMG8" s="119"/>
      <c r="BMH8" s="119"/>
      <c r="BMI8" s="119"/>
      <c r="BMJ8" s="119"/>
      <c r="BMK8" s="119"/>
      <c r="BML8" s="116"/>
      <c r="BMM8" s="117"/>
      <c r="BMN8" s="116"/>
      <c r="BMO8" s="118"/>
      <c r="BMP8" s="119"/>
      <c r="BMQ8" s="119"/>
      <c r="BMR8" s="119"/>
      <c r="BMS8" s="119"/>
      <c r="BMT8" s="119"/>
      <c r="BMU8" s="116"/>
      <c r="BMV8" s="117"/>
      <c r="BMW8" s="116"/>
      <c r="BMX8" s="118"/>
      <c r="BMY8" s="119"/>
      <c r="BMZ8" s="119"/>
      <c r="BNA8" s="119"/>
      <c r="BNB8" s="119"/>
      <c r="BNC8" s="119"/>
      <c r="BND8" s="116"/>
      <c r="BNE8" s="117"/>
      <c r="BNF8" s="116"/>
      <c r="BNG8" s="118"/>
      <c r="BNH8" s="119"/>
      <c r="BNI8" s="119"/>
      <c r="BNJ8" s="119"/>
      <c r="BNK8" s="119"/>
      <c r="BNL8" s="119"/>
      <c r="BNM8" s="116"/>
      <c r="BNN8" s="117"/>
      <c r="BNO8" s="116"/>
      <c r="BNP8" s="118"/>
      <c r="BNQ8" s="119"/>
      <c r="BNR8" s="119"/>
      <c r="BNS8" s="119"/>
      <c r="BNT8" s="119"/>
      <c r="BNU8" s="119"/>
      <c r="BNV8" s="116"/>
      <c r="BNW8" s="117"/>
      <c r="BNX8" s="116"/>
      <c r="BNY8" s="118"/>
      <c r="BNZ8" s="119"/>
      <c r="BOA8" s="119"/>
      <c r="BOB8" s="119"/>
      <c r="BOC8" s="119"/>
      <c r="BOD8" s="119"/>
      <c r="BOE8" s="116"/>
      <c r="BOF8" s="117"/>
      <c r="BOG8" s="116"/>
      <c r="BOH8" s="118"/>
      <c r="BOI8" s="119"/>
      <c r="BOJ8" s="119"/>
      <c r="BOK8" s="119"/>
      <c r="BOL8" s="119"/>
      <c r="BOM8" s="119"/>
      <c r="BON8" s="116"/>
      <c r="BOO8" s="117"/>
      <c r="BOP8" s="116"/>
      <c r="BOQ8" s="118"/>
      <c r="BOR8" s="119"/>
      <c r="BOS8" s="119"/>
      <c r="BOT8" s="119"/>
      <c r="BOU8" s="119"/>
      <c r="BOV8" s="119"/>
      <c r="BOW8" s="116"/>
      <c r="BOX8" s="117"/>
      <c r="BOY8" s="116"/>
      <c r="BOZ8" s="118"/>
      <c r="BPA8" s="119"/>
      <c r="BPB8" s="119"/>
      <c r="BPC8" s="119"/>
      <c r="BPD8" s="119"/>
      <c r="BPE8" s="119"/>
      <c r="BPF8" s="116"/>
      <c r="BPG8" s="117"/>
      <c r="BPH8" s="116"/>
      <c r="BPI8" s="118"/>
      <c r="BPJ8" s="119"/>
      <c r="BPK8" s="119"/>
      <c r="BPL8" s="119"/>
      <c r="BPM8" s="119"/>
      <c r="BPN8" s="119"/>
      <c r="BPO8" s="116"/>
      <c r="BPP8" s="117"/>
      <c r="BPQ8" s="116"/>
      <c r="BPR8" s="118"/>
      <c r="BPS8" s="119"/>
      <c r="BPT8" s="119"/>
      <c r="BPU8" s="119"/>
      <c r="BPV8" s="119"/>
      <c r="BPW8" s="119"/>
      <c r="BPX8" s="116"/>
      <c r="BPY8" s="117"/>
      <c r="BPZ8" s="116"/>
      <c r="BQA8" s="118"/>
      <c r="BQB8" s="119"/>
      <c r="BQC8" s="119"/>
      <c r="BQD8" s="119"/>
      <c r="BQE8" s="119"/>
      <c r="BQF8" s="119"/>
      <c r="BQG8" s="116"/>
      <c r="BQH8" s="117"/>
      <c r="BQI8" s="116"/>
      <c r="BQJ8" s="118"/>
      <c r="BQK8" s="119"/>
      <c r="BQL8" s="119"/>
      <c r="BQM8" s="119"/>
      <c r="BQN8" s="119"/>
      <c r="BQO8" s="119"/>
      <c r="BQP8" s="116"/>
      <c r="BQQ8" s="117"/>
      <c r="BQR8" s="116"/>
      <c r="BQS8" s="118"/>
      <c r="BQT8" s="119"/>
      <c r="BQU8" s="119"/>
      <c r="BQV8" s="119"/>
      <c r="BQW8" s="119"/>
      <c r="BQX8" s="119"/>
      <c r="BQY8" s="116"/>
      <c r="BQZ8" s="117"/>
      <c r="BRA8" s="116"/>
      <c r="BRB8" s="118"/>
      <c r="BRC8" s="119"/>
      <c r="BRD8" s="119"/>
      <c r="BRE8" s="119"/>
      <c r="BRF8" s="119"/>
      <c r="BRG8" s="119"/>
      <c r="BRH8" s="116"/>
      <c r="BRI8" s="117"/>
      <c r="BRJ8" s="116"/>
      <c r="BRK8" s="118"/>
      <c r="BRL8" s="119"/>
      <c r="BRM8" s="119"/>
      <c r="BRN8" s="119"/>
      <c r="BRO8" s="119"/>
      <c r="BRP8" s="119"/>
      <c r="BRQ8" s="116"/>
      <c r="BRR8" s="117"/>
      <c r="BRS8" s="116"/>
      <c r="BRT8" s="118"/>
      <c r="BRU8" s="119"/>
      <c r="BRV8" s="119"/>
      <c r="BRW8" s="119"/>
      <c r="BRX8" s="119"/>
      <c r="BRY8" s="119"/>
      <c r="BRZ8" s="116"/>
      <c r="BSA8" s="117"/>
      <c r="BSB8" s="116"/>
      <c r="BSC8" s="118"/>
      <c r="BSD8" s="119"/>
      <c r="BSE8" s="119"/>
      <c r="BSF8" s="119"/>
      <c r="BSG8" s="119"/>
      <c r="BSH8" s="119"/>
      <c r="BSI8" s="116"/>
      <c r="BSJ8" s="117"/>
      <c r="BSK8" s="116"/>
      <c r="BSL8" s="118"/>
      <c r="BSM8" s="119"/>
      <c r="BSN8" s="119"/>
      <c r="BSO8" s="119"/>
      <c r="BSP8" s="119"/>
      <c r="BSQ8" s="119"/>
      <c r="BSR8" s="116"/>
      <c r="BSS8" s="117"/>
      <c r="BST8" s="116"/>
      <c r="BSU8" s="118"/>
      <c r="BSV8" s="119"/>
      <c r="BSW8" s="119"/>
      <c r="BSX8" s="119"/>
      <c r="BSY8" s="119"/>
      <c r="BSZ8" s="119"/>
      <c r="BTA8" s="116"/>
      <c r="BTB8" s="117"/>
      <c r="BTC8" s="116"/>
      <c r="BTD8" s="118"/>
      <c r="BTE8" s="119"/>
      <c r="BTF8" s="119"/>
      <c r="BTG8" s="119"/>
      <c r="BTH8" s="119"/>
      <c r="BTI8" s="119"/>
      <c r="BTJ8" s="116"/>
      <c r="BTK8" s="117"/>
      <c r="BTL8" s="116"/>
      <c r="BTM8" s="118"/>
      <c r="BTN8" s="119"/>
      <c r="BTO8" s="119"/>
      <c r="BTP8" s="119"/>
      <c r="BTQ8" s="119"/>
      <c r="BTR8" s="119"/>
      <c r="BTS8" s="116"/>
      <c r="BTT8" s="117"/>
      <c r="BTU8" s="116"/>
      <c r="BTV8" s="118"/>
      <c r="BTW8" s="119"/>
      <c r="BTX8" s="119"/>
      <c r="BTY8" s="119"/>
      <c r="BTZ8" s="119"/>
      <c r="BUA8" s="119"/>
      <c r="BUB8" s="116"/>
      <c r="BUC8" s="117"/>
      <c r="BUD8" s="116"/>
      <c r="BUE8" s="118"/>
      <c r="BUF8" s="119"/>
      <c r="BUG8" s="119"/>
      <c r="BUH8" s="119"/>
      <c r="BUI8" s="119"/>
      <c r="BUJ8" s="119"/>
      <c r="BUK8" s="116"/>
      <c r="BUL8" s="117"/>
      <c r="BUM8" s="116"/>
      <c r="BUN8" s="118"/>
      <c r="BUO8" s="119"/>
      <c r="BUP8" s="119"/>
      <c r="BUQ8" s="119"/>
      <c r="BUR8" s="119"/>
      <c r="BUS8" s="119"/>
      <c r="BUT8" s="116"/>
      <c r="BUU8" s="117"/>
      <c r="BUV8" s="116"/>
      <c r="BUW8" s="118"/>
      <c r="BUX8" s="119"/>
      <c r="BUY8" s="119"/>
      <c r="BUZ8" s="119"/>
      <c r="BVA8" s="119"/>
      <c r="BVB8" s="119"/>
      <c r="BVC8" s="116"/>
      <c r="BVD8" s="117"/>
      <c r="BVE8" s="116"/>
      <c r="BVF8" s="118"/>
      <c r="BVG8" s="119"/>
      <c r="BVH8" s="119"/>
      <c r="BVI8" s="119"/>
      <c r="BVJ8" s="119"/>
      <c r="BVK8" s="119"/>
      <c r="BVL8" s="116"/>
      <c r="BVM8" s="117"/>
      <c r="BVN8" s="116"/>
      <c r="BVO8" s="118"/>
      <c r="BVP8" s="119"/>
      <c r="BVQ8" s="119"/>
      <c r="BVR8" s="119"/>
      <c r="BVS8" s="119"/>
      <c r="BVT8" s="119"/>
      <c r="BVU8" s="116"/>
      <c r="BVV8" s="117"/>
      <c r="BVW8" s="116"/>
      <c r="BVX8" s="118"/>
      <c r="BVY8" s="119"/>
      <c r="BVZ8" s="119"/>
      <c r="BWA8" s="119"/>
      <c r="BWB8" s="119"/>
      <c r="BWC8" s="119"/>
      <c r="BWD8" s="116"/>
      <c r="BWE8" s="117"/>
      <c r="BWF8" s="116"/>
      <c r="BWG8" s="118"/>
      <c r="BWH8" s="119"/>
      <c r="BWI8" s="119"/>
      <c r="BWJ8" s="119"/>
      <c r="BWK8" s="119"/>
      <c r="BWL8" s="119"/>
      <c r="BWM8" s="116"/>
      <c r="BWN8" s="117"/>
      <c r="BWO8" s="116"/>
      <c r="BWP8" s="118"/>
      <c r="BWQ8" s="119"/>
      <c r="BWR8" s="119"/>
      <c r="BWS8" s="119"/>
      <c r="BWT8" s="119"/>
      <c r="BWU8" s="119"/>
      <c r="BWV8" s="116"/>
      <c r="BWW8" s="117"/>
      <c r="BWX8" s="116"/>
      <c r="BWY8" s="118"/>
      <c r="BWZ8" s="119"/>
      <c r="BXA8" s="119"/>
      <c r="BXB8" s="119"/>
      <c r="BXC8" s="119"/>
      <c r="BXD8" s="119"/>
      <c r="BXE8" s="116"/>
      <c r="BXF8" s="117"/>
      <c r="BXG8" s="116"/>
      <c r="BXH8" s="118"/>
      <c r="BXI8" s="119"/>
      <c r="BXJ8" s="119"/>
      <c r="BXK8" s="119"/>
      <c r="BXL8" s="119"/>
      <c r="BXM8" s="119"/>
      <c r="BXN8" s="116"/>
      <c r="BXO8" s="117"/>
      <c r="BXP8" s="116"/>
      <c r="BXQ8" s="118"/>
      <c r="BXR8" s="119"/>
      <c r="BXS8" s="119"/>
      <c r="BXT8" s="119"/>
      <c r="BXU8" s="119"/>
      <c r="BXV8" s="119"/>
      <c r="BXW8" s="116"/>
      <c r="BXX8" s="117"/>
      <c r="BXY8" s="116"/>
      <c r="BXZ8" s="118"/>
      <c r="BYA8" s="119"/>
      <c r="BYB8" s="119"/>
      <c r="BYC8" s="119"/>
      <c r="BYD8" s="119"/>
      <c r="BYE8" s="119"/>
      <c r="BYF8" s="116"/>
      <c r="BYG8" s="117"/>
      <c r="BYH8" s="116"/>
      <c r="BYI8" s="118"/>
      <c r="BYJ8" s="119"/>
      <c r="BYK8" s="119"/>
      <c r="BYL8" s="119"/>
      <c r="BYM8" s="119"/>
      <c r="BYN8" s="119"/>
      <c r="BYO8" s="116"/>
      <c r="BYP8" s="117"/>
      <c r="BYQ8" s="116"/>
      <c r="BYR8" s="118"/>
      <c r="BYS8" s="119"/>
      <c r="BYT8" s="119"/>
      <c r="BYU8" s="119"/>
      <c r="BYV8" s="119"/>
      <c r="BYW8" s="119"/>
      <c r="BYX8" s="116"/>
      <c r="BYY8" s="117"/>
      <c r="BYZ8" s="116"/>
      <c r="BZA8" s="118"/>
      <c r="BZB8" s="119"/>
      <c r="BZC8" s="119"/>
      <c r="BZD8" s="119"/>
      <c r="BZE8" s="119"/>
      <c r="BZF8" s="119"/>
      <c r="BZG8" s="116"/>
      <c r="BZH8" s="117"/>
      <c r="BZI8" s="116"/>
      <c r="BZJ8" s="118"/>
      <c r="BZK8" s="119"/>
      <c r="BZL8" s="119"/>
      <c r="BZM8" s="119"/>
      <c r="BZN8" s="119"/>
      <c r="BZO8" s="119"/>
      <c r="BZP8" s="116"/>
      <c r="BZQ8" s="117"/>
      <c r="BZR8" s="116"/>
      <c r="BZS8" s="118"/>
      <c r="BZT8" s="119"/>
      <c r="BZU8" s="119"/>
      <c r="BZV8" s="119"/>
      <c r="BZW8" s="119"/>
      <c r="BZX8" s="119"/>
      <c r="BZY8" s="116"/>
      <c r="BZZ8" s="117"/>
      <c r="CAA8" s="116"/>
      <c r="CAB8" s="118"/>
      <c r="CAC8" s="119"/>
      <c r="CAD8" s="119"/>
      <c r="CAE8" s="119"/>
      <c r="CAF8" s="119"/>
      <c r="CAG8" s="119"/>
      <c r="CAH8" s="116"/>
      <c r="CAI8" s="117"/>
      <c r="CAJ8" s="116"/>
      <c r="CAK8" s="118"/>
      <c r="CAL8" s="119"/>
      <c r="CAM8" s="119"/>
      <c r="CAN8" s="119"/>
      <c r="CAO8" s="119"/>
      <c r="CAP8" s="119"/>
      <c r="CAQ8" s="116"/>
      <c r="CAR8" s="117"/>
      <c r="CAS8" s="116"/>
      <c r="CAT8" s="118"/>
      <c r="CAU8" s="119"/>
      <c r="CAV8" s="119"/>
      <c r="CAW8" s="119"/>
      <c r="CAX8" s="119"/>
      <c r="CAY8" s="119"/>
      <c r="CAZ8" s="116"/>
      <c r="CBA8" s="117"/>
      <c r="CBB8" s="116"/>
      <c r="CBC8" s="118"/>
      <c r="CBD8" s="119"/>
      <c r="CBE8" s="119"/>
      <c r="CBF8" s="119"/>
      <c r="CBG8" s="119"/>
      <c r="CBH8" s="119"/>
      <c r="CBI8" s="116"/>
      <c r="CBJ8" s="117"/>
      <c r="CBK8" s="116"/>
      <c r="CBL8" s="118"/>
      <c r="CBM8" s="119"/>
      <c r="CBN8" s="119"/>
      <c r="CBO8" s="119"/>
      <c r="CBP8" s="119"/>
      <c r="CBQ8" s="119"/>
      <c r="CBR8" s="116"/>
      <c r="CBS8" s="117"/>
      <c r="CBT8" s="116"/>
      <c r="CBU8" s="118"/>
      <c r="CBV8" s="119"/>
      <c r="CBW8" s="119"/>
      <c r="CBX8" s="119"/>
      <c r="CBY8" s="119"/>
      <c r="CBZ8" s="119"/>
      <c r="CCA8" s="116"/>
      <c r="CCB8" s="117"/>
      <c r="CCC8" s="116"/>
      <c r="CCD8" s="118"/>
      <c r="CCE8" s="119"/>
      <c r="CCF8" s="119"/>
      <c r="CCG8" s="119"/>
      <c r="CCH8" s="119"/>
      <c r="CCI8" s="119"/>
      <c r="CCJ8" s="116"/>
      <c r="CCK8" s="117"/>
      <c r="CCL8" s="116"/>
      <c r="CCM8" s="118"/>
      <c r="CCN8" s="119"/>
      <c r="CCO8" s="119"/>
      <c r="CCP8" s="119"/>
      <c r="CCQ8" s="119"/>
      <c r="CCR8" s="119"/>
      <c r="CCS8" s="116"/>
      <c r="CCT8" s="117"/>
      <c r="CCU8" s="116"/>
      <c r="CCV8" s="118"/>
      <c r="CCW8" s="119"/>
      <c r="CCX8" s="119"/>
      <c r="CCY8" s="119"/>
      <c r="CCZ8" s="119"/>
      <c r="CDA8" s="119"/>
      <c r="CDB8" s="116"/>
      <c r="CDC8" s="117"/>
      <c r="CDD8" s="116"/>
      <c r="CDE8" s="118"/>
      <c r="CDF8" s="119"/>
      <c r="CDG8" s="119"/>
      <c r="CDH8" s="119"/>
      <c r="CDI8" s="119"/>
      <c r="CDJ8" s="119"/>
      <c r="CDK8" s="116"/>
      <c r="CDL8" s="117"/>
      <c r="CDM8" s="116"/>
      <c r="CDN8" s="118"/>
      <c r="CDO8" s="119"/>
      <c r="CDP8" s="119"/>
      <c r="CDQ8" s="119"/>
      <c r="CDR8" s="119"/>
      <c r="CDS8" s="119"/>
      <c r="CDT8" s="116"/>
      <c r="CDU8" s="117"/>
      <c r="CDV8" s="116"/>
      <c r="CDW8" s="118"/>
      <c r="CDX8" s="119"/>
      <c r="CDY8" s="119"/>
      <c r="CDZ8" s="119"/>
      <c r="CEA8" s="119"/>
      <c r="CEB8" s="119"/>
      <c r="CEC8" s="116"/>
      <c r="CED8" s="117"/>
      <c r="CEE8" s="116"/>
      <c r="CEF8" s="118"/>
      <c r="CEG8" s="119"/>
      <c r="CEH8" s="119"/>
      <c r="CEI8" s="119"/>
      <c r="CEJ8" s="119"/>
      <c r="CEK8" s="119"/>
      <c r="CEL8" s="116"/>
      <c r="CEM8" s="117"/>
      <c r="CEN8" s="116"/>
      <c r="CEO8" s="118"/>
      <c r="CEP8" s="119"/>
      <c r="CEQ8" s="119"/>
      <c r="CER8" s="119"/>
      <c r="CES8" s="119"/>
      <c r="CET8" s="119"/>
      <c r="CEU8" s="116"/>
      <c r="CEV8" s="117"/>
      <c r="CEW8" s="116"/>
      <c r="CEX8" s="118"/>
      <c r="CEY8" s="119"/>
      <c r="CEZ8" s="119"/>
      <c r="CFA8" s="119"/>
      <c r="CFB8" s="119"/>
      <c r="CFC8" s="119"/>
      <c r="CFD8" s="116"/>
      <c r="CFE8" s="117"/>
      <c r="CFF8" s="116"/>
      <c r="CFG8" s="118"/>
      <c r="CFH8" s="119"/>
      <c r="CFI8" s="119"/>
      <c r="CFJ8" s="119"/>
      <c r="CFK8" s="119"/>
      <c r="CFL8" s="119"/>
      <c r="CFM8" s="116"/>
      <c r="CFN8" s="117"/>
      <c r="CFO8" s="116"/>
      <c r="CFP8" s="118"/>
      <c r="CFQ8" s="119"/>
      <c r="CFR8" s="119"/>
      <c r="CFS8" s="119"/>
      <c r="CFT8" s="119"/>
      <c r="CFU8" s="119"/>
      <c r="CFV8" s="116"/>
      <c r="CFW8" s="117"/>
      <c r="CFX8" s="116"/>
      <c r="CFY8" s="118"/>
      <c r="CFZ8" s="119"/>
      <c r="CGA8" s="119"/>
      <c r="CGB8" s="119"/>
      <c r="CGC8" s="119"/>
      <c r="CGD8" s="119"/>
      <c r="CGE8" s="116"/>
      <c r="CGF8" s="117"/>
      <c r="CGG8" s="116"/>
      <c r="CGH8" s="118"/>
      <c r="CGI8" s="119"/>
      <c r="CGJ8" s="119"/>
      <c r="CGK8" s="119"/>
      <c r="CGL8" s="119"/>
      <c r="CGM8" s="119"/>
      <c r="CGN8" s="116"/>
      <c r="CGO8" s="117"/>
      <c r="CGP8" s="116"/>
      <c r="CGQ8" s="118"/>
      <c r="CGR8" s="119"/>
      <c r="CGS8" s="119"/>
      <c r="CGT8" s="119"/>
      <c r="CGU8" s="119"/>
      <c r="CGV8" s="119"/>
      <c r="CGW8" s="116"/>
      <c r="CGX8" s="117"/>
      <c r="CGY8" s="116"/>
      <c r="CGZ8" s="118"/>
      <c r="CHA8" s="119"/>
      <c r="CHB8" s="119"/>
      <c r="CHC8" s="119"/>
      <c r="CHD8" s="119"/>
      <c r="CHE8" s="119"/>
      <c r="CHF8" s="116"/>
      <c r="CHG8" s="117"/>
      <c r="CHH8" s="116"/>
      <c r="CHI8" s="118"/>
      <c r="CHJ8" s="119"/>
      <c r="CHK8" s="119"/>
      <c r="CHL8" s="119"/>
      <c r="CHM8" s="119"/>
      <c r="CHN8" s="119"/>
      <c r="CHO8" s="116"/>
      <c r="CHP8" s="117"/>
      <c r="CHQ8" s="116"/>
      <c r="CHR8" s="118"/>
      <c r="CHS8" s="119"/>
      <c r="CHT8" s="119"/>
      <c r="CHU8" s="119"/>
      <c r="CHV8" s="119"/>
      <c r="CHW8" s="119"/>
      <c r="CHX8" s="116"/>
      <c r="CHY8" s="117"/>
      <c r="CHZ8" s="116"/>
      <c r="CIA8" s="118"/>
      <c r="CIB8" s="119"/>
      <c r="CIC8" s="119"/>
      <c r="CID8" s="119"/>
      <c r="CIE8" s="119"/>
      <c r="CIF8" s="119"/>
      <c r="CIG8" s="116"/>
      <c r="CIH8" s="117"/>
      <c r="CII8" s="116"/>
      <c r="CIJ8" s="118"/>
      <c r="CIK8" s="119"/>
      <c r="CIL8" s="119"/>
      <c r="CIM8" s="119"/>
      <c r="CIN8" s="119"/>
      <c r="CIO8" s="119"/>
      <c r="CIP8" s="116"/>
      <c r="CIQ8" s="117"/>
      <c r="CIR8" s="116"/>
      <c r="CIS8" s="118"/>
      <c r="CIT8" s="119"/>
      <c r="CIU8" s="119"/>
      <c r="CIV8" s="119"/>
      <c r="CIW8" s="119"/>
      <c r="CIX8" s="119"/>
      <c r="CIY8" s="116"/>
      <c r="CIZ8" s="117"/>
      <c r="CJA8" s="116"/>
      <c r="CJB8" s="118"/>
      <c r="CJC8" s="119"/>
      <c r="CJD8" s="119"/>
      <c r="CJE8" s="119"/>
      <c r="CJF8" s="119"/>
      <c r="CJG8" s="119"/>
      <c r="CJH8" s="116"/>
      <c r="CJI8" s="117"/>
      <c r="CJJ8" s="116"/>
      <c r="CJK8" s="118"/>
      <c r="CJL8" s="119"/>
      <c r="CJM8" s="119"/>
      <c r="CJN8" s="119"/>
      <c r="CJO8" s="119"/>
      <c r="CJP8" s="119"/>
      <c r="CJQ8" s="116"/>
      <c r="CJR8" s="117"/>
      <c r="CJS8" s="116"/>
      <c r="CJT8" s="118"/>
      <c r="CJU8" s="119"/>
      <c r="CJV8" s="119"/>
      <c r="CJW8" s="119"/>
      <c r="CJX8" s="119"/>
      <c r="CJY8" s="119"/>
      <c r="CJZ8" s="116"/>
      <c r="CKA8" s="117"/>
      <c r="CKB8" s="116"/>
      <c r="CKC8" s="118"/>
      <c r="CKD8" s="119"/>
      <c r="CKE8" s="119"/>
      <c r="CKF8" s="119"/>
      <c r="CKG8" s="119"/>
      <c r="CKH8" s="119"/>
      <c r="CKI8" s="116"/>
      <c r="CKJ8" s="117"/>
      <c r="CKK8" s="116"/>
      <c r="CKL8" s="118"/>
      <c r="CKM8" s="119"/>
      <c r="CKN8" s="119"/>
      <c r="CKO8" s="119"/>
      <c r="CKP8" s="119"/>
      <c r="CKQ8" s="119"/>
      <c r="CKR8" s="116"/>
      <c r="CKS8" s="117"/>
      <c r="CKT8" s="116"/>
      <c r="CKU8" s="118"/>
      <c r="CKV8" s="119"/>
      <c r="CKW8" s="119"/>
      <c r="CKX8" s="119"/>
      <c r="CKY8" s="119"/>
      <c r="CKZ8" s="119"/>
      <c r="CLA8" s="116"/>
      <c r="CLB8" s="117"/>
      <c r="CLC8" s="116"/>
      <c r="CLD8" s="118"/>
      <c r="CLE8" s="119"/>
      <c r="CLF8" s="119"/>
      <c r="CLG8" s="119"/>
      <c r="CLH8" s="119"/>
      <c r="CLI8" s="119"/>
      <c r="CLJ8" s="116"/>
      <c r="CLK8" s="117"/>
      <c r="CLL8" s="116"/>
      <c r="CLM8" s="118"/>
      <c r="CLN8" s="119"/>
      <c r="CLO8" s="119"/>
      <c r="CLP8" s="119"/>
      <c r="CLQ8" s="119"/>
      <c r="CLR8" s="119"/>
      <c r="CLS8" s="116"/>
      <c r="CLT8" s="117"/>
      <c r="CLU8" s="116"/>
      <c r="CLV8" s="118"/>
      <c r="CLW8" s="119"/>
      <c r="CLX8" s="119"/>
      <c r="CLY8" s="119"/>
      <c r="CLZ8" s="119"/>
      <c r="CMA8" s="119"/>
      <c r="CMB8" s="116"/>
      <c r="CMC8" s="117"/>
      <c r="CMD8" s="116"/>
      <c r="CME8" s="118"/>
      <c r="CMF8" s="119"/>
      <c r="CMG8" s="119"/>
      <c r="CMH8" s="119"/>
      <c r="CMI8" s="119"/>
      <c r="CMJ8" s="119"/>
      <c r="CMK8" s="116"/>
      <c r="CML8" s="117"/>
      <c r="CMM8" s="116"/>
      <c r="CMN8" s="118"/>
      <c r="CMO8" s="119"/>
      <c r="CMP8" s="119"/>
      <c r="CMQ8" s="119"/>
      <c r="CMR8" s="119"/>
      <c r="CMS8" s="119"/>
      <c r="CMT8" s="116"/>
      <c r="CMU8" s="117"/>
      <c r="CMV8" s="116"/>
      <c r="CMW8" s="118"/>
      <c r="CMX8" s="119"/>
      <c r="CMY8" s="119"/>
      <c r="CMZ8" s="119"/>
      <c r="CNA8" s="119"/>
      <c r="CNB8" s="119"/>
      <c r="CNC8" s="116"/>
      <c r="CND8" s="117"/>
      <c r="CNE8" s="116"/>
      <c r="CNF8" s="118"/>
      <c r="CNG8" s="119"/>
      <c r="CNH8" s="119"/>
      <c r="CNI8" s="119"/>
      <c r="CNJ8" s="119"/>
      <c r="CNK8" s="119"/>
      <c r="CNL8" s="116"/>
      <c r="CNM8" s="117"/>
      <c r="CNN8" s="116"/>
      <c r="CNO8" s="118"/>
      <c r="CNP8" s="119"/>
      <c r="CNQ8" s="119"/>
      <c r="CNR8" s="119"/>
      <c r="CNS8" s="119"/>
      <c r="CNT8" s="119"/>
      <c r="CNU8" s="116"/>
      <c r="CNV8" s="117"/>
      <c r="CNW8" s="116"/>
      <c r="CNX8" s="118"/>
      <c r="CNY8" s="119"/>
      <c r="CNZ8" s="119"/>
      <c r="COA8" s="119"/>
      <c r="COB8" s="119"/>
      <c r="COC8" s="119"/>
      <c r="COD8" s="116"/>
      <c r="COE8" s="117"/>
      <c r="COF8" s="116"/>
      <c r="COG8" s="118"/>
      <c r="COH8" s="119"/>
      <c r="COI8" s="119"/>
      <c r="COJ8" s="119"/>
      <c r="COK8" s="119"/>
      <c r="COL8" s="119"/>
      <c r="COM8" s="116"/>
      <c r="CON8" s="117"/>
      <c r="COO8" s="116"/>
      <c r="COP8" s="118"/>
      <c r="COQ8" s="119"/>
      <c r="COR8" s="119"/>
      <c r="COS8" s="119"/>
      <c r="COT8" s="119"/>
      <c r="COU8" s="119"/>
      <c r="COV8" s="116"/>
      <c r="COW8" s="117"/>
      <c r="COX8" s="116"/>
      <c r="COY8" s="118"/>
      <c r="COZ8" s="119"/>
      <c r="CPA8" s="119"/>
      <c r="CPB8" s="119"/>
      <c r="CPC8" s="119"/>
      <c r="CPD8" s="119"/>
      <c r="CPE8" s="116"/>
      <c r="CPF8" s="117"/>
      <c r="CPG8" s="116"/>
      <c r="CPH8" s="118"/>
      <c r="CPI8" s="119"/>
      <c r="CPJ8" s="119"/>
      <c r="CPK8" s="119"/>
      <c r="CPL8" s="119"/>
      <c r="CPM8" s="119"/>
      <c r="CPN8" s="116"/>
      <c r="CPO8" s="117"/>
      <c r="CPP8" s="116"/>
      <c r="CPQ8" s="118"/>
      <c r="CPR8" s="119"/>
      <c r="CPS8" s="119"/>
      <c r="CPT8" s="119"/>
      <c r="CPU8" s="119"/>
      <c r="CPV8" s="119"/>
      <c r="CPW8" s="116"/>
      <c r="CPX8" s="117"/>
      <c r="CPY8" s="116"/>
      <c r="CPZ8" s="118"/>
      <c r="CQA8" s="119"/>
      <c r="CQB8" s="119"/>
      <c r="CQC8" s="119"/>
      <c r="CQD8" s="119"/>
      <c r="CQE8" s="119"/>
      <c r="CQF8" s="116"/>
      <c r="CQG8" s="117"/>
      <c r="CQH8" s="116"/>
      <c r="CQI8" s="118"/>
      <c r="CQJ8" s="119"/>
      <c r="CQK8" s="119"/>
      <c r="CQL8" s="119"/>
      <c r="CQM8" s="119"/>
      <c r="CQN8" s="119"/>
      <c r="CQO8" s="116"/>
      <c r="CQP8" s="117"/>
      <c r="CQQ8" s="116"/>
      <c r="CQR8" s="118"/>
      <c r="CQS8" s="119"/>
      <c r="CQT8" s="119"/>
      <c r="CQU8" s="119"/>
      <c r="CQV8" s="119"/>
      <c r="CQW8" s="119"/>
      <c r="CQX8" s="116"/>
      <c r="CQY8" s="117"/>
      <c r="CQZ8" s="116"/>
      <c r="CRA8" s="118"/>
      <c r="CRB8" s="119"/>
      <c r="CRC8" s="119"/>
      <c r="CRD8" s="119"/>
      <c r="CRE8" s="119"/>
      <c r="CRF8" s="119"/>
      <c r="CRG8" s="116"/>
      <c r="CRH8" s="117"/>
      <c r="CRI8" s="116"/>
      <c r="CRJ8" s="118"/>
      <c r="CRK8" s="119"/>
      <c r="CRL8" s="119"/>
      <c r="CRM8" s="119"/>
      <c r="CRN8" s="119"/>
      <c r="CRO8" s="119"/>
      <c r="CRP8" s="116"/>
      <c r="CRQ8" s="117"/>
      <c r="CRR8" s="116"/>
      <c r="CRS8" s="118"/>
      <c r="CRT8" s="119"/>
      <c r="CRU8" s="119"/>
      <c r="CRV8" s="119"/>
      <c r="CRW8" s="119"/>
      <c r="CRX8" s="119"/>
      <c r="CRY8" s="116"/>
      <c r="CRZ8" s="117"/>
      <c r="CSA8" s="116"/>
      <c r="CSB8" s="118"/>
      <c r="CSC8" s="119"/>
      <c r="CSD8" s="119"/>
      <c r="CSE8" s="119"/>
      <c r="CSF8" s="119"/>
      <c r="CSG8" s="119"/>
      <c r="CSH8" s="116"/>
      <c r="CSI8" s="117"/>
      <c r="CSJ8" s="116"/>
      <c r="CSK8" s="118"/>
      <c r="CSL8" s="119"/>
      <c r="CSM8" s="119"/>
      <c r="CSN8" s="119"/>
      <c r="CSO8" s="119"/>
      <c r="CSP8" s="119"/>
      <c r="CSQ8" s="116"/>
      <c r="CSR8" s="117"/>
      <c r="CSS8" s="116"/>
      <c r="CST8" s="118"/>
      <c r="CSU8" s="119"/>
      <c r="CSV8" s="119"/>
      <c r="CSW8" s="119"/>
      <c r="CSX8" s="119"/>
      <c r="CSY8" s="119"/>
      <c r="CSZ8" s="116"/>
      <c r="CTA8" s="117"/>
      <c r="CTB8" s="116"/>
      <c r="CTC8" s="118"/>
      <c r="CTD8" s="119"/>
      <c r="CTE8" s="119"/>
      <c r="CTF8" s="119"/>
      <c r="CTG8" s="119"/>
      <c r="CTH8" s="119"/>
      <c r="CTI8" s="116"/>
      <c r="CTJ8" s="117"/>
      <c r="CTK8" s="116"/>
      <c r="CTL8" s="118"/>
      <c r="CTM8" s="119"/>
      <c r="CTN8" s="119"/>
      <c r="CTO8" s="119"/>
      <c r="CTP8" s="119"/>
      <c r="CTQ8" s="119"/>
      <c r="CTR8" s="116"/>
      <c r="CTS8" s="117"/>
      <c r="CTT8" s="116"/>
      <c r="CTU8" s="118"/>
      <c r="CTV8" s="119"/>
      <c r="CTW8" s="119"/>
      <c r="CTX8" s="119"/>
      <c r="CTY8" s="119"/>
      <c r="CTZ8" s="119"/>
      <c r="CUA8" s="116"/>
      <c r="CUB8" s="117"/>
      <c r="CUC8" s="116"/>
      <c r="CUD8" s="118"/>
      <c r="CUE8" s="119"/>
      <c r="CUF8" s="119"/>
      <c r="CUG8" s="119"/>
      <c r="CUH8" s="119"/>
      <c r="CUI8" s="119"/>
      <c r="CUJ8" s="116"/>
      <c r="CUK8" s="117"/>
      <c r="CUL8" s="116"/>
      <c r="CUM8" s="118"/>
      <c r="CUN8" s="119"/>
      <c r="CUO8" s="119"/>
      <c r="CUP8" s="119"/>
      <c r="CUQ8" s="119"/>
      <c r="CUR8" s="119"/>
      <c r="CUS8" s="116"/>
      <c r="CUT8" s="117"/>
      <c r="CUU8" s="116"/>
      <c r="CUV8" s="118"/>
      <c r="CUW8" s="119"/>
      <c r="CUX8" s="119"/>
      <c r="CUY8" s="119"/>
      <c r="CUZ8" s="119"/>
      <c r="CVA8" s="119"/>
      <c r="CVB8" s="116"/>
      <c r="CVC8" s="117"/>
      <c r="CVD8" s="116"/>
      <c r="CVE8" s="118"/>
      <c r="CVF8" s="119"/>
      <c r="CVG8" s="119"/>
      <c r="CVH8" s="119"/>
      <c r="CVI8" s="119"/>
      <c r="CVJ8" s="119"/>
      <c r="CVK8" s="116"/>
      <c r="CVL8" s="117"/>
      <c r="CVM8" s="116"/>
      <c r="CVN8" s="118"/>
      <c r="CVO8" s="119"/>
      <c r="CVP8" s="119"/>
      <c r="CVQ8" s="119"/>
      <c r="CVR8" s="119"/>
      <c r="CVS8" s="119"/>
      <c r="CVT8" s="116"/>
      <c r="CVU8" s="117"/>
      <c r="CVV8" s="116"/>
      <c r="CVW8" s="118"/>
      <c r="CVX8" s="119"/>
      <c r="CVY8" s="119"/>
      <c r="CVZ8" s="119"/>
      <c r="CWA8" s="119"/>
      <c r="CWB8" s="119"/>
      <c r="CWC8" s="116"/>
      <c r="CWD8" s="117"/>
      <c r="CWE8" s="116"/>
      <c r="CWF8" s="118"/>
      <c r="CWG8" s="119"/>
      <c r="CWH8" s="119"/>
      <c r="CWI8" s="119"/>
      <c r="CWJ8" s="119"/>
      <c r="CWK8" s="119"/>
      <c r="CWL8" s="116"/>
      <c r="CWM8" s="117"/>
      <c r="CWN8" s="116"/>
      <c r="CWO8" s="118"/>
      <c r="CWP8" s="119"/>
      <c r="CWQ8" s="119"/>
      <c r="CWR8" s="119"/>
      <c r="CWS8" s="119"/>
      <c r="CWT8" s="119"/>
      <c r="CWU8" s="116"/>
      <c r="CWV8" s="117"/>
      <c r="CWW8" s="116"/>
      <c r="CWX8" s="118"/>
      <c r="CWY8" s="119"/>
      <c r="CWZ8" s="119"/>
      <c r="CXA8" s="119"/>
      <c r="CXB8" s="119"/>
      <c r="CXC8" s="119"/>
      <c r="CXD8" s="116"/>
      <c r="CXE8" s="117"/>
      <c r="CXF8" s="116"/>
      <c r="CXG8" s="118"/>
      <c r="CXH8" s="119"/>
      <c r="CXI8" s="119"/>
      <c r="CXJ8" s="119"/>
      <c r="CXK8" s="119"/>
      <c r="CXL8" s="119"/>
      <c r="CXM8" s="116"/>
      <c r="CXN8" s="117"/>
      <c r="CXO8" s="116"/>
      <c r="CXP8" s="118"/>
      <c r="CXQ8" s="119"/>
      <c r="CXR8" s="119"/>
      <c r="CXS8" s="119"/>
      <c r="CXT8" s="119"/>
      <c r="CXU8" s="119"/>
      <c r="CXV8" s="116"/>
      <c r="CXW8" s="117"/>
      <c r="CXX8" s="116"/>
      <c r="CXY8" s="118"/>
      <c r="CXZ8" s="119"/>
      <c r="CYA8" s="119"/>
      <c r="CYB8" s="119"/>
      <c r="CYC8" s="119"/>
      <c r="CYD8" s="119"/>
      <c r="CYE8" s="116"/>
      <c r="CYF8" s="117"/>
      <c r="CYG8" s="116"/>
      <c r="CYH8" s="118"/>
      <c r="CYI8" s="119"/>
      <c r="CYJ8" s="119"/>
      <c r="CYK8" s="119"/>
      <c r="CYL8" s="119"/>
      <c r="CYM8" s="119"/>
      <c r="CYN8" s="116"/>
      <c r="CYO8" s="117"/>
      <c r="CYP8" s="116"/>
      <c r="CYQ8" s="118"/>
      <c r="CYR8" s="119"/>
      <c r="CYS8" s="119"/>
      <c r="CYT8" s="119"/>
      <c r="CYU8" s="119"/>
      <c r="CYV8" s="119"/>
      <c r="CYW8" s="116"/>
      <c r="CYX8" s="117"/>
      <c r="CYY8" s="116"/>
      <c r="CYZ8" s="118"/>
      <c r="CZA8" s="119"/>
      <c r="CZB8" s="119"/>
      <c r="CZC8" s="119"/>
      <c r="CZD8" s="119"/>
      <c r="CZE8" s="119"/>
      <c r="CZF8" s="116"/>
      <c r="CZG8" s="117"/>
      <c r="CZH8" s="116"/>
      <c r="CZI8" s="118"/>
      <c r="CZJ8" s="119"/>
      <c r="CZK8" s="119"/>
      <c r="CZL8" s="119"/>
      <c r="CZM8" s="119"/>
      <c r="CZN8" s="119"/>
      <c r="CZO8" s="116"/>
      <c r="CZP8" s="117"/>
      <c r="CZQ8" s="116"/>
      <c r="CZR8" s="118"/>
      <c r="CZS8" s="119"/>
      <c r="CZT8" s="119"/>
      <c r="CZU8" s="119"/>
      <c r="CZV8" s="119"/>
      <c r="CZW8" s="119"/>
      <c r="CZX8" s="116"/>
      <c r="CZY8" s="117"/>
      <c r="CZZ8" s="116"/>
      <c r="DAA8" s="118"/>
      <c r="DAB8" s="119"/>
      <c r="DAC8" s="119"/>
      <c r="DAD8" s="119"/>
      <c r="DAE8" s="119"/>
      <c r="DAF8" s="119"/>
      <c r="DAG8" s="116"/>
      <c r="DAH8" s="117"/>
      <c r="DAI8" s="116"/>
      <c r="DAJ8" s="118"/>
      <c r="DAK8" s="119"/>
      <c r="DAL8" s="119"/>
      <c r="DAM8" s="119"/>
      <c r="DAN8" s="119"/>
      <c r="DAO8" s="119"/>
      <c r="DAP8" s="116"/>
      <c r="DAQ8" s="117"/>
      <c r="DAR8" s="116"/>
      <c r="DAS8" s="118"/>
      <c r="DAT8" s="119"/>
      <c r="DAU8" s="119"/>
      <c r="DAV8" s="119"/>
      <c r="DAW8" s="119"/>
      <c r="DAX8" s="119"/>
      <c r="DAY8" s="116"/>
      <c r="DAZ8" s="117"/>
      <c r="DBA8" s="116"/>
      <c r="DBB8" s="118"/>
      <c r="DBC8" s="119"/>
      <c r="DBD8" s="119"/>
      <c r="DBE8" s="119"/>
      <c r="DBF8" s="119"/>
      <c r="DBG8" s="119"/>
      <c r="DBH8" s="116"/>
      <c r="DBI8" s="117"/>
      <c r="DBJ8" s="116"/>
      <c r="DBK8" s="118"/>
      <c r="DBL8" s="119"/>
      <c r="DBM8" s="119"/>
      <c r="DBN8" s="119"/>
      <c r="DBO8" s="119"/>
      <c r="DBP8" s="119"/>
      <c r="DBQ8" s="116"/>
      <c r="DBR8" s="117"/>
      <c r="DBS8" s="116"/>
      <c r="DBT8" s="118"/>
      <c r="DBU8" s="119"/>
      <c r="DBV8" s="119"/>
      <c r="DBW8" s="119"/>
      <c r="DBX8" s="119"/>
      <c r="DBY8" s="119"/>
      <c r="DBZ8" s="116"/>
      <c r="DCA8" s="117"/>
      <c r="DCB8" s="116"/>
      <c r="DCC8" s="118"/>
      <c r="DCD8" s="119"/>
      <c r="DCE8" s="119"/>
      <c r="DCF8" s="119"/>
      <c r="DCG8" s="119"/>
      <c r="DCH8" s="119"/>
      <c r="DCI8" s="116"/>
      <c r="DCJ8" s="117"/>
      <c r="DCK8" s="116"/>
      <c r="DCL8" s="118"/>
      <c r="DCM8" s="119"/>
      <c r="DCN8" s="119"/>
      <c r="DCO8" s="119"/>
      <c r="DCP8" s="119"/>
      <c r="DCQ8" s="119"/>
      <c r="DCR8" s="116"/>
      <c r="DCS8" s="117"/>
      <c r="DCT8" s="116"/>
      <c r="DCU8" s="118"/>
      <c r="DCV8" s="119"/>
      <c r="DCW8" s="119"/>
      <c r="DCX8" s="119"/>
      <c r="DCY8" s="119"/>
      <c r="DCZ8" s="119"/>
      <c r="DDA8" s="116"/>
      <c r="DDB8" s="117"/>
      <c r="DDC8" s="116"/>
      <c r="DDD8" s="118"/>
      <c r="DDE8" s="119"/>
      <c r="DDF8" s="119"/>
      <c r="DDG8" s="119"/>
      <c r="DDH8" s="119"/>
      <c r="DDI8" s="119"/>
      <c r="DDJ8" s="116"/>
      <c r="DDK8" s="117"/>
      <c r="DDL8" s="116"/>
      <c r="DDM8" s="118"/>
      <c r="DDN8" s="119"/>
      <c r="DDO8" s="119"/>
      <c r="DDP8" s="119"/>
      <c r="DDQ8" s="119"/>
      <c r="DDR8" s="119"/>
      <c r="DDS8" s="116"/>
      <c r="DDT8" s="117"/>
      <c r="DDU8" s="116"/>
      <c r="DDV8" s="118"/>
      <c r="DDW8" s="119"/>
      <c r="DDX8" s="119"/>
      <c r="DDY8" s="119"/>
      <c r="DDZ8" s="119"/>
      <c r="DEA8" s="119"/>
      <c r="DEB8" s="116"/>
      <c r="DEC8" s="117"/>
      <c r="DED8" s="116"/>
      <c r="DEE8" s="118"/>
      <c r="DEF8" s="119"/>
      <c r="DEG8" s="119"/>
      <c r="DEH8" s="119"/>
      <c r="DEI8" s="119"/>
      <c r="DEJ8" s="119"/>
      <c r="DEK8" s="116"/>
      <c r="DEL8" s="117"/>
      <c r="DEM8" s="116"/>
      <c r="DEN8" s="118"/>
      <c r="DEO8" s="119"/>
      <c r="DEP8" s="119"/>
      <c r="DEQ8" s="119"/>
      <c r="DER8" s="119"/>
      <c r="DES8" s="119"/>
      <c r="DET8" s="116"/>
      <c r="DEU8" s="117"/>
      <c r="DEV8" s="116"/>
      <c r="DEW8" s="118"/>
      <c r="DEX8" s="119"/>
      <c r="DEY8" s="119"/>
      <c r="DEZ8" s="119"/>
      <c r="DFA8" s="119"/>
      <c r="DFB8" s="119"/>
      <c r="DFC8" s="116"/>
      <c r="DFD8" s="117"/>
      <c r="DFE8" s="116"/>
      <c r="DFF8" s="118"/>
      <c r="DFG8" s="119"/>
      <c r="DFH8" s="119"/>
      <c r="DFI8" s="119"/>
      <c r="DFJ8" s="119"/>
      <c r="DFK8" s="119"/>
      <c r="DFL8" s="116"/>
      <c r="DFM8" s="117"/>
      <c r="DFN8" s="116"/>
      <c r="DFO8" s="118"/>
      <c r="DFP8" s="119"/>
      <c r="DFQ8" s="119"/>
      <c r="DFR8" s="119"/>
      <c r="DFS8" s="119"/>
      <c r="DFT8" s="119"/>
      <c r="DFU8" s="116"/>
      <c r="DFV8" s="117"/>
      <c r="DFW8" s="116"/>
      <c r="DFX8" s="118"/>
      <c r="DFY8" s="119"/>
      <c r="DFZ8" s="119"/>
      <c r="DGA8" s="119"/>
      <c r="DGB8" s="119"/>
      <c r="DGC8" s="119"/>
      <c r="DGD8" s="116"/>
      <c r="DGE8" s="117"/>
      <c r="DGF8" s="116"/>
      <c r="DGG8" s="118"/>
      <c r="DGH8" s="119"/>
      <c r="DGI8" s="119"/>
      <c r="DGJ8" s="119"/>
      <c r="DGK8" s="119"/>
      <c r="DGL8" s="119"/>
      <c r="DGM8" s="116"/>
      <c r="DGN8" s="117"/>
      <c r="DGO8" s="116"/>
      <c r="DGP8" s="118"/>
      <c r="DGQ8" s="119"/>
      <c r="DGR8" s="119"/>
      <c r="DGS8" s="119"/>
      <c r="DGT8" s="119"/>
      <c r="DGU8" s="119"/>
      <c r="DGV8" s="116"/>
      <c r="DGW8" s="117"/>
      <c r="DGX8" s="116"/>
      <c r="DGY8" s="118"/>
      <c r="DGZ8" s="119"/>
      <c r="DHA8" s="119"/>
      <c r="DHB8" s="119"/>
      <c r="DHC8" s="119"/>
      <c r="DHD8" s="119"/>
      <c r="DHE8" s="116"/>
      <c r="DHF8" s="117"/>
      <c r="DHG8" s="116"/>
      <c r="DHH8" s="118"/>
      <c r="DHI8" s="119"/>
      <c r="DHJ8" s="119"/>
      <c r="DHK8" s="119"/>
      <c r="DHL8" s="119"/>
      <c r="DHM8" s="119"/>
      <c r="DHN8" s="116"/>
      <c r="DHO8" s="117"/>
      <c r="DHP8" s="116"/>
      <c r="DHQ8" s="118"/>
      <c r="DHR8" s="119"/>
      <c r="DHS8" s="119"/>
      <c r="DHT8" s="119"/>
      <c r="DHU8" s="119"/>
      <c r="DHV8" s="119"/>
      <c r="DHW8" s="116"/>
      <c r="DHX8" s="117"/>
      <c r="DHY8" s="116"/>
      <c r="DHZ8" s="118"/>
      <c r="DIA8" s="119"/>
      <c r="DIB8" s="119"/>
      <c r="DIC8" s="119"/>
      <c r="DID8" s="119"/>
      <c r="DIE8" s="119"/>
      <c r="DIF8" s="116"/>
      <c r="DIG8" s="117"/>
      <c r="DIH8" s="116"/>
      <c r="DII8" s="118"/>
      <c r="DIJ8" s="119"/>
      <c r="DIK8" s="119"/>
      <c r="DIL8" s="119"/>
      <c r="DIM8" s="119"/>
      <c r="DIN8" s="119"/>
      <c r="DIO8" s="116"/>
      <c r="DIP8" s="117"/>
      <c r="DIQ8" s="116"/>
      <c r="DIR8" s="118"/>
      <c r="DIS8" s="119"/>
      <c r="DIT8" s="119"/>
      <c r="DIU8" s="119"/>
      <c r="DIV8" s="119"/>
      <c r="DIW8" s="119"/>
      <c r="DIX8" s="116"/>
      <c r="DIY8" s="117"/>
      <c r="DIZ8" s="116"/>
      <c r="DJA8" s="118"/>
      <c r="DJB8" s="119"/>
      <c r="DJC8" s="119"/>
      <c r="DJD8" s="119"/>
      <c r="DJE8" s="119"/>
      <c r="DJF8" s="119"/>
      <c r="DJG8" s="116"/>
      <c r="DJH8" s="117"/>
      <c r="DJI8" s="116"/>
      <c r="DJJ8" s="118"/>
      <c r="DJK8" s="119"/>
      <c r="DJL8" s="119"/>
      <c r="DJM8" s="119"/>
      <c r="DJN8" s="119"/>
      <c r="DJO8" s="119"/>
      <c r="DJP8" s="116"/>
      <c r="DJQ8" s="117"/>
      <c r="DJR8" s="116"/>
      <c r="DJS8" s="118"/>
      <c r="DJT8" s="119"/>
      <c r="DJU8" s="119"/>
      <c r="DJV8" s="119"/>
      <c r="DJW8" s="119"/>
      <c r="DJX8" s="119"/>
      <c r="DJY8" s="116"/>
      <c r="DJZ8" s="117"/>
      <c r="DKA8" s="116"/>
      <c r="DKB8" s="118"/>
      <c r="DKC8" s="119"/>
      <c r="DKD8" s="119"/>
      <c r="DKE8" s="119"/>
      <c r="DKF8" s="119"/>
      <c r="DKG8" s="119"/>
      <c r="DKH8" s="116"/>
      <c r="DKI8" s="117"/>
      <c r="DKJ8" s="116"/>
      <c r="DKK8" s="118"/>
      <c r="DKL8" s="119"/>
      <c r="DKM8" s="119"/>
      <c r="DKN8" s="119"/>
      <c r="DKO8" s="119"/>
      <c r="DKP8" s="119"/>
      <c r="DKQ8" s="116"/>
      <c r="DKR8" s="117"/>
      <c r="DKS8" s="116"/>
      <c r="DKT8" s="118"/>
      <c r="DKU8" s="119"/>
      <c r="DKV8" s="119"/>
      <c r="DKW8" s="119"/>
      <c r="DKX8" s="119"/>
      <c r="DKY8" s="119"/>
      <c r="DKZ8" s="116"/>
      <c r="DLA8" s="117"/>
      <c r="DLB8" s="116"/>
      <c r="DLC8" s="118"/>
      <c r="DLD8" s="119"/>
      <c r="DLE8" s="119"/>
      <c r="DLF8" s="119"/>
      <c r="DLG8" s="119"/>
      <c r="DLH8" s="119"/>
      <c r="DLI8" s="116"/>
      <c r="DLJ8" s="117"/>
      <c r="DLK8" s="116"/>
      <c r="DLL8" s="118"/>
      <c r="DLM8" s="119"/>
      <c r="DLN8" s="119"/>
      <c r="DLO8" s="119"/>
      <c r="DLP8" s="119"/>
      <c r="DLQ8" s="119"/>
      <c r="DLR8" s="116"/>
      <c r="DLS8" s="117"/>
      <c r="DLT8" s="116"/>
      <c r="DLU8" s="118"/>
      <c r="DLV8" s="119"/>
      <c r="DLW8" s="119"/>
      <c r="DLX8" s="119"/>
      <c r="DLY8" s="119"/>
      <c r="DLZ8" s="119"/>
      <c r="DMA8" s="116"/>
      <c r="DMB8" s="117"/>
      <c r="DMC8" s="116"/>
      <c r="DMD8" s="118"/>
      <c r="DME8" s="119"/>
      <c r="DMF8" s="119"/>
      <c r="DMG8" s="119"/>
      <c r="DMH8" s="119"/>
      <c r="DMI8" s="119"/>
      <c r="DMJ8" s="116"/>
      <c r="DMK8" s="117"/>
      <c r="DML8" s="116"/>
      <c r="DMM8" s="118"/>
      <c r="DMN8" s="119"/>
      <c r="DMO8" s="119"/>
      <c r="DMP8" s="119"/>
      <c r="DMQ8" s="119"/>
      <c r="DMR8" s="119"/>
      <c r="DMS8" s="116"/>
      <c r="DMT8" s="117"/>
      <c r="DMU8" s="116"/>
      <c r="DMV8" s="118"/>
      <c r="DMW8" s="119"/>
      <c r="DMX8" s="119"/>
      <c r="DMY8" s="119"/>
      <c r="DMZ8" s="119"/>
      <c r="DNA8" s="119"/>
      <c r="DNB8" s="116"/>
      <c r="DNC8" s="117"/>
      <c r="DND8" s="116"/>
      <c r="DNE8" s="118"/>
      <c r="DNF8" s="119"/>
      <c r="DNG8" s="119"/>
      <c r="DNH8" s="119"/>
      <c r="DNI8" s="119"/>
      <c r="DNJ8" s="119"/>
      <c r="DNK8" s="116"/>
      <c r="DNL8" s="117"/>
      <c r="DNM8" s="116"/>
      <c r="DNN8" s="118"/>
      <c r="DNO8" s="119"/>
      <c r="DNP8" s="119"/>
      <c r="DNQ8" s="119"/>
      <c r="DNR8" s="119"/>
      <c r="DNS8" s="119"/>
      <c r="DNT8" s="116"/>
      <c r="DNU8" s="117"/>
      <c r="DNV8" s="116"/>
      <c r="DNW8" s="118"/>
      <c r="DNX8" s="119"/>
      <c r="DNY8" s="119"/>
      <c r="DNZ8" s="119"/>
      <c r="DOA8" s="119"/>
      <c r="DOB8" s="119"/>
      <c r="DOC8" s="116"/>
      <c r="DOD8" s="117"/>
      <c r="DOE8" s="116"/>
      <c r="DOF8" s="118"/>
      <c r="DOG8" s="119"/>
      <c r="DOH8" s="119"/>
      <c r="DOI8" s="119"/>
      <c r="DOJ8" s="119"/>
      <c r="DOK8" s="119"/>
      <c r="DOL8" s="116"/>
      <c r="DOM8" s="117"/>
      <c r="DON8" s="116"/>
      <c r="DOO8" s="118"/>
      <c r="DOP8" s="119"/>
      <c r="DOQ8" s="119"/>
      <c r="DOR8" s="119"/>
      <c r="DOS8" s="119"/>
      <c r="DOT8" s="119"/>
      <c r="DOU8" s="116"/>
      <c r="DOV8" s="117"/>
      <c r="DOW8" s="116"/>
      <c r="DOX8" s="118"/>
      <c r="DOY8" s="119"/>
      <c r="DOZ8" s="119"/>
      <c r="DPA8" s="119"/>
      <c r="DPB8" s="119"/>
      <c r="DPC8" s="119"/>
      <c r="DPD8" s="116"/>
      <c r="DPE8" s="117"/>
      <c r="DPF8" s="116"/>
      <c r="DPG8" s="118"/>
      <c r="DPH8" s="119"/>
      <c r="DPI8" s="119"/>
      <c r="DPJ8" s="119"/>
      <c r="DPK8" s="119"/>
      <c r="DPL8" s="119"/>
      <c r="DPM8" s="116"/>
      <c r="DPN8" s="117"/>
      <c r="DPO8" s="116"/>
      <c r="DPP8" s="118"/>
      <c r="DPQ8" s="119"/>
      <c r="DPR8" s="119"/>
      <c r="DPS8" s="119"/>
      <c r="DPT8" s="119"/>
      <c r="DPU8" s="119"/>
      <c r="DPV8" s="116"/>
      <c r="DPW8" s="117"/>
      <c r="DPX8" s="116"/>
      <c r="DPY8" s="118"/>
      <c r="DPZ8" s="119"/>
      <c r="DQA8" s="119"/>
      <c r="DQB8" s="119"/>
      <c r="DQC8" s="119"/>
      <c r="DQD8" s="119"/>
      <c r="DQE8" s="116"/>
      <c r="DQF8" s="117"/>
      <c r="DQG8" s="116"/>
      <c r="DQH8" s="118"/>
      <c r="DQI8" s="119"/>
      <c r="DQJ8" s="119"/>
      <c r="DQK8" s="119"/>
      <c r="DQL8" s="119"/>
      <c r="DQM8" s="119"/>
      <c r="DQN8" s="116"/>
      <c r="DQO8" s="117"/>
      <c r="DQP8" s="116"/>
      <c r="DQQ8" s="118"/>
      <c r="DQR8" s="119"/>
      <c r="DQS8" s="119"/>
      <c r="DQT8" s="119"/>
      <c r="DQU8" s="119"/>
      <c r="DQV8" s="119"/>
      <c r="DQW8" s="116"/>
      <c r="DQX8" s="117"/>
      <c r="DQY8" s="116"/>
      <c r="DQZ8" s="118"/>
      <c r="DRA8" s="119"/>
      <c r="DRB8" s="119"/>
      <c r="DRC8" s="119"/>
      <c r="DRD8" s="119"/>
      <c r="DRE8" s="119"/>
      <c r="DRF8" s="116"/>
      <c r="DRG8" s="117"/>
      <c r="DRH8" s="116"/>
      <c r="DRI8" s="118"/>
      <c r="DRJ8" s="119"/>
      <c r="DRK8" s="119"/>
      <c r="DRL8" s="119"/>
      <c r="DRM8" s="119"/>
      <c r="DRN8" s="119"/>
      <c r="DRO8" s="116"/>
      <c r="DRP8" s="117"/>
      <c r="DRQ8" s="116"/>
      <c r="DRR8" s="118"/>
      <c r="DRS8" s="119"/>
      <c r="DRT8" s="119"/>
      <c r="DRU8" s="119"/>
      <c r="DRV8" s="119"/>
      <c r="DRW8" s="119"/>
      <c r="DRX8" s="116"/>
      <c r="DRY8" s="117"/>
      <c r="DRZ8" s="116"/>
      <c r="DSA8" s="118"/>
      <c r="DSB8" s="119"/>
      <c r="DSC8" s="119"/>
      <c r="DSD8" s="119"/>
      <c r="DSE8" s="119"/>
      <c r="DSF8" s="119"/>
      <c r="DSG8" s="116"/>
      <c r="DSH8" s="117"/>
      <c r="DSI8" s="116"/>
      <c r="DSJ8" s="118"/>
      <c r="DSK8" s="119"/>
      <c r="DSL8" s="119"/>
      <c r="DSM8" s="119"/>
      <c r="DSN8" s="119"/>
      <c r="DSO8" s="119"/>
      <c r="DSP8" s="116"/>
      <c r="DSQ8" s="117"/>
      <c r="DSR8" s="116"/>
      <c r="DSS8" s="118"/>
      <c r="DST8" s="119"/>
      <c r="DSU8" s="119"/>
      <c r="DSV8" s="119"/>
      <c r="DSW8" s="119"/>
      <c r="DSX8" s="119"/>
      <c r="DSY8" s="116"/>
      <c r="DSZ8" s="117"/>
      <c r="DTA8" s="116"/>
      <c r="DTB8" s="118"/>
      <c r="DTC8" s="119"/>
      <c r="DTD8" s="119"/>
      <c r="DTE8" s="119"/>
      <c r="DTF8" s="119"/>
      <c r="DTG8" s="119"/>
      <c r="DTH8" s="116"/>
      <c r="DTI8" s="117"/>
      <c r="DTJ8" s="116"/>
      <c r="DTK8" s="118"/>
      <c r="DTL8" s="119"/>
      <c r="DTM8" s="119"/>
      <c r="DTN8" s="119"/>
      <c r="DTO8" s="119"/>
      <c r="DTP8" s="119"/>
      <c r="DTQ8" s="116"/>
      <c r="DTR8" s="117"/>
      <c r="DTS8" s="116"/>
      <c r="DTT8" s="118"/>
      <c r="DTU8" s="119"/>
      <c r="DTV8" s="119"/>
      <c r="DTW8" s="119"/>
      <c r="DTX8" s="119"/>
      <c r="DTY8" s="119"/>
      <c r="DTZ8" s="116"/>
      <c r="DUA8" s="117"/>
      <c r="DUB8" s="116"/>
      <c r="DUC8" s="118"/>
      <c r="DUD8" s="119"/>
      <c r="DUE8" s="119"/>
      <c r="DUF8" s="119"/>
      <c r="DUG8" s="119"/>
      <c r="DUH8" s="119"/>
      <c r="DUI8" s="116"/>
      <c r="DUJ8" s="117"/>
      <c r="DUK8" s="116"/>
      <c r="DUL8" s="118"/>
      <c r="DUM8" s="119"/>
      <c r="DUN8" s="119"/>
      <c r="DUO8" s="119"/>
      <c r="DUP8" s="119"/>
      <c r="DUQ8" s="119"/>
      <c r="DUR8" s="116"/>
      <c r="DUS8" s="117"/>
      <c r="DUT8" s="116"/>
      <c r="DUU8" s="118"/>
      <c r="DUV8" s="119"/>
      <c r="DUW8" s="119"/>
      <c r="DUX8" s="119"/>
      <c r="DUY8" s="119"/>
      <c r="DUZ8" s="119"/>
      <c r="DVA8" s="116"/>
      <c r="DVB8" s="117"/>
      <c r="DVC8" s="116"/>
      <c r="DVD8" s="118"/>
      <c r="DVE8" s="119"/>
      <c r="DVF8" s="119"/>
      <c r="DVG8" s="119"/>
      <c r="DVH8" s="119"/>
      <c r="DVI8" s="119"/>
      <c r="DVJ8" s="116"/>
      <c r="DVK8" s="117"/>
      <c r="DVL8" s="116"/>
      <c r="DVM8" s="118"/>
      <c r="DVN8" s="119"/>
      <c r="DVO8" s="119"/>
      <c r="DVP8" s="119"/>
      <c r="DVQ8" s="119"/>
      <c r="DVR8" s="119"/>
      <c r="DVS8" s="116"/>
      <c r="DVT8" s="117"/>
      <c r="DVU8" s="116"/>
      <c r="DVV8" s="118"/>
      <c r="DVW8" s="119"/>
      <c r="DVX8" s="119"/>
      <c r="DVY8" s="119"/>
      <c r="DVZ8" s="119"/>
      <c r="DWA8" s="119"/>
      <c r="DWB8" s="116"/>
      <c r="DWC8" s="117"/>
      <c r="DWD8" s="116"/>
      <c r="DWE8" s="118"/>
      <c r="DWF8" s="119"/>
      <c r="DWG8" s="119"/>
      <c r="DWH8" s="119"/>
      <c r="DWI8" s="119"/>
      <c r="DWJ8" s="119"/>
      <c r="DWK8" s="116"/>
      <c r="DWL8" s="117"/>
      <c r="DWM8" s="116"/>
      <c r="DWN8" s="118"/>
      <c r="DWO8" s="119"/>
      <c r="DWP8" s="119"/>
      <c r="DWQ8" s="119"/>
      <c r="DWR8" s="119"/>
      <c r="DWS8" s="119"/>
      <c r="DWT8" s="116"/>
      <c r="DWU8" s="117"/>
      <c r="DWV8" s="116"/>
      <c r="DWW8" s="118"/>
      <c r="DWX8" s="119"/>
      <c r="DWY8" s="119"/>
      <c r="DWZ8" s="119"/>
      <c r="DXA8" s="119"/>
      <c r="DXB8" s="119"/>
      <c r="DXC8" s="116"/>
      <c r="DXD8" s="117"/>
      <c r="DXE8" s="116"/>
      <c r="DXF8" s="118"/>
      <c r="DXG8" s="119"/>
      <c r="DXH8" s="119"/>
      <c r="DXI8" s="119"/>
      <c r="DXJ8" s="119"/>
      <c r="DXK8" s="119"/>
      <c r="DXL8" s="116"/>
      <c r="DXM8" s="117"/>
      <c r="DXN8" s="116"/>
      <c r="DXO8" s="118"/>
      <c r="DXP8" s="119"/>
      <c r="DXQ8" s="119"/>
      <c r="DXR8" s="119"/>
      <c r="DXS8" s="119"/>
      <c r="DXT8" s="119"/>
      <c r="DXU8" s="116"/>
      <c r="DXV8" s="117"/>
      <c r="DXW8" s="116"/>
      <c r="DXX8" s="118"/>
      <c r="DXY8" s="119"/>
      <c r="DXZ8" s="119"/>
      <c r="DYA8" s="119"/>
      <c r="DYB8" s="119"/>
      <c r="DYC8" s="119"/>
      <c r="DYD8" s="116"/>
      <c r="DYE8" s="117"/>
      <c r="DYF8" s="116"/>
      <c r="DYG8" s="118"/>
      <c r="DYH8" s="119"/>
      <c r="DYI8" s="119"/>
      <c r="DYJ8" s="119"/>
      <c r="DYK8" s="119"/>
      <c r="DYL8" s="119"/>
      <c r="DYM8" s="116"/>
      <c r="DYN8" s="117"/>
      <c r="DYO8" s="116"/>
      <c r="DYP8" s="118"/>
      <c r="DYQ8" s="119"/>
      <c r="DYR8" s="119"/>
      <c r="DYS8" s="119"/>
      <c r="DYT8" s="119"/>
      <c r="DYU8" s="119"/>
      <c r="DYV8" s="116"/>
      <c r="DYW8" s="117"/>
      <c r="DYX8" s="116"/>
      <c r="DYY8" s="118"/>
      <c r="DYZ8" s="119"/>
      <c r="DZA8" s="119"/>
      <c r="DZB8" s="119"/>
      <c r="DZC8" s="119"/>
      <c r="DZD8" s="119"/>
      <c r="DZE8" s="116"/>
      <c r="DZF8" s="117"/>
      <c r="DZG8" s="116"/>
      <c r="DZH8" s="118"/>
      <c r="DZI8" s="119"/>
      <c r="DZJ8" s="119"/>
      <c r="DZK8" s="119"/>
      <c r="DZL8" s="119"/>
      <c r="DZM8" s="119"/>
      <c r="DZN8" s="116"/>
      <c r="DZO8" s="117"/>
      <c r="DZP8" s="116"/>
      <c r="DZQ8" s="118"/>
      <c r="DZR8" s="119"/>
      <c r="DZS8" s="119"/>
      <c r="DZT8" s="119"/>
      <c r="DZU8" s="119"/>
      <c r="DZV8" s="119"/>
      <c r="DZW8" s="116"/>
      <c r="DZX8" s="117"/>
      <c r="DZY8" s="116"/>
      <c r="DZZ8" s="118"/>
      <c r="EAA8" s="119"/>
      <c r="EAB8" s="119"/>
      <c r="EAC8" s="119"/>
      <c r="EAD8" s="119"/>
      <c r="EAE8" s="119"/>
      <c r="EAF8" s="116"/>
      <c r="EAG8" s="117"/>
      <c r="EAH8" s="116"/>
      <c r="EAI8" s="118"/>
      <c r="EAJ8" s="119"/>
      <c r="EAK8" s="119"/>
      <c r="EAL8" s="119"/>
      <c r="EAM8" s="119"/>
      <c r="EAN8" s="119"/>
      <c r="EAO8" s="116"/>
      <c r="EAP8" s="117"/>
      <c r="EAQ8" s="116"/>
      <c r="EAR8" s="118"/>
      <c r="EAS8" s="119"/>
      <c r="EAT8" s="119"/>
      <c r="EAU8" s="119"/>
      <c r="EAV8" s="119"/>
      <c r="EAW8" s="119"/>
      <c r="EAX8" s="116"/>
      <c r="EAY8" s="117"/>
      <c r="EAZ8" s="116"/>
      <c r="EBA8" s="118"/>
      <c r="EBB8" s="119"/>
      <c r="EBC8" s="119"/>
      <c r="EBD8" s="119"/>
      <c r="EBE8" s="119"/>
      <c r="EBF8" s="119"/>
      <c r="EBG8" s="116"/>
      <c r="EBH8" s="117"/>
      <c r="EBI8" s="116"/>
      <c r="EBJ8" s="118"/>
      <c r="EBK8" s="119"/>
      <c r="EBL8" s="119"/>
      <c r="EBM8" s="119"/>
      <c r="EBN8" s="119"/>
      <c r="EBO8" s="119"/>
      <c r="EBP8" s="116"/>
      <c r="EBQ8" s="117"/>
      <c r="EBR8" s="116"/>
      <c r="EBS8" s="118"/>
      <c r="EBT8" s="119"/>
      <c r="EBU8" s="119"/>
      <c r="EBV8" s="119"/>
      <c r="EBW8" s="119"/>
      <c r="EBX8" s="119"/>
      <c r="EBY8" s="116"/>
      <c r="EBZ8" s="117"/>
      <c r="ECA8" s="116"/>
      <c r="ECB8" s="118"/>
      <c r="ECC8" s="119"/>
      <c r="ECD8" s="119"/>
      <c r="ECE8" s="119"/>
      <c r="ECF8" s="119"/>
      <c r="ECG8" s="119"/>
      <c r="ECH8" s="116"/>
      <c r="ECI8" s="117"/>
      <c r="ECJ8" s="116"/>
      <c r="ECK8" s="118"/>
      <c r="ECL8" s="119"/>
      <c r="ECM8" s="119"/>
      <c r="ECN8" s="119"/>
      <c r="ECO8" s="119"/>
      <c r="ECP8" s="119"/>
      <c r="ECQ8" s="116"/>
      <c r="ECR8" s="117"/>
      <c r="ECS8" s="116"/>
      <c r="ECT8" s="118"/>
      <c r="ECU8" s="119"/>
      <c r="ECV8" s="119"/>
      <c r="ECW8" s="119"/>
      <c r="ECX8" s="119"/>
      <c r="ECY8" s="119"/>
      <c r="ECZ8" s="116"/>
      <c r="EDA8" s="117"/>
      <c r="EDB8" s="116"/>
      <c r="EDC8" s="118"/>
      <c r="EDD8" s="119"/>
      <c r="EDE8" s="119"/>
      <c r="EDF8" s="119"/>
      <c r="EDG8" s="119"/>
      <c r="EDH8" s="119"/>
      <c r="EDI8" s="116"/>
      <c r="EDJ8" s="117"/>
      <c r="EDK8" s="116"/>
      <c r="EDL8" s="118"/>
      <c r="EDM8" s="119"/>
      <c r="EDN8" s="119"/>
      <c r="EDO8" s="119"/>
      <c r="EDP8" s="119"/>
      <c r="EDQ8" s="119"/>
      <c r="EDR8" s="116"/>
      <c r="EDS8" s="117"/>
      <c r="EDT8" s="116"/>
      <c r="EDU8" s="118"/>
      <c r="EDV8" s="119"/>
      <c r="EDW8" s="119"/>
      <c r="EDX8" s="119"/>
      <c r="EDY8" s="119"/>
      <c r="EDZ8" s="119"/>
      <c r="EEA8" s="116"/>
      <c r="EEB8" s="117"/>
      <c r="EEC8" s="116"/>
      <c r="EED8" s="118"/>
      <c r="EEE8" s="119"/>
      <c r="EEF8" s="119"/>
      <c r="EEG8" s="119"/>
      <c r="EEH8" s="119"/>
      <c r="EEI8" s="119"/>
      <c r="EEJ8" s="116"/>
      <c r="EEK8" s="117"/>
      <c r="EEL8" s="116"/>
      <c r="EEM8" s="118"/>
      <c r="EEN8" s="119"/>
      <c r="EEO8" s="119"/>
      <c r="EEP8" s="119"/>
      <c r="EEQ8" s="119"/>
      <c r="EER8" s="119"/>
      <c r="EES8" s="116"/>
      <c r="EET8" s="117"/>
      <c r="EEU8" s="116"/>
      <c r="EEV8" s="118"/>
      <c r="EEW8" s="119"/>
      <c r="EEX8" s="119"/>
      <c r="EEY8" s="119"/>
      <c r="EEZ8" s="119"/>
      <c r="EFA8" s="119"/>
      <c r="EFB8" s="116"/>
      <c r="EFC8" s="117"/>
      <c r="EFD8" s="116"/>
      <c r="EFE8" s="118"/>
      <c r="EFF8" s="119"/>
      <c r="EFG8" s="119"/>
      <c r="EFH8" s="119"/>
      <c r="EFI8" s="119"/>
      <c r="EFJ8" s="119"/>
      <c r="EFK8" s="116"/>
      <c r="EFL8" s="117"/>
      <c r="EFM8" s="116"/>
      <c r="EFN8" s="118"/>
      <c r="EFO8" s="119"/>
      <c r="EFP8" s="119"/>
      <c r="EFQ8" s="119"/>
      <c r="EFR8" s="119"/>
      <c r="EFS8" s="119"/>
      <c r="EFT8" s="116"/>
      <c r="EFU8" s="117"/>
      <c r="EFV8" s="116"/>
      <c r="EFW8" s="118"/>
      <c r="EFX8" s="119"/>
      <c r="EFY8" s="119"/>
      <c r="EFZ8" s="119"/>
      <c r="EGA8" s="119"/>
      <c r="EGB8" s="119"/>
      <c r="EGC8" s="116"/>
      <c r="EGD8" s="117"/>
      <c r="EGE8" s="116"/>
      <c r="EGF8" s="118"/>
      <c r="EGG8" s="119"/>
      <c r="EGH8" s="119"/>
      <c r="EGI8" s="119"/>
      <c r="EGJ8" s="119"/>
      <c r="EGK8" s="119"/>
      <c r="EGL8" s="116"/>
      <c r="EGM8" s="117"/>
      <c r="EGN8" s="116"/>
      <c r="EGO8" s="118"/>
      <c r="EGP8" s="119"/>
      <c r="EGQ8" s="119"/>
      <c r="EGR8" s="119"/>
      <c r="EGS8" s="119"/>
      <c r="EGT8" s="119"/>
      <c r="EGU8" s="116"/>
      <c r="EGV8" s="117"/>
      <c r="EGW8" s="116"/>
      <c r="EGX8" s="118"/>
      <c r="EGY8" s="119"/>
      <c r="EGZ8" s="119"/>
      <c r="EHA8" s="119"/>
      <c r="EHB8" s="119"/>
      <c r="EHC8" s="119"/>
      <c r="EHD8" s="116"/>
      <c r="EHE8" s="117"/>
      <c r="EHF8" s="116"/>
      <c r="EHG8" s="118"/>
      <c r="EHH8" s="119"/>
      <c r="EHI8" s="119"/>
      <c r="EHJ8" s="119"/>
      <c r="EHK8" s="119"/>
      <c r="EHL8" s="119"/>
      <c r="EHM8" s="116"/>
      <c r="EHN8" s="117"/>
      <c r="EHO8" s="116"/>
      <c r="EHP8" s="118"/>
      <c r="EHQ8" s="119"/>
      <c r="EHR8" s="119"/>
      <c r="EHS8" s="119"/>
      <c r="EHT8" s="119"/>
      <c r="EHU8" s="119"/>
      <c r="EHV8" s="116"/>
      <c r="EHW8" s="117"/>
      <c r="EHX8" s="116"/>
      <c r="EHY8" s="118"/>
      <c r="EHZ8" s="119"/>
      <c r="EIA8" s="119"/>
      <c r="EIB8" s="119"/>
      <c r="EIC8" s="119"/>
      <c r="EID8" s="119"/>
      <c r="EIE8" s="116"/>
      <c r="EIF8" s="117"/>
      <c r="EIG8" s="116"/>
      <c r="EIH8" s="118"/>
      <c r="EII8" s="119"/>
      <c r="EIJ8" s="119"/>
      <c r="EIK8" s="119"/>
      <c r="EIL8" s="119"/>
      <c r="EIM8" s="119"/>
      <c r="EIN8" s="116"/>
      <c r="EIO8" s="117"/>
      <c r="EIP8" s="116"/>
      <c r="EIQ8" s="118"/>
      <c r="EIR8" s="119"/>
      <c r="EIS8" s="119"/>
      <c r="EIT8" s="119"/>
      <c r="EIU8" s="119"/>
      <c r="EIV8" s="119"/>
      <c r="EIW8" s="116"/>
      <c r="EIX8" s="117"/>
      <c r="EIY8" s="116"/>
      <c r="EIZ8" s="118"/>
      <c r="EJA8" s="119"/>
      <c r="EJB8" s="119"/>
      <c r="EJC8" s="119"/>
      <c r="EJD8" s="119"/>
      <c r="EJE8" s="119"/>
      <c r="EJF8" s="116"/>
      <c r="EJG8" s="117"/>
      <c r="EJH8" s="116"/>
      <c r="EJI8" s="118"/>
      <c r="EJJ8" s="119"/>
      <c r="EJK8" s="119"/>
      <c r="EJL8" s="119"/>
      <c r="EJM8" s="119"/>
      <c r="EJN8" s="119"/>
      <c r="EJO8" s="116"/>
      <c r="EJP8" s="117"/>
      <c r="EJQ8" s="116"/>
      <c r="EJR8" s="118"/>
      <c r="EJS8" s="119"/>
      <c r="EJT8" s="119"/>
      <c r="EJU8" s="119"/>
      <c r="EJV8" s="119"/>
      <c r="EJW8" s="119"/>
      <c r="EJX8" s="116"/>
      <c r="EJY8" s="117"/>
      <c r="EJZ8" s="116"/>
      <c r="EKA8" s="118"/>
      <c r="EKB8" s="119"/>
      <c r="EKC8" s="119"/>
      <c r="EKD8" s="119"/>
      <c r="EKE8" s="119"/>
      <c r="EKF8" s="119"/>
      <c r="EKG8" s="116"/>
      <c r="EKH8" s="117"/>
      <c r="EKI8" s="116"/>
      <c r="EKJ8" s="118"/>
      <c r="EKK8" s="119"/>
      <c r="EKL8" s="119"/>
      <c r="EKM8" s="119"/>
      <c r="EKN8" s="119"/>
      <c r="EKO8" s="119"/>
      <c r="EKP8" s="116"/>
      <c r="EKQ8" s="117"/>
      <c r="EKR8" s="116"/>
      <c r="EKS8" s="118"/>
      <c r="EKT8" s="119"/>
      <c r="EKU8" s="119"/>
      <c r="EKV8" s="119"/>
      <c r="EKW8" s="119"/>
      <c r="EKX8" s="119"/>
      <c r="EKY8" s="116"/>
      <c r="EKZ8" s="117"/>
      <c r="ELA8" s="116"/>
      <c r="ELB8" s="118"/>
      <c r="ELC8" s="119"/>
      <c r="ELD8" s="119"/>
      <c r="ELE8" s="119"/>
      <c r="ELF8" s="119"/>
      <c r="ELG8" s="119"/>
      <c r="ELH8" s="116"/>
      <c r="ELI8" s="117"/>
      <c r="ELJ8" s="116"/>
      <c r="ELK8" s="118"/>
      <c r="ELL8" s="119"/>
      <c r="ELM8" s="119"/>
      <c r="ELN8" s="119"/>
      <c r="ELO8" s="119"/>
      <c r="ELP8" s="119"/>
      <c r="ELQ8" s="116"/>
      <c r="ELR8" s="117"/>
      <c r="ELS8" s="116"/>
      <c r="ELT8" s="118"/>
      <c r="ELU8" s="119"/>
      <c r="ELV8" s="119"/>
      <c r="ELW8" s="119"/>
      <c r="ELX8" s="119"/>
      <c r="ELY8" s="119"/>
      <c r="ELZ8" s="116"/>
      <c r="EMA8" s="117"/>
      <c r="EMB8" s="116"/>
      <c r="EMC8" s="118"/>
      <c r="EMD8" s="119"/>
      <c r="EME8" s="119"/>
      <c r="EMF8" s="119"/>
      <c r="EMG8" s="119"/>
      <c r="EMH8" s="119"/>
      <c r="EMI8" s="116"/>
      <c r="EMJ8" s="117"/>
      <c r="EMK8" s="116"/>
      <c r="EML8" s="118"/>
      <c r="EMM8" s="119"/>
      <c r="EMN8" s="119"/>
      <c r="EMO8" s="119"/>
      <c r="EMP8" s="119"/>
      <c r="EMQ8" s="119"/>
      <c r="EMR8" s="116"/>
      <c r="EMS8" s="117"/>
      <c r="EMT8" s="116"/>
      <c r="EMU8" s="118"/>
      <c r="EMV8" s="119"/>
      <c r="EMW8" s="119"/>
      <c r="EMX8" s="119"/>
      <c r="EMY8" s="119"/>
      <c r="EMZ8" s="119"/>
      <c r="ENA8" s="116"/>
      <c r="ENB8" s="117"/>
      <c r="ENC8" s="116"/>
      <c r="END8" s="118"/>
      <c r="ENE8" s="119"/>
      <c r="ENF8" s="119"/>
      <c r="ENG8" s="119"/>
      <c r="ENH8" s="119"/>
      <c r="ENI8" s="119"/>
      <c r="ENJ8" s="116"/>
      <c r="ENK8" s="117"/>
      <c r="ENL8" s="116"/>
      <c r="ENM8" s="118"/>
      <c r="ENN8" s="119"/>
      <c r="ENO8" s="119"/>
      <c r="ENP8" s="119"/>
      <c r="ENQ8" s="119"/>
      <c r="ENR8" s="119"/>
      <c r="ENS8" s="116"/>
      <c r="ENT8" s="117"/>
      <c r="ENU8" s="116"/>
      <c r="ENV8" s="118"/>
      <c r="ENW8" s="119"/>
      <c r="ENX8" s="119"/>
      <c r="ENY8" s="119"/>
      <c r="ENZ8" s="119"/>
      <c r="EOA8" s="119"/>
      <c r="EOB8" s="116"/>
      <c r="EOC8" s="117"/>
      <c r="EOD8" s="116"/>
      <c r="EOE8" s="118"/>
      <c r="EOF8" s="119"/>
      <c r="EOG8" s="119"/>
      <c r="EOH8" s="119"/>
      <c r="EOI8" s="119"/>
      <c r="EOJ8" s="119"/>
      <c r="EOK8" s="116"/>
      <c r="EOL8" s="117"/>
      <c r="EOM8" s="116"/>
      <c r="EON8" s="118"/>
      <c r="EOO8" s="119"/>
      <c r="EOP8" s="119"/>
      <c r="EOQ8" s="119"/>
      <c r="EOR8" s="119"/>
      <c r="EOS8" s="119"/>
      <c r="EOT8" s="116"/>
      <c r="EOU8" s="117"/>
      <c r="EOV8" s="116"/>
      <c r="EOW8" s="118"/>
      <c r="EOX8" s="119"/>
      <c r="EOY8" s="119"/>
      <c r="EOZ8" s="119"/>
      <c r="EPA8" s="119"/>
      <c r="EPB8" s="119"/>
      <c r="EPC8" s="116"/>
      <c r="EPD8" s="117"/>
      <c r="EPE8" s="116"/>
      <c r="EPF8" s="118"/>
      <c r="EPG8" s="119"/>
      <c r="EPH8" s="119"/>
      <c r="EPI8" s="119"/>
      <c r="EPJ8" s="119"/>
      <c r="EPK8" s="119"/>
      <c r="EPL8" s="116"/>
      <c r="EPM8" s="117"/>
      <c r="EPN8" s="116"/>
      <c r="EPO8" s="118"/>
      <c r="EPP8" s="119"/>
      <c r="EPQ8" s="119"/>
      <c r="EPR8" s="119"/>
      <c r="EPS8" s="119"/>
      <c r="EPT8" s="119"/>
      <c r="EPU8" s="116"/>
      <c r="EPV8" s="117"/>
      <c r="EPW8" s="116"/>
      <c r="EPX8" s="118"/>
      <c r="EPY8" s="119"/>
      <c r="EPZ8" s="119"/>
      <c r="EQA8" s="119"/>
      <c r="EQB8" s="119"/>
      <c r="EQC8" s="119"/>
      <c r="EQD8" s="116"/>
      <c r="EQE8" s="117"/>
      <c r="EQF8" s="116"/>
      <c r="EQG8" s="118"/>
      <c r="EQH8" s="119"/>
      <c r="EQI8" s="119"/>
      <c r="EQJ8" s="119"/>
      <c r="EQK8" s="119"/>
      <c r="EQL8" s="119"/>
      <c r="EQM8" s="116"/>
      <c r="EQN8" s="117"/>
      <c r="EQO8" s="116"/>
      <c r="EQP8" s="118"/>
      <c r="EQQ8" s="119"/>
      <c r="EQR8" s="119"/>
      <c r="EQS8" s="119"/>
      <c r="EQT8" s="119"/>
      <c r="EQU8" s="119"/>
      <c r="EQV8" s="116"/>
      <c r="EQW8" s="117"/>
      <c r="EQX8" s="116"/>
      <c r="EQY8" s="118"/>
      <c r="EQZ8" s="119"/>
      <c r="ERA8" s="119"/>
      <c r="ERB8" s="119"/>
      <c r="ERC8" s="119"/>
      <c r="ERD8" s="119"/>
      <c r="ERE8" s="116"/>
      <c r="ERF8" s="117"/>
      <c r="ERG8" s="116"/>
      <c r="ERH8" s="118"/>
      <c r="ERI8" s="119"/>
      <c r="ERJ8" s="119"/>
      <c r="ERK8" s="119"/>
      <c r="ERL8" s="119"/>
      <c r="ERM8" s="119"/>
      <c r="ERN8" s="116"/>
      <c r="ERO8" s="117"/>
      <c r="ERP8" s="116"/>
      <c r="ERQ8" s="118"/>
      <c r="ERR8" s="119"/>
      <c r="ERS8" s="119"/>
      <c r="ERT8" s="119"/>
      <c r="ERU8" s="119"/>
      <c r="ERV8" s="119"/>
      <c r="ERW8" s="116"/>
      <c r="ERX8" s="117"/>
      <c r="ERY8" s="116"/>
      <c r="ERZ8" s="118"/>
      <c r="ESA8" s="119"/>
      <c r="ESB8" s="119"/>
      <c r="ESC8" s="119"/>
      <c r="ESD8" s="119"/>
      <c r="ESE8" s="119"/>
      <c r="ESF8" s="116"/>
      <c r="ESG8" s="117"/>
      <c r="ESH8" s="116"/>
      <c r="ESI8" s="118"/>
      <c r="ESJ8" s="119"/>
      <c r="ESK8" s="119"/>
      <c r="ESL8" s="119"/>
      <c r="ESM8" s="119"/>
      <c r="ESN8" s="119"/>
      <c r="ESO8" s="116"/>
      <c r="ESP8" s="117"/>
      <c r="ESQ8" s="116"/>
      <c r="ESR8" s="118"/>
      <c r="ESS8" s="119"/>
      <c r="EST8" s="119"/>
      <c r="ESU8" s="119"/>
      <c r="ESV8" s="119"/>
      <c r="ESW8" s="119"/>
      <c r="ESX8" s="116"/>
      <c r="ESY8" s="117"/>
      <c r="ESZ8" s="116"/>
      <c r="ETA8" s="118"/>
      <c r="ETB8" s="119"/>
      <c r="ETC8" s="119"/>
      <c r="ETD8" s="119"/>
      <c r="ETE8" s="119"/>
      <c r="ETF8" s="119"/>
      <c r="ETG8" s="116"/>
      <c r="ETH8" s="117"/>
      <c r="ETI8" s="116"/>
      <c r="ETJ8" s="118"/>
      <c r="ETK8" s="119"/>
      <c r="ETL8" s="119"/>
      <c r="ETM8" s="119"/>
      <c r="ETN8" s="119"/>
      <c r="ETO8" s="119"/>
      <c r="ETP8" s="116"/>
      <c r="ETQ8" s="117"/>
      <c r="ETR8" s="116"/>
      <c r="ETS8" s="118"/>
      <c r="ETT8" s="119"/>
      <c r="ETU8" s="119"/>
      <c r="ETV8" s="119"/>
      <c r="ETW8" s="119"/>
      <c r="ETX8" s="119"/>
      <c r="ETY8" s="116"/>
      <c r="ETZ8" s="117"/>
      <c r="EUA8" s="116"/>
      <c r="EUB8" s="118"/>
      <c r="EUC8" s="119"/>
      <c r="EUD8" s="119"/>
      <c r="EUE8" s="119"/>
      <c r="EUF8" s="119"/>
      <c r="EUG8" s="119"/>
      <c r="EUH8" s="116"/>
      <c r="EUI8" s="117"/>
      <c r="EUJ8" s="116"/>
      <c r="EUK8" s="118"/>
      <c r="EUL8" s="119"/>
      <c r="EUM8" s="119"/>
      <c r="EUN8" s="119"/>
      <c r="EUO8" s="119"/>
      <c r="EUP8" s="119"/>
      <c r="EUQ8" s="116"/>
      <c r="EUR8" s="117"/>
      <c r="EUS8" s="116"/>
      <c r="EUT8" s="118"/>
      <c r="EUU8" s="119"/>
      <c r="EUV8" s="119"/>
      <c r="EUW8" s="119"/>
      <c r="EUX8" s="119"/>
      <c r="EUY8" s="119"/>
      <c r="EUZ8" s="116"/>
      <c r="EVA8" s="117"/>
      <c r="EVB8" s="116"/>
      <c r="EVC8" s="118"/>
      <c r="EVD8" s="119"/>
      <c r="EVE8" s="119"/>
      <c r="EVF8" s="119"/>
      <c r="EVG8" s="119"/>
      <c r="EVH8" s="119"/>
      <c r="EVI8" s="116"/>
      <c r="EVJ8" s="117"/>
      <c r="EVK8" s="116"/>
      <c r="EVL8" s="118"/>
      <c r="EVM8" s="119"/>
      <c r="EVN8" s="119"/>
      <c r="EVO8" s="119"/>
      <c r="EVP8" s="119"/>
      <c r="EVQ8" s="119"/>
      <c r="EVR8" s="116"/>
      <c r="EVS8" s="117"/>
      <c r="EVT8" s="116"/>
      <c r="EVU8" s="118"/>
      <c r="EVV8" s="119"/>
      <c r="EVW8" s="119"/>
      <c r="EVX8" s="119"/>
      <c r="EVY8" s="119"/>
      <c r="EVZ8" s="119"/>
      <c r="EWA8" s="116"/>
      <c r="EWB8" s="117"/>
      <c r="EWC8" s="116"/>
      <c r="EWD8" s="118"/>
      <c r="EWE8" s="119"/>
      <c r="EWF8" s="119"/>
      <c r="EWG8" s="119"/>
      <c r="EWH8" s="119"/>
      <c r="EWI8" s="119"/>
      <c r="EWJ8" s="116"/>
      <c r="EWK8" s="117"/>
      <c r="EWL8" s="116"/>
      <c r="EWM8" s="118"/>
      <c r="EWN8" s="119"/>
      <c r="EWO8" s="119"/>
      <c r="EWP8" s="119"/>
      <c r="EWQ8" s="119"/>
      <c r="EWR8" s="119"/>
      <c r="EWS8" s="116"/>
      <c r="EWT8" s="117"/>
      <c r="EWU8" s="116"/>
      <c r="EWV8" s="118"/>
      <c r="EWW8" s="119"/>
      <c r="EWX8" s="119"/>
      <c r="EWY8" s="119"/>
      <c r="EWZ8" s="119"/>
      <c r="EXA8" s="119"/>
      <c r="EXB8" s="116"/>
      <c r="EXC8" s="117"/>
      <c r="EXD8" s="116"/>
      <c r="EXE8" s="118"/>
      <c r="EXF8" s="119"/>
      <c r="EXG8" s="119"/>
      <c r="EXH8" s="119"/>
      <c r="EXI8" s="119"/>
      <c r="EXJ8" s="119"/>
      <c r="EXK8" s="116"/>
      <c r="EXL8" s="117"/>
      <c r="EXM8" s="116"/>
      <c r="EXN8" s="118"/>
      <c r="EXO8" s="119"/>
      <c r="EXP8" s="119"/>
      <c r="EXQ8" s="119"/>
      <c r="EXR8" s="119"/>
      <c r="EXS8" s="119"/>
      <c r="EXT8" s="116"/>
      <c r="EXU8" s="117"/>
      <c r="EXV8" s="116"/>
      <c r="EXW8" s="118"/>
      <c r="EXX8" s="119"/>
      <c r="EXY8" s="119"/>
      <c r="EXZ8" s="119"/>
      <c r="EYA8" s="119"/>
      <c r="EYB8" s="119"/>
      <c r="EYC8" s="116"/>
      <c r="EYD8" s="117"/>
      <c r="EYE8" s="116"/>
      <c r="EYF8" s="118"/>
      <c r="EYG8" s="119"/>
      <c r="EYH8" s="119"/>
      <c r="EYI8" s="119"/>
      <c r="EYJ8" s="119"/>
      <c r="EYK8" s="119"/>
      <c r="EYL8" s="116"/>
      <c r="EYM8" s="117"/>
      <c r="EYN8" s="116"/>
      <c r="EYO8" s="118"/>
      <c r="EYP8" s="119"/>
      <c r="EYQ8" s="119"/>
      <c r="EYR8" s="119"/>
      <c r="EYS8" s="119"/>
      <c r="EYT8" s="119"/>
      <c r="EYU8" s="116"/>
      <c r="EYV8" s="117"/>
      <c r="EYW8" s="116"/>
      <c r="EYX8" s="118"/>
      <c r="EYY8" s="119"/>
      <c r="EYZ8" s="119"/>
      <c r="EZA8" s="119"/>
      <c r="EZB8" s="119"/>
      <c r="EZC8" s="119"/>
      <c r="EZD8" s="116"/>
      <c r="EZE8" s="117"/>
      <c r="EZF8" s="116"/>
      <c r="EZG8" s="118"/>
      <c r="EZH8" s="119"/>
      <c r="EZI8" s="119"/>
      <c r="EZJ8" s="119"/>
      <c r="EZK8" s="119"/>
      <c r="EZL8" s="119"/>
      <c r="EZM8" s="116"/>
      <c r="EZN8" s="117"/>
      <c r="EZO8" s="116"/>
      <c r="EZP8" s="118"/>
      <c r="EZQ8" s="119"/>
      <c r="EZR8" s="119"/>
      <c r="EZS8" s="119"/>
      <c r="EZT8" s="119"/>
      <c r="EZU8" s="119"/>
      <c r="EZV8" s="116"/>
      <c r="EZW8" s="117"/>
      <c r="EZX8" s="116"/>
      <c r="EZY8" s="118"/>
      <c r="EZZ8" s="119"/>
      <c r="FAA8" s="119"/>
      <c r="FAB8" s="119"/>
      <c r="FAC8" s="119"/>
      <c r="FAD8" s="119"/>
      <c r="FAE8" s="116"/>
      <c r="FAF8" s="117"/>
      <c r="FAG8" s="116"/>
      <c r="FAH8" s="118"/>
      <c r="FAI8" s="119"/>
      <c r="FAJ8" s="119"/>
      <c r="FAK8" s="119"/>
      <c r="FAL8" s="119"/>
      <c r="FAM8" s="119"/>
      <c r="FAN8" s="116"/>
      <c r="FAO8" s="117"/>
      <c r="FAP8" s="116"/>
      <c r="FAQ8" s="118"/>
      <c r="FAR8" s="119"/>
      <c r="FAS8" s="119"/>
      <c r="FAT8" s="119"/>
      <c r="FAU8" s="119"/>
      <c r="FAV8" s="119"/>
      <c r="FAW8" s="116"/>
      <c r="FAX8" s="117"/>
      <c r="FAY8" s="116"/>
      <c r="FAZ8" s="118"/>
      <c r="FBA8" s="119"/>
      <c r="FBB8" s="119"/>
      <c r="FBC8" s="119"/>
      <c r="FBD8" s="119"/>
      <c r="FBE8" s="119"/>
      <c r="FBF8" s="116"/>
      <c r="FBG8" s="117"/>
      <c r="FBH8" s="116"/>
      <c r="FBI8" s="118"/>
      <c r="FBJ8" s="119"/>
      <c r="FBK8" s="119"/>
      <c r="FBL8" s="119"/>
      <c r="FBM8" s="119"/>
      <c r="FBN8" s="119"/>
      <c r="FBO8" s="116"/>
      <c r="FBP8" s="117"/>
      <c r="FBQ8" s="116"/>
      <c r="FBR8" s="118"/>
      <c r="FBS8" s="119"/>
      <c r="FBT8" s="119"/>
      <c r="FBU8" s="119"/>
      <c r="FBV8" s="119"/>
      <c r="FBW8" s="119"/>
      <c r="FBX8" s="116"/>
      <c r="FBY8" s="117"/>
      <c r="FBZ8" s="116"/>
      <c r="FCA8" s="118"/>
      <c r="FCB8" s="119"/>
      <c r="FCC8" s="119"/>
      <c r="FCD8" s="119"/>
      <c r="FCE8" s="119"/>
      <c r="FCF8" s="119"/>
      <c r="FCG8" s="116"/>
      <c r="FCH8" s="117"/>
      <c r="FCI8" s="116"/>
      <c r="FCJ8" s="118"/>
      <c r="FCK8" s="119"/>
      <c r="FCL8" s="119"/>
      <c r="FCM8" s="119"/>
      <c r="FCN8" s="119"/>
      <c r="FCO8" s="119"/>
      <c r="FCP8" s="116"/>
      <c r="FCQ8" s="117"/>
      <c r="FCR8" s="116"/>
      <c r="FCS8" s="118"/>
      <c r="FCT8" s="119"/>
      <c r="FCU8" s="119"/>
      <c r="FCV8" s="119"/>
      <c r="FCW8" s="119"/>
      <c r="FCX8" s="119"/>
      <c r="FCY8" s="116"/>
      <c r="FCZ8" s="117"/>
      <c r="FDA8" s="116"/>
      <c r="FDB8" s="118"/>
      <c r="FDC8" s="119"/>
      <c r="FDD8" s="119"/>
      <c r="FDE8" s="119"/>
      <c r="FDF8" s="119"/>
      <c r="FDG8" s="119"/>
      <c r="FDH8" s="116"/>
      <c r="FDI8" s="117"/>
      <c r="FDJ8" s="116"/>
      <c r="FDK8" s="118"/>
      <c r="FDL8" s="119"/>
      <c r="FDM8" s="119"/>
      <c r="FDN8" s="119"/>
      <c r="FDO8" s="119"/>
      <c r="FDP8" s="119"/>
      <c r="FDQ8" s="116"/>
      <c r="FDR8" s="117"/>
      <c r="FDS8" s="116"/>
      <c r="FDT8" s="118"/>
      <c r="FDU8" s="119"/>
      <c r="FDV8" s="119"/>
      <c r="FDW8" s="119"/>
      <c r="FDX8" s="119"/>
      <c r="FDY8" s="119"/>
      <c r="FDZ8" s="116"/>
      <c r="FEA8" s="117"/>
      <c r="FEB8" s="116"/>
      <c r="FEC8" s="118"/>
      <c r="FED8" s="119"/>
      <c r="FEE8" s="119"/>
      <c r="FEF8" s="119"/>
      <c r="FEG8" s="119"/>
      <c r="FEH8" s="119"/>
      <c r="FEI8" s="116"/>
      <c r="FEJ8" s="117"/>
      <c r="FEK8" s="116"/>
      <c r="FEL8" s="118"/>
      <c r="FEM8" s="119"/>
      <c r="FEN8" s="119"/>
      <c r="FEO8" s="119"/>
      <c r="FEP8" s="119"/>
      <c r="FEQ8" s="119"/>
      <c r="FER8" s="116"/>
      <c r="FES8" s="117"/>
      <c r="FET8" s="116"/>
      <c r="FEU8" s="118"/>
      <c r="FEV8" s="119"/>
      <c r="FEW8" s="119"/>
      <c r="FEX8" s="119"/>
      <c r="FEY8" s="119"/>
      <c r="FEZ8" s="119"/>
      <c r="FFA8" s="116"/>
      <c r="FFB8" s="117"/>
      <c r="FFC8" s="116"/>
      <c r="FFD8" s="118"/>
      <c r="FFE8" s="119"/>
      <c r="FFF8" s="119"/>
      <c r="FFG8" s="119"/>
      <c r="FFH8" s="119"/>
      <c r="FFI8" s="119"/>
      <c r="FFJ8" s="116"/>
      <c r="FFK8" s="117"/>
      <c r="FFL8" s="116"/>
      <c r="FFM8" s="118"/>
      <c r="FFN8" s="119"/>
      <c r="FFO8" s="119"/>
      <c r="FFP8" s="119"/>
      <c r="FFQ8" s="119"/>
      <c r="FFR8" s="119"/>
      <c r="FFS8" s="116"/>
      <c r="FFT8" s="117"/>
      <c r="FFU8" s="116"/>
      <c r="FFV8" s="118"/>
      <c r="FFW8" s="119"/>
      <c r="FFX8" s="119"/>
      <c r="FFY8" s="119"/>
      <c r="FFZ8" s="119"/>
      <c r="FGA8" s="119"/>
      <c r="FGB8" s="116"/>
      <c r="FGC8" s="117"/>
      <c r="FGD8" s="116"/>
      <c r="FGE8" s="118"/>
      <c r="FGF8" s="119"/>
      <c r="FGG8" s="119"/>
      <c r="FGH8" s="119"/>
      <c r="FGI8" s="119"/>
      <c r="FGJ8" s="119"/>
      <c r="FGK8" s="116"/>
      <c r="FGL8" s="117"/>
      <c r="FGM8" s="116"/>
      <c r="FGN8" s="118"/>
      <c r="FGO8" s="119"/>
      <c r="FGP8" s="119"/>
      <c r="FGQ8" s="119"/>
      <c r="FGR8" s="119"/>
      <c r="FGS8" s="119"/>
      <c r="FGT8" s="116"/>
      <c r="FGU8" s="117"/>
      <c r="FGV8" s="116"/>
      <c r="FGW8" s="118"/>
      <c r="FGX8" s="119"/>
      <c r="FGY8" s="119"/>
      <c r="FGZ8" s="119"/>
      <c r="FHA8" s="119"/>
      <c r="FHB8" s="119"/>
      <c r="FHC8" s="116"/>
      <c r="FHD8" s="117"/>
      <c r="FHE8" s="116"/>
      <c r="FHF8" s="118"/>
      <c r="FHG8" s="119"/>
      <c r="FHH8" s="119"/>
      <c r="FHI8" s="119"/>
      <c r="FHJ8" s="119"/>
      <c r="FHK8" s="119"/>
      <c r="FHL8" s="116"/>
      <c r="FHM8" s="117"/>
      <c r="FHN8" s="116"/>
      <c r="FHO8" s="118"/>
      <c r="FHP8" s="119"/>
      <c r="FHQ8" s="119"/>
      <c r="FHR8" s="119"/>
      <c r="FHS8" s="119"/>
      <c r="FHT8" s="119"/>
      <c r="FHU8" s="116"/>
      <c r="FHV8" s="117"/>
      <c r="FHW8" s="116"/>
      <c r="FHX8" s="118"/>
      <c r="FHY8" s="119"/>
      <c r="FHZ8" s="119"/>
      <c r="FIA8" s="119"/>
      <c r="FIB8" s="119"/>
      <c r="FIC8" s="119"/>
      <c r="FID8" s="116"/>
      <c r="FIE8" s="117"/>
      <c r="FIF8" s="116"/>
      <c r="FIG8" s="118"/>
      <c r="FIH8" s="119"/>
      <c r="FII8" s="119"/>
      <c r="FIJ8" s="119"/>
      <c r="FIK8" s="119"/>
      <c r="FIL8" s="119"/>
      <c r="FIM8" s="116"/>
      <c r="FIN8" s="117"/>
      <c r="FIO8" s="116"/>
      <c r="FIP8" s="118"/>
      <c r="FIQ8" s="119"/>
      <c r="FIR8" s="119"/>
      <c r="FIS8" s="119"/>
      <c r="FIT8" s="119"/>
      <c r="FIU8" s="119"/>
      <c r="FIV8" s="116"/>
      <c r="FIW8" s="117"/>
      <c r="FIX8" s="116"/>
      <c r="FIY8" s="118"/>
      <c r="FIZ8" s="119"/>
      <c r="FJA8" s="119"/>
      <c r="FJB8" s="119"/>
      <c r="FJC8" s="119"/>
      <c r="FJD8" s="119"/>
      <c r="FJE8" s="116"/>
      <c r="FJF8" s="117"/>
      <c r="FJG8" s="116"/>
      <c r="FJH8" s="118"/>
      <c r="FJI8" s="119"/>
      <c r="FJJ8" s="119"/>
      <c r="FJK8" s="119"/>
      <c r="FJL8" s="119"/>
      <c r="FJM8" s="119"/>
      <c r="FJN8" s="116"/>
      <c r="FJO8" s="117"/>
      <c r="FJP8" s="116"/>
      <c r="FJQ8" s="118"/>
      <c r="FJR8" s="119"/>
      <c r="FJS8" s="119"/>
      <c r="FJT8" s="119"/>
      <c r="FJU8" s="119"/>
      <c r="FJV8" s="119"/>
      <c r="FJW8" s="116"/>
      <c r="FJX8" s="117"/>
      <c r="FJY8" s="116"/>
      <c r="FJZ8" s="118"/>
      <c r="FKA8" s="119"/>
      <c r="FKB8" s="119"/>
      <c r="FKC8" s="119"/>
      <c r="FKD8" s="119"/>
      <c r="FKE8" s="119"/>
      <c r="FKF8" s="116"/>
      <c r="FKG8" s="117"/>
      <c r="FKH8" s="116"/>
      <c r="FKI8" s="118"/>
      <c r="FKJ8" s="119"/>
      <c r="FKK8" s="119"/>
      <c r="FKL8" s="119"/>
      <c r="FKM8" s="119"/>
      <c r="FKN8" s="119"/>
      <c r="FKO8" s="116"/>
      <c r="FKP8" s="117"/>
      <c r="FKQ8" s="116"/>
      <c r="FKR8" s="118"/>
      <c r="FKS8" s="119"/>
      <c r="FKT8" s="119"/>
      <c r="FKU8" s="119"/>
      <c r="FKV8" s="119"/>
      <c r="FKW8" s="119"/>
      <c r="FKX8" s="116"/>
      <c r="FKY8" s="117"/>
      <c r="FKZ8" s="116"/>
      <c r="FLA8" s="118"/>
      <c r="FLB8" s="119"/>
      <c r="FLC8" s="119"/>
      <c r="FLD8" s="119"/>
      <c r="FLE8" s="119"/>
      <c r="FLF8" s="119"/>
      <c r="FLG8" s="116"/>
      <c r="FLH8" s="117"/>
      <c r="FLI8" s="116"/>
      <c r="FLJ8" s="118"/>
      <c r="FLK8" s="119"/>
      <c r="FLL8" s="119"/>
      <c r="FLM8" s="119"/>
      <c r="FLN8" s="119"/>
      <c r="FLO8" s="119"/>
      <c r="FLP8" s="116"/>
      <c r="FLQ8" s="117"/>
      <c r="FLR8" s="116"/>
      <c r="FLS8" s="118"/>
      <c r="FLT8" s="119"/>
      <c r="FLU8" s="119"/>
      <c r="FLV8" s="119"/>
      <c r="FLW8" s="119"/>
      <c r="FLX8" s="119"/>
      <c r="FLY8" s="116"/>
      <c r="FLZ8" s="117"/>
      <c r="FMA8" s="116"/>
      <c r="FMB8" s="118"/>
      <c r="FMC8" s="119"/>
      <c r="FMD8" s="119"/>
      <c r="FME8" s="119"/>
      <c r="FMF8" s="119"/>
      <c r="FMG8" s="119"/>
      <c r="FMH8" s="116"/>
      <c r="FMI8" s="117"/>
      <c r="FMJ8" s="116"/>
      <c r="FMK8" s="118"/>
      <c r="FML8" s="119"/>
      <c r="FMM8" s="119"/>
      <c r="FMN8" s="119"/>
      <c r="FMO8" s="119"/>
      <c r="FMP8" s="119"/>
      <c r="FMQ8" s="116"/>
      <c r="FMR8" s="117"/>
      <c r="FMS8" s="116"/>
      <c r="FMT8" s="118"/>
      <c r="FMU8" s="119"/>
      <c r="FMV8" s="119"/>
      <c r="FMW8" s="119"/>
      <c r="FMX8" s="119"/>
      <c r="FMY8" s="119"/>
      <c r="FMZ8" s="116"/>
      <c r="FNA8" s="117"/>
      <c r="FNB8" s="116"/>
      <c r="FNC8" s="118"/>
      <c r="FND8" s="119"/>
      <c r="FNE8" s="119"/>
      <c r="FNF8" s="119"/>
      <c r="FNG8" s="119"/>
      <c r="FNH8" s="119"/>
      <c r="FNI8" s="116"/>
      <c r="FNJ8" s="117"/>
      <c r="FNK8" s="116"/>
      <c r="FNL8" s="118"/>
      <c r="FNM8" s="119"/>
      <c r="FNN8" s="119"/>
      <c r="FNO8" s="119"/>
      <c r="FNP8" s="119"/>
      <c r="FNQ8" s="119"/>
      <c r="FNR8" s="116"/>
      <c r="FNS8" s="117"/>
      <c r="FNT8" s="116"/>
      <c r="FNU8" s="118"/>
      <c r="FNV8" s="119"/>
      <c r="FNW8" s="119"/>
      <c r="FNX8" s="119"/>
      <c r="FNY8" s="119"/>
      <c r="FNZ8" s="119"/>
      <c r="FOA8" s="116"/>
      <c r="FOB8" s="117"/>
      <c r="FOC8" s="116"/>
      <c r="FOD8" s="118"/>
      <c r="FOE8" s="119"/>
      <c r="FOF8" s="119"/>
      <c r="FOG8" s="119"/>
      <c r="FOH8" s="119"/>
      <c r="FOI8" s="119"/>
      <c r="FOJ8" s="116"/>
      <c r="FOK8" s="117"/>
      <c r="FOL8" s="116"/>
      <c r="FOM8" s="118"/>
      <c r="FON8" s="119"/>
      <c r="FOO8" s="119"/>
      <c r="FOP8" s="119"/>
      <c r="FOQ8" s="119"/>
      <c r="FOR8" s="119"/>
      <c r="FOS8" s="116"/>
      <c r="FOT8" s="117"/>
      <c r="FOU8" s="116"/>
      <c r="FOV8" s="118"/>
      <c r="FOW8" s="119"/>
      <c r="FOX8" s="119"/>
      <c r="FOY8" s="119"/>
      <c r="FOZ8" s="119"/>
      <c r="FPA8" s="119"/>
      <c r="FPB8" s="116"/>
      <c r="FPC8" s="117"/>
      <c r="FPD8" s="116"/>
      <c r="FPE8" s="118"/>
      <c r="FPF8" s="119"/>
      <c r="FPG8" s="119"/>
      <c r="FPH8" s="119"/>
      <c r="FPI8" s="119"/>
      <c r="FPJ8" s="119"/>
      <c r="FPK8" s="116"/>
      <c r="FPL8" s="117"/>
      <c r="FPM8" s="116"/>
      <c r="FPN8" s="118"/>
      <c r="FPO8" s="119"/>
      <c r="FPP8" s="119"/>
      <c r="FPQ8" s="119"/>
      <c r="FPR8" s="119"/>
      <c r="FPS8" s="119"/>
      <c r="FPT8" s="116"/>
      <c r="FPU8" s="117"/>
      <c r="FPV8" s="116"/>
      <c r="FPW8" s="118"/>
      <c r="FPX8" s="119"/>
      <c r="FPY8" s="119"/>
      <c r="FPZ8" s="119"/>
      <c r="FQA8" s="119"/>
      <c r="FQB8" s="119"/>
      <c r="FQC8" s="116"/>
      <c r="FQD8" s="117"/>
      <c r="FQE8" s="116"/>
      <c r="FQF8" s="118"/>
      <c r="FQG8" s="119"/>
      <c r="FQH8" s="119"/>
      <c r="FQI8" s="119"/>
      <c r="FQJ8" s="119"/>
      <c r="FQK8" s="119"/>
      <c r="FQL8" s="116"/>
      <c r="FQM8" s="117"/>
      <c r="FQN8" s="116"/>
      <c r="FQO8" s="118"/>
      <c r="FQP8" s="119"/>
      <c r="FQQ8" s="119"/>
      <c r="FQR8" s="119"/>
      <c r="FQS8" s="119"/>
      <c r="FQT8" s="119"/>
      <c r="FQU8" s="116"/>
      <c r="FQV8" s="117"/>
      <c r="FQW8" s="116"/>
      <c r="FQX8" s="118"/>
      <c r="FQY8" s="119"/>
      <c r="FQZ8" s="119"/>
      <c r="FRA8" s="119"/>
      <c r="FRB8" s="119"/>
      <c r="FRC8" s="119"/>
      <c r="FRD8" s="116"/>
      <c r="FRE8" s="117"/>
      <c r="FRF8" s="116"/>
      <c r="FRG8" s="118"/>
      <c r="FRH8" s="119"/>
      <c r="FRI8" s="119"/>
      <c r="FRJ8" s="119"/>
      <c r="FRK8" s="119"/>
      <c r="FRL8" s="119"/>
      <c r="FRM8" s="116"/>
      <c r="FRN8" s="117"/>
      <c r="FRO8" s="116"/>
      <c r="FRP8" s="118"/>
      <c r="FRQ8" s="119"/>
      <c r="FRR8" s="119"/>
      <c r="FRS8" s="119"/>
      <c r="FRT8" s="119"/>
      <c r="FRU8" s="119"/>
      <c r="FRV8" s="116"/>
      <c r="FRW8" s="117"/>
      <c r="FRX8" s="116"/>
      <c r="FRY8" s="118"/>
      <c r="FRZ8" s="119"/>
      <c r="FSA8" s="119"/>
      <c r="FSB8" s="119"/>
      <c r="FSC8" s="119"/>
      <c r="FSD8" s="119"/>
      <c r="FSE8" s="116"/>
      <c r="FSF8" s="117"/>
      <c r="FSG8" s="116"/>
      <c r="FSH8" s="118"/>
      <c r="FSI8" s="119"/>
      <c r="FSJ8" s="119"/>
      <c r="FSK8" s="119"/>
      <c r="FSL8" s="119"/>
      <c r="FSM8" s="119"/>
      <c r="FSN8" s="116"/>
      <c r="FSO8" s="117"/>
      <c r="FSP8" s="116"/>
      <c r="FSQ8" s="118"/>
      <c r="FSR8" s="119"/>
      <c r="FSS8" s="119"/>
      <c r="FST8" s="119"/>
      <c r="FSU8" s="119"/>
      <c r="FSV8" s="119"/>
      <c r="FSW8" s="116"/>
      <c r="FSX8" s="117"/>
      <c r="FSY8" s="116"/>
      <c r="FSZ8" s="118"/>
      <c r="FTA8" s="119"/>
      <c r="FTB8" s="119"/>
      <c r="FTC8" s="119"/>
      <c r="FTD8" s="119"/>
      <c r="FTE8" s="119"/>
      <c r="FTF8" s="116"/>
      <c r="FTG8" s="117"/>
      <c r="FTH8" s="116"/>
      <c r="FTI8" s="118"/>
      <c r="FTJ8" s="119"/>
      <c r="FTK8" s="119"/>
      <c r="FTL8" s="119"/>
      <c r="FTM8" s="119"/>
      <c r="FTN8" s="119"/>
      <c r="FTO8" s="116"/>
      <c r="FTP8" s="117"/>
      <c r="FTQ8" s="116"/>
      <c r="FTR8" s="118"/>
      <c r="FTS8" s="119"/>
      <c r="FTT8" s="119"/>
      <c r="FTU8" s="119"/>
      <c r="FTV8" s="119"/>
      <c r="FTW8" s="119"/>
      <c r="FTX8" s="116"/>
      <c r="FTY8" s="117"/>
      <c r="FTZ8" s="116"/>
      <c r="FUA8" s="118"/>
      <c r="FUB8" s="119"/>
      <c r="FUC8" s="119"/>
      <c r="FUD8" s="119"/>
      <c r="FUE8" s="119"/>
      <c r="FUF8" s="119"/>
      <c r="FUG8" s="116"/>
      <c r="FUH8" s="117"/>
      <c r="FUI8" s="116"/>
      <c r="FUJ8" s="118"/>
      <c r="FUK8" s="119"/>
      <c r="FUL8" s="119"/>
      <c r="FUM8" s="119"/>
      <c r="FUN8" s="119"/>
      <c r="FUO8" s="119"/>
      <c r="FUP8" s="116"/>
      <c r="FUQ8" s="117"/>
      <c r="FUR8" s="116"/>
      <c r="FUS8" s="118"/>
      <c r="FUT8" s="119"/>
      <c r="FUU8" s="119"/>
      <c r="FUV8" s="119"/>
      <c r="FUW8" s="119"/>
      <c r="FUX8" s="119"/>
      <c r="FUY8" s="116"/>
      <c r="FUZ8" s="117"/>
      <c r="FVA8" s="116"/>
      <c r="FVB8" s="118"/>
      <c r="FVC8" s="119"/>
      <c r="FVD8" s="119"/>
      <c r="FVE8" s="119"/>
      <c r="FVF8" s="119"/>
      <c r="FVG8" s="119"/>
      <c r="FVH8" s="116"/>
      <c r="FVI8" s="117"/>
      <c r="FVJ8" s="116"/>
      <c r="FVK8" s="118"/>
      <c r="FVL8" s="119"/>
      <c r="FVM8" s="119"/>
      <c r="FVN8" s="119"/>
      <c r="FVO8" s="119"/>
      <c r="FVP8" s="119"/>
      <c r="FVQ8" s="116"/>
      <c r="FVR8" s="117"/>
      <c r="FVS8" s="116"/>
      <c r="FVT8" s="118"/>
      <c r="FVU8" s="119"/>
      <c r="FVV8" s="119"/>
      <c r="FVW8" s="119"/>
      <c r="FVX8" s="119"/>
      <c r="FVY8" s="119"/>
      <c r="FVZ8" s="116"/>
      <c r="FWA8" s="117"/>
      <c r="FWB8" s="116"/>
      <c r="FWC8" s="118"/>
      <c r="FWD8" s="119"/>
      <c r="FWE8" s="119"/>
      <c r="FWF8" s="119"/>
      <c r="FWG8" s="119"/>
      <c r="FWH8" s="119"/>
      <c r="FWI8" s="116"/>
      <c r="FWJ8" s="117"/>
      <c r="FWK8" s="116"/>
      <c r="FWL8" s="118"/>
      <c r="FWM8" s="119"/>
      <c r="FWN8" s="119"/>
      <c r="FWO8" s="119"/>
      <c r="FWP8" s="119"/>
      <c r="FWQ8" s="119"/>
      <c r="FWR8" s="116"/>
      <c r="FWS8" s="117"/>
      <c r="FWT8" s="116"/>
      <c r="FWU8" s="118"/>
      <c r="FWV8" s="119"/>
      <c r="FWW8" s="119"/>
      <c r="FWX8" s="119"/>
      <c r="FWY8" s="119"/>
      <c r="FWZ8" s="119"/>
      <c r="FXA8" s="116"/>
      <c r="FXB8" s="117"/>
      <c r="FXC8" s="116"/>
      <c r="FXD8" s="118"/>
      <c r="FXE8" s="119"/>
      <c r="FXF8" s="119"/>
      <c r="FXG8" s="119"/>
      <c r="FXH8" s="119"/>
      <c r="FXI8" s="119"/>
      <c r="FXJ8" s="116"/>
      <c r="FXK8" s="117"/>
      <c r="FXL8" s="116"/>
      <c r="FXM8" s="118"/>
      <c r="FXN8" s="119"/>
      <c r="FXO8" s="119"/>
      <c r="FXP8" s="119"/>
      <c r="FXQ8" s="119"/>
      <c r="FXR8" s="119"/>
      <c r="FXS8" s="116"/>
      <c r="FXT8" s="117"/>
      <c r="FXU8" s="116"/>
      <c r="FXV8" s="118"/>
      <c r="FXW8" s="119"/>
      <c r="FXX8" s="119"/>
      <c r="FXY8" s="119"/>
      <c r="FXZ8" s="119"/>
      <c r="FYA8" s="119"/>
      <c r="FYB8" s="116"/>
      <c r="FYC8" s="117"/>
      <c r="FYD8" s="116"/>
      <c r="FYE8" s="118"/>
      <c r="FYF8" s="119"/>
      <c r="FYG8" s="119"/>
      <c r="FYH8" s="119"/>
      <c r="FYI8" s="119"/>
      <c r="FYJ8" s="119"/>
      <c r="FYK8" s="116"/>
      <c r="FYL8" s="117"/>
      <c r="FYM8" s="116"/>
      <c r="FYN8" s="118"/>
      <c r="FYO8" s="119"/>
      <c r="FYP8" s="119"/>
      <c r="FYQ8" s="119"/>
      <c r="FYR8" s="119"/>
      <c r="FYS8" s="119"/>
      <c r="FYT8" s="116"/>
      <c r="FYU8" s="117"/>
      <c r="FYV8" s="116"/>
      <c r="FYW8" s="118"/>
      <c r="FYX8" s="119"/>
      <c r="FYY8" s="119"/>
      <c r="FYZ8" s="119"/>
      <c r="FZA8" s="119"/>
      <c r="FZB8" s="119"/>
      <c r="FZC8" s="116"/>
      <c r="FZD8" s="117"/>
      <c r="FZE8" s="116"/>
      <c r="FZF8" s="118"/>
      <c r="FZG8" s="119"/>
      <c r="FZH8" s="119"/>
      <c r="FZI8" s="119"/>
      <c r="FZJ8" s="119"/>
      <c r="FZK8" s="119"/>
      <c r="FZL8" s="116"/>
      <c r="FZM8" s="117"/>
      <c r="FZN8" s="116"/>
      <c r="FZO8" s="118"/>
      <c r="FZP8" s="119"/>
      <c r="FZQ8" s="119"/>
      <c r="FZR8" s="119"/>
      <c r="FZS8" s="119"/>
      <c r="FZT8" s="119"/>
      <c r="FZU8" s="116"/>
      <c r="FZV8" s="117"/>
      <c r="FZW8" s="116"/>
      <c r="FZX8" s="118"/>
      <c r="FZY8" s="119"/>
      <c r="FZZ8" s="119"/>
      <c r="GAA8" s="119"/>
      <c r="GAB8" s="119"/>
      <c r="GAC8" s="119"/>
      <c r="GAD8" s="116"/>
      <c r="GAE8" s="117"/>
      <c r="GAF8" s="116"/>
      <c r="GAG8" s="118"/>
      <c r="GAH8" s="119"/>
      <c r="GAI8" s="119"/>
      <c r="GAJ8" s="119"/>
      <c r="GAK8" s="119"/>
      <c r="GAL8" s="119"/>
      <c r="GAM8" s="116"/>
      <c r="GAN8" s="117"/>
      <c r="GAO8" s="116"/>
      <c r="GAP8" s="118"/>
      <c r="GAQ8" s="119"/>
      <c r="GAR8" s="119"/>
      <c r="GAS8" s="119"/>
      <c r="GAT8" s="119"/>
      <c r="GAU8" s="119"/>
      <c r="GAV8" s="116"/>
      <c r="GAW8" s="117"/>
      <c r="GAX8" s="116"/>
      <c r="GAY8" s="118"/>
      <c r="GAZ8" s="119"/>
      <c r="GBA8" s="119"/>
      <c r="GBB8" s="119"/>
      <c r="GBC8" s="119"/>
      <c r="GBD8" s="119"/>
      <c r="GBE8" s="116"/>
      <c r="GBF8" s="117"/>
      <c r="GBG8" s="116"/>
      <c r="GBH8" s="118"/>
      <c r="GBI8" s="119"/>
      <c r="GBJ8" s="119"/>
      <c r="GBK8" s="119"/>
      <c r="GBL8" s="119"/>
      <c r="GBM8" s="119"/>
      <c r="GBN8" s="116"/>
      <c r="GBO8" s="117"/>
      <c r="GBP8" s="116"/>
      <c r="GBQ8" s="118"/>
      <c r="GBR8" s="119"/>
      <c r="GBS8" s="119"/>
      <c r="GBT8" s="119"/>
      <c r="GBU8" s="119"/>
      <c r="GBV8" s="119"/>
      <c r="GBW8" s="116"/>
      <c r="GBX8" s="117"/>
      <c r="GBY8" s="116"/>
      <c r="GBZ8" s="118"/>
      <c r="GCA8" s="119"/>
      <c r="GCB8" s="119"/>
      <c r="GCC8" s="119"/>
      <c r="GCD8" s="119"/>
      <c r="GCE8" s="119"/>
      <c r="GCF8" s="116"/>
      <c r="GCG8" s="117"/>
      <c r="GCH8" s="116"/>
      <c r="GCI8" s="118"/>
      <c r="GCJ8" s="119"/>
      <c r="GCK8" s="119"/>
      <c r="GCL8" s="119"/>
      <c r="GCM8" s="119"/>
      <c r="GCN8" s="119"/>
      <c r="GCO8" s="116"/>
      <c r="GCP8" s="117"/>
      <c r="GCQ8" s="116"/>
      <c r="GCR8" s="118"/>
      <c r="GCS8" s="119"/>
      <c r="GCT8" s="119"/>
      <c r="GCU8" s="119"/>
      <c r="GCV8" s="119"/>
      <c r="GCW8" s="119"/>
      <c r="GCX8" s="116"/>
      <c r="GCY8" s="117"/>
      <c r="GCZ8" s="116"/>
      <c r="GDA8" s="118"/>
      <c r="GDB8" s="119"/>
      <c r="GDC8" s="119"/>
      <c r="GDD8" s="119"/>
      <c r="GDE8" s="119"/>
      <c r="GDF8" s="119"/>
      <c r="GDG8" s="116"/>
      <c r="GDH8" s="117"/>
      <c r="GDI8" s="116"/>
      <c r="GDJ8" s="118"/>
      <c r="GDK8" s="119"/>
      <c r="GDL8" s="119"/>
      <c r="GDM8" s="119"/>
      <c r="GDN8" s="119"/>
      <c r="GDO8" s="119"/>
      <c r="GDP8" s="116"/>
      <c r="GDQ8" s="117"/>
      <c r="GDR8" s="116"/>
      <c r="GDS8" s="118"/>
      <c r="GDT8" s="119"/>
      <c r="GDU8" s="119"/>
      <c r="GDV8" s="119"/>
      <c r="GDW8" s="119"/>
      <c r="GDX8" s="119"/>
      <c r="GDY8" s="116"/>
      <c r="GDZ8" s="117"/>
      <c r="GEA8" s="116"/>
      <c r="GEB8" s="118"/>
      <c r="GEC8" s="119"/>
      <c r="GED8" s="119"/>
      <c r="GEE8" s="119"/>
      <c r="GEF8" s="119"/>
      <c r="GEG8" s="119"/>
      <c r="GEH8" s="116"/>
      <c r="GEI8" s="117"/>
      <c r="GEJ8" s="116"/>
      <c r="GEK8" s="118"/>
      <c r="GEL8" s="119"/>
      <c r="GEM8" s="119"/>
      <c r="GEN8" s="119"/>
      <c r="GEO8" s="119"/>
      <c r="GEP8" s="119"/>
      <c r="GEQ8" s="116"/>
      <c r="GER8" s="117"/>
      <c r="GES8" s="116"/>
      <c r="GET8" s="118"/>
      <c r="GEU8" s="119"/>
      <c r="GEV8" s="119"/>
      <c r="GEW8" s="119"/>
      <c r="GEX8" s="119"/>
      <c r="GEY8" s="119"/>
      <c r="GEZ8" s="116"/>
      <c r="GFA8" s="117"/>
      <c r="GFB8" s="116"/>
      <c r="GFC8" s="118"/>
      <c r="GFD8" s="119"/>
      <c r="GFE8" s="119"/>
      <c r="GFF8" s="119"/>
      <c r="GFG8" s="119"/>
      <c r="GFH8" s="119"/>
      <c r="GFI8" s="116"/>
      <c r="GFJ8" s="117"/>
      <c r="GFK8" s="116"/>
      <c r="GFL8" s="118"/>
      <c r="GFM8" s="119"/>
      <c r="GFN8" s="119"/>
      <c r="GFO8" s="119"/>
      <c r="GFP8" s="119"/>
      <c r="GFQ8" s="119"/>
      <c r="GFR8" s="116"/>
      <c r="GFS8" s="117"/>
      <c r="GFT8" s="116"/>
      <c r="GFU8" s="118"/>
      <c r="GFV8" s="119"/>
      <c r="GFW8" s="119"/>
      <c r="GFX8" s="119"/>
      <c r="GFY8" s="119"/>
      <c r="GFZ8" s="119"/>
      <c r="GGA8" s="116"/>
      <c r="GGB8" s="117"/>
      <c r="GGC8" s="116"/>
      <c r="GGD8" s="118"/>
      <c r="GGE8" s="119"/>
      <c r="GGF8" s="119"/>
      <c r="GGG8" s="119"/>
      <c r="GGH8" s="119"/>
      <c r="GGI8" s="119"/>
      <c r="GGJ8" s="116"/>
      <c r="GGK8" s="117"/>
      <c r="GGL8" s="116"/>
      <c r="GGM8" s="118"/>
      <c r="GGN8" s="119"/>
      <c r="GGO8" s="119"/>
      <c r="GGP8" s="119"/>
      <c r="GGQ8" s="119"/>
      <c r="GGR8" s="119"/>
      <c r="GGS8" s="116"/>
      <c r="GGT8" s="117"/>
      <c r="GGU8" s="116"/>
      <c r="GGV8" s="118"/>
      <c r="GGW8" s="119"/>
      <c r="GGX8" s="119"/>
      <c r="GGY8" s="119"/>
      <c r="GGZ8" s="119"/>
      <c r="GHA8" s="119"/>
      <c r="GHB8" s="116"/>
      <c r="GHC8" s="117"/>
      <c r="GHD8" s="116"/>
      <c r="GHE8" s="118"/>
      <c r="GHF8" s="119"/>
      <c r="GHG8" s="119"/>
      <c r="GHH8" s="119"/>
      <c r="GHI8" s="119"/>
      <c r="GHJ8" s="119"/>
      <c r="GHK8" s="116"/>
      <c r="GHL8" s="117"/>
      <c r="GHM8" s="116"/>
      <c r="GHN8" s="118"/>
      <c r="GHO8" s="119"/>
      <c r="GHP8" s="119"/>
      <c r="GHQ8" s="119"/>
      <c r="GHR8" s="119"/>
      <c r="GHS8" s="119"/>
      <c r="GHT8" s="116"/>
      <c r="GHU8" s="117"/>
      <c r="GHV8" s="116"/>
      <c r="GHW8" s="118"/>
      <c r="GHX8" s="119"/>
      <c r="GHY8" s="119"/>
      <c r="GHZ8" s="119"/>
      <c r="GIA8" s="119"/>
      <c r="GIB8" s="119"/>
      <c r="GIC8" s="116"/>
      <c r="GID8" s="117"/>
      <c r="GIE8" s="116"/>
      <c r="GIF8" s="118"/>
      <c r="GIG8" s="119"/>
      <c r="GIH8" s="119"/>
      <c r="GII8" s="119"/>
      <c r="GIJ8" s="119"/>
      <c r="GIK8" s="119"/>
      <c r="GIL8" s="116"/>
      <c r="GIM8" s="117"/>
      <c r="GIN8" s="116"/>
      <c r="GIO8" s="118"/>
      <c r="GIP8" s="119"/>
      <c r="GIQ8" s="119"/>
      <c r="GIR8" s="119"/>
      <c r="GIS8" s="119"/>
      <c r="GIT8" s="119"/>
      <c r="GIU8" s="116"/>
      <c r="GIV8" s="117"/>
      <c r="GIW8" s="116"/>
      <c r="GIX8" s="118"/>
      <c r="GIY8" s="119"/>
      <c r="GIZ8" s="119"/>
      <c r="GJA8" s="119"/>
      <c r="GJB8" s="119"/>
      <c r="GJC8" s="119"/>
      <c r="GJD8" s="116"/>
      <c r="GJE8" s="117"/>
      <c r="GJF8" s="116"/>
      <c r="GJG8" s="118"/>
      <c r="GJH8" s="119"/>
      <c r="GJI8" s="119"/>
      <c r="GJJ8" s="119"/>
      <c r="GJK8" s="119"/>
      <c r="GJL8" s="119"/>
      <c r="GJM8" s="116"/>
      <c r="GJN8" s="117"/>
      <c r="GJO8" s="116"/>
      <c r="GJP8" s="118"/>
      <c r="GJQ8" s="119"/>
      <c r="GJR8" s="119"/>
      <c r="GJS8" s="119"/>
      <c r="GJT8" s="119"/>
      <c r="GJU8" s="119"/>
      <c r="GJV8" s="116"/>
      <c r="GJW8" s="117"/>
      <c r="GJX8" s="116"/>
      <c r="GJY8" s="118"/>
      <c r="GJZ8" s="119"/>
      <c r="GKA8" s="119"/>
      <c r="GKB8" s="119"/>
      <c r="GKC8" s="119"/>
      <c r="GKD8" s="119"/>
      <c r="GKE8" s="116"/>
      <c r="GKF8" s="117"/>
      <c r="GKG8" s="116"/>
      <c r="GKH8" s="118"/>
      <c r="GKI8" s="119"/>
      <c r="GKJ8" s="119"/>
      <c r="GKK8" s="119"/>
      <c r="GKL8" s="119"/>
      <c r="GKM8" s="119"/>
      <c r="GKN8" s="116"/>
      <c r="GKO8" s="117"/>
      <c r="GKP8" s="116"/>
      <c r="GKQ8" s="118"/>
      <c r="GKR8" s="119"/>
      <c r="GKS8" s="119"/>
      <c r="GKT8" s="119"/>
      <c r="GKU8" s="119"/>
      <c r="GKV8" s="119"/>
      <c r="GKW8" s="116"/>
      <c r="GKX8" s="117"/>
      <c r="GKY8" s="116"/>
      <c r="GKZ8" s="118"/>
      <c r="GLA8" s="119"/>
      <c r="GLB8" s="119"/>
      <c r="GLC8" s="119"/>
      <c r="GLD8" s="119"/>
      <c r="GLE8" s="119"/>
      <c r="GLF8" s="116"/>
      <c r="GLG8" s="117"/>
      <c r="GLH8" s="116"/>
      <c r="GLI8" s="118"/>
      <c r="GLJ8" s="119"/>
      <c r="GLK8" s="119"/>
      <c r="GLL8" s="119"/>
      <c r="GLM8" s="119"/>
      <c r="GLN8" s="119"/>
      <c r="GLO8" s="116"/>
      <c r="GLP8" s="117"/>
      <c r="GLQ8" s="116"/>
      <c r="GLR8" s="118"/>
      <c r="GLS8" s="119"/>
      <c r="GLT8" s="119"/>
      <c r="GLU8" s="119"/>
      <c r="GLV8" s="119"/>
      <c r="GLW8" s="119"/>
      <c r="GLX8" s="116"/>
      <c r="GLY8" s="117"/>
      <c r="GLZ8" s="116"/>
      <c r="GMA8" s="118"/>
      <c r="GMB8" s="119"/>
      <c r="GMC8" s="119"/>
      <c r="GMD8" s="119"/>
      <c r="GME8" s="119"/>
      <c r="GMF8" s="119"/>
      <c r="GMG8" s="116"/>
      <c r="GMH8" s="117"/>
      <c r="GMI8" s="116"/>
      <c r="GMJ8" s="118"/>
      <c r="GMK8" s="119"/>
      <c r="GML8" s="119"/>
      <c r="GMM8" s="119"/>
      <c r="GMN8" s="119"/>
      <c r="GMO8" s="119"/>
      <c r="GMP8" s="116"/>
      <c r="GMQ8" s="117"/>
      <c r="GMR8" s="116"/>
      <c r="GMS8" s="118"/>
      <c r="GMT8" s="119"/>
      <c r="GMU8" s="119"/>
      <c r="GMV8" s="119"/>
      <c r="GMW8" s="119"/>
      <c r="GMX8" s="119"/>
      <c r="GMY8" s="116"/>
      <c r="GMZ8" s="117"/>
      <c r="GNA8" s="116"/>
      <c r="GNB8" s="118"/>
      <c r="GNC8" s="119"/>
      <c r="GND8" s="119"/>
      <c r="GNE8" s="119"/>
      <c r="GNF8" s="119"/>
      <c r="GNG8" s="119"/>
      <c r="GNH8" s="116"/>
      <c r="GNI8" s="117"/>
      <c r="GNJ8" s="116"/>
      <c r="GNK8" s="118"/>
      <c r="GNL8" s="119"/>
      <c r="GNM8" s="119"/>
      <c r="GNN8" s="119"/>
      <c r="GNO8" s="119"/>
      <c r="GNP8" s="119"/>
      <c r="GNQ8" s="116"/>
      <c r="GNR8" s="117"/>
      <c r="GNS8" s="116"/>
      <c r="GNT8" s="118"/>
      <c r="GNU8" s="119"/>
      <c r="GNV8" s="119"/>
      <c r="GNW8" s="119"/>
      <c r="GNX8" s="119"/>
      <c r="GNY8" s="119"/>
      <c r="GNZ8" s="116"/>
      <c r="GOA8" s="117"/>
      <c r="GOB8" s="116"/>
      <c r="GOC8" s="118"/>
      <c r="GOD8" s="119"/>
      <c r="GOE8" s="119"/>
      <c r="GOF8" s="119"/>
      <c r="GOG8" s="119"/>
      <c r="GOH8" s="119"/>
      <c r="GOI8" s="116"/>
      <c r="GOJ8" s="117"/>
      <c r="GOK8" s="116"/>
      <c r="GOL8" s="118"/>
      <c r="GOM8" s="119"/>
      <c r="GON8" s="119"/>
      <c r="GOO8" s="119"/>
      <c r="GOP8" s="119"/>
      <c r="GOQ8" s="119"/>
      <c r="GOR8" s="116"/>
      <c r="GOS8" s="117"/>
      <c r="GOT8" s="116"/>
      <c r="GOU8" s="118"/>
      <c r="GOV8" s="119"/>
      <c r="GOW8" s="119"/>
      <c r="GOX8" s="119"/>
      <c r="GOY8" s="119"/>
      <c r="GOZ8" s="119"/>
      <c r="GPA8" s="116"/>
      <c r="GPB8" s="117"/>
      <c r="GPC8" s="116"/>
      <c r="GPD8" s="118"/>
      <c r="GPE8" s="119"/>
      <c r="GPF8" s="119"/>
      <c r="GPG8" s="119"/>
      <c r="GPH8" s="119"/>
      <c r="GPI8" s="119"/>
      <c r="GPJ8" s="116"/>
      <c r="GPK8" s="117"/>
      <c r="GPL8" s="116"/>
      <c r="GPM8" s="118"/>
      <c r="GPN8" s="119"/>
      <c r="GPO8" s="119"/>
      <c r="GPP8" s="119"/>
      <c r="GPQ8" s="119"/>
      <c r="GPR8" s="119"/>
      <c r="GPS8" s="116"/>
      <c r="GPT8" s="117"/>
      <c r="GPU8" s="116"/>
      <c r="GPV8" s="118"/>
      <c r="GPW8" s="119"/>
      <c r="GPX8" s="119"/>
      <c r="GPY8" s="119"/>
      <c r="GPZ8" s="119"/>
      <c r="GQA8" s="119"/>
      <c r="GQB8" s="116"/>
      <c r="GQC8" s="117"/>
      <c r="GQD8" s="116"/>
      <c r="GQE8" s="118"/>
      <c r="GQF8" s="119"/>
      <c r="GQG8" s="119"/>
      <c r="GQH8" s="119"/>
      <c r="GQI8" s="119"/>
      <c r="GQJ8" s="119"/>
      <c r="GQK8" s="116"/>
      <c r="GQL8" s="117"/>
      <c r="GQM8" s="116"/>
      <c r="GQN8" s="118"/>
      <c r="GQO8" s="119"/>
      <c r="GQP8" s="119"/>
      <c r="GQQ8" s="119"/>
      <c r="GQR8" s="119"/>
      <c r="GQS8" s="119"/>
      <c r="GQT8" s="116"/>
      <c r="GQU8" s="117"/>
      <c r="GQV8" s="116"/>
      <c r="GQW8" s="118"/>
      <c r="GQX8" s="119"/>
      <c r="GQY8" s="119"/>
      <c r="GQZ8" s="119"/>
      <c r="GRA8" s="119"/>
      <c r="GRB8" s="119"/>
      <c r="GRC8" s="116"/>
      <c r="GRD8" s="117"/>
      <c r="GRE8" s="116"/>
      <c r="GRF8" s="118"/>
      <c r="GRG8" s="119"/>
      <c r="GRH8" s="119"/>
      <c r="GRI8" s="119"/>
      <c r="GRJ8" s="119"/>
      <c r="GRK8" s="119"/>
      <c r="GRL8" s="116"/>
      <c r="GRM8" s="117"/>
      <c r="GRN8" s="116"/>
      <c r="GRO8" s="118"/>
      <c r="GRP8" s="119"/>
      <c r="GRQ8" s="119"/>
      <c r="GRR8" s="119"/>
      <c r="GRS8" s="119"/>
      <c r="GRT8" s="119"/>
      <c r="GRU8" s="116"/>
      <c r="GRV8" s="117"/>
      <c r="GRW8" s="116"/>
      <c r="GRX8" s="118"/>
      <c r="GRY8" s="119"/>
      <c r="GRZ8" s="119"/>
      <c r="GSA8" s="119"/>
      <c r="GSB8" s="119"/>
      <c r="GSC8" s="119"/>
      <c r="GSD8" s="116"/>
      <c r="GSE8" s="117"/>
      <c r="GSF8" s="116"/>
      <c r="GSG8" s="118"/>
      <c r="GSH8" s="119"/>
      <c r="GSI8" s="119"/>
      <c r="GSJ8" s="119"/>
      <c r="GSK8" s="119"/>
      <c r="GSL8" s="119"/>
      <c r="GSM8" s="116"/>
      <c r="GSN8" s="117"/>
      <c r="GSO8" s="116"/>
      <c r="GSP8" s="118"/>
      <c r="GSQ8" s="119"/>
      <c r="GSR8" s="119"/>
      <c r="GSS8" s="119"/>
      <c r="GST8" s="119"/>
      <c r="GSU8" s="119"/>
      <c r="GSV8" s="116"/>
      <c r="GSW8" s="117"/>
      <c r="GSX8" s="116"/>
      <c r="GSY8" s="118"/>
      <c r="GSZ8" s="119"/>
      <c r="GTA8" s="119"/>
      <c r="GTB8" s="119"/>
      <c r="GTC8" s="119"/>
      <c r="GTD8" s="119"/>
      <c r="GTE8" s="116"/>
      <c r="GTF8" s="117"/>
      <c r="GTG8" s="116"/>
      <c r="GTH8" s="118"/>
      <c r="GTI8" s="119"/>
      <c r="GTJ8" s="119"/>
      <c r="GTK8" s="119"/>
      <c r="GTL8" s="119"/>
      <c r="GTM8" s="119"/>
      <c r="GTN8" s="116"/>
      <c r="GTO8" s="117"/>
      <c r="GTP8" s="116"/>
      <c r="GTQ8" s="118"/>
      <c r="GTR8" s="119"/>
      <c r="GTS8" s="119"/>
      <c r="GTT8" s="119"/>
      <c r="GTU8" s="119"/>
      <c r="GTV8" s="119"/>
      <c r="GTW8" s="116"/>
      <c r="GTX8" s="117"/>
      <c r="GTY8" s="116"/>
      <c r="GTZ8" s="118"/>
      <c r="GUA8" s="119"/>
      <c r="GUB8" s="119"/>
      <c r="GUC8" s="119"/>
      <c r="GUD8" s="119"/>
      <c r="GUE8" s="119"/>
      <c r="GUF8" s="116"/>
      <c r="GUG8" s="117"/>
      <c r="GUH8" s="116"/>
      <c r="GUI8" s="118"/>
      <c r="GUJ8" s="119"/>
      <c r="GUK8" s="119"/>
      <c r="GUL8" s="119"/>
      <c r="GUM8" s="119"/>
      <c r="GUN8" s="119"/>
      <c r="GUO8" s="116"/>
      <c r="GUP8" s="117"/>
      <c r="GUQ8" s="116"/>
      <c r="GUR8" s="118"/>
      <c r="GUS8" s="119"/>
      <c r="GUT8" s="119"/>
      <c r="GUU8" s="119"/>
      <c r="GUV8" s="119"/>
      <c r="GUW8" s="119"/>
      <c r="GUX8" s="116"/>
      <c r="GUY8" s="117"/>
      <c r="GUZ8" s="116"/>
      <c r="GVA8" s="118"/>
      <c r="GVB8" s="119"/>
      <c r="GVC8" s="119"/>
      <c r="GVD8" s="119"/>
      <c r="GVE8" s="119"/>
      <c r="GVF8" s="119"/>
      <c r="GVG8" s="116"/>
      <c r="GVH8" s="117"/>
      <c r="GVI8" s="116"/>
      <c r="GVJ8" s="118"/>
      <c r="GVK8" s="119"/>
      <c r="GVL8" s="119"/>
      <c r="GVM8" s="119"/>
      <c r="GVN8" s="119"/>
      <c r="GVO8" s="119"/>
      <c r="GVP8" s="116"/>
      <c r="GVQ8" s="117"/>
      <c r="GVR8" s="116"/>
      <c r="GVS8" s="118"/>
      <c r="GVT8" s="119"/>
      <c r="GVU8" s="119"/>
      <c r="GVV8" s="119"/>
      <c r="GVW8" s="119"/>
      <c r="GVX8" s="119"/>
      <c r="GVY8" s="116"/>
      <c r="GVZ8" s="117"/>
      <c r="GWA8" s="116"/>
      <c r="GWB8" s="118"/>
      <c r="GWC8" s="119"/>
      <c r="GWD8" s="119"/>
      <c r="GWE8" s="119"/>
      <c r="GWF8" s="119"/>
      <c r="GWG8" s="119"/>
      <c r="GWH8" s="116"/>
      <c r="GWI8" s="117"/>
      <c r="GWJ8" s="116"/>
      <c r="GWK8" s="118"/>
      <c r="GWL8" s="119"/>
      <c r="GWM8" s="119"/>
      <c r="GWN8" s="119"/>
      <c r="GWO8" s="119"/>
      <c r="GWP8" s="119"/>
      <c r="GWQ8" s="116"/>
      <c r="GWR8" s="117"/>
      <c r="GWS8" s="116"/>
      <c r="GWT8" s="118"/>
      <c r="GWU8" s="119"/>
      <c r="GWV8" s="119"/>
      <c r="GWW8" s="119"/>
      <c r="GWX8" s="119"/>
      <c r="GWY8" s="119"/>
      <c r="GWZ8" s="116"/>
      <c r="GXA8" s="117"/>
      <c r="GXB8" s="116"/>
      <c r="GXC8" s="118"/>
      <c r="GXD8" s="119"/>
      <c r="GXE8" s="119"/>
      <c r="GXF8" s="119"/>
      <c r="GXG8" s="119"/>
      <c r="GXH8" s="119"/>
      <c r="GXI8" s="116"/>
      <c r="GXJ8" s="117"/>
      <c r="GXK8" s="116"/>
      <c r="GXL8" s="118"/>
      <c r="GXM8" s="119"/>
      <c r="GXN8" s="119"/>
      <c r="GXO8" s="119"/>
      <c r="GXP8" s="119"/>
      <c r="GXQ8" s="119"/>
      <c r="GXR8" s="116"/>
      <c r="GXS8" s="117"/>
      <c r="GXT8" s="116"/>
      <c r="GXU8" s="118"/>
      <c r="GXV8" s="119"/>
      <c r="GXW8" s="119"/>
      <c r="GXX8" s="119"/>
      <c r="GXY8" s="119"/>
      <c r="GXZ8" s="119"/>
      <c r="GYA8" s="116"/>
      <c r="GYB8" s="117"/>
      <c r="GYC8" s="116"/>
      <c r="GYD8" s="118"/>
      <c r="GYE8" s="119"/>
      <c r="GYF8" s="119"/>
      <c r="GYG8" s="119"/>
      <c r="GYH8" s="119"/>
      <c r="GYI8" s="119"/>
      <c r="GYJ8" s="116"/>
      <c r="GYK8" s="117"/>
      <c r="GYL8" s="116"/>
      <c r="GYM8" s="118"/>
      <c r="GYN8" s="119"/>
      <c r="GYO8" s="119"/>
      <c r="GYP8" s="119"/>
      <c r="GYQ8" s="119"/>
      <c r="GYR8" s="119"/>
      <c r="GYS8" s="116"/>
      <c r="GYT8" s="117"/>
      <c r="GYU8" s="116"/>
      <c r="GYV8" s="118"/>
      <c r="GYW8" s="119"/>
      <c r="GYX8" s="119"/>
      <c r="GYY8" s="119"/>
      <c r="GYZ8" s="119"/>
      <c r="GZA8" s="119"/>
      <c r="GZB8" s="116"/>
      <c r="GZC8" s="117"/>
      <c r="GZD8" s="116"/>
      <c r="GZE8" s="118"/>
      <c r="GZF8" s="119"/>
      <c r="GZG8" s="119"/>
      <c r="GZH8" s="119"/>
      <c r="GZI8" s="119"/>
      <c r="GZJ8" s="119"/>
      <c r="GZK8" s="116"/>
      <c r="GZL8" s="117"/>
      <c r="GZM8" s="116"/>
      <c r="GZN8" s="118"/>
      <c r="GZO8" s="119"/>
      <c r="GZP8" s="119"/>
      <c r="GZQ8" s="119"/>
      <c r="GZR8" s="119"/>
      <c r="GZS8" s="119"/>
      <c r="GZT8" s="116"/>
      <c r="GZU8" s="117"/>
      <c r="GZV8" s="116"/>
      <c r="GZW8" s="118"/>
      <c r="GZX8" s="119"/>
      <c r="GZY8" s="119"/>
      <c r="GZZ8" s="119"/>
      <c r="HAA8" s="119"/>
      <c r="HAB8" s="119"/>
      <c r="HAC8" s="116"/>
      <c r="HAD8" s="117"/>
      <c r="HAE8" s="116"/>
      <c r="HAF8" s="118"/>
      <c r="HAG8" s="119"/>
      <c r="HAH8" s="119"/>
      <c r="HAI8" s="119"/>
      <c r="HAJ8" s="119"/>
      <c r="HAK8" s="119"/>
      <c r="HAL8" s="116"/>
      <c r="HAM8" s="117"/>
      <c r="HAN8" s="116"/>
      <c r="HAO8" s="118"/>
      <c r="HAP8" s="119"/>
      <c r="HAQ8" s="119"/>
      <c r="HAR8" s="119"/>
      <c r="HAS8" s="119"/>
      <c r="HAT8" s="119"/>
      <c r="HAU8" s="116"/>
      <c r="HAV8" s="117"/>
      <c r="HAW8" s="116"/>
      <c r="HAX8" s="118"/>
      <c r="HAY8" s="119"/>
      <c r="HAZ8" s="119"/>
      <c r="HBA8" s="119"/>
      <c r="HBB8" s="119"/>
      <c r="HBC8" s="119"/>
      <c r="HBD8" s="116"/>
      <c r="HBE8" s="117"/>
      <c r="HBF8" s="116"/>
      <c r="HBG8" s="118"/>
      <c r="HBH8" s="119"/>
      <c r="HBI8" s="119"/>
      <c r="HBJ8" s="119"/>
      <c r="HBK8" s="119"/>
      <c r="HBL8" s="119"/>
      <c r="HBM8" s="116"/>
      <c r="HBN8" s="117"/>
      <c r="HBO8" s="116"/>
      <c r="HBP8" s="118"/>
      <c r="HBQ8" s="119"/>
      <c r="HBR8" s="119"/>
      <c r="HBS8" s="119"/>
      <c r="HBT8" s="119"/>
      <c r="HBU8" s="119"/>
      <c r="HBV8" s="116"/>
      <c r="HBW8" s="117"/>
      <c r="HBX8" s="116"/>
      <c r="HBY8" s="118"/>
      <c r="HBZ8" s="119"/>
      <c r="HCA8" s="119"/>
      <c r="HCB8" s="119"/>
      <c r="HCC8" s="119"/>
      <c r="HCD8" s="119"/>
      <c r="HCE8" s="116"/>
      <c r="HCF8" s="117"/>
      <c r="HCG8" s="116"/>
      <c r="HCH8" s="118"/>
      <c r="HCI8" s="119"/>
      <c r="HCJ8" s="119"/>
      <c r="HCK8" s="119"/>
      <c r="HCL8" s="119"/>
      <c r="HCM8" s="119"/>
      <c r="HCN8" s="116"/>
      <c r="HCO8" s="117"/>
      <c r="HCP8" s="116"/>
      <c r="HCQ8" s="118"/>
      <c r="HCR8" s="119"/>
      <c r="HCS8" s="119"/>
      <c r="HCT8" s="119"/>
      <c r="HCU8" s="119"/>
      <c r="HCV8" s="119"/>
      <c r="HCW8" s="116"/>
      <c r="HCX8" s="117"/>
      <c r="HCY8" s="116"/>
      <c r="HCZ8" s="118"/>
      <c r="HDA8" s="119"/>
      <c r="HDB8" s="119"/>
      <c r="HDC8" s="119"/>
      <c r="HDD8" s="119"/>
      <c r="HDE8" s="119"/>
      <c r="HDF8" s="116"/>
      <c r="HDG8" s="117"/>
      <c r="HDH8" s="116"/>
      <c r="HDI8" s="118"/>
      <c r="HDJ8" s="119"/>
      <c r="HDK8" s="119"/>
      <c r="HDL8" s="119"/>
      <c r="HDM8" s="119"/>
      <c r="HDN8" s="119"/>
      <c r="HDO8" s="116"/>
      <c r="HDP8" s="117"/>
      <c r="HDQ8" s="116"/>
      <c r="HDR8" s="118"/>
      <c r="HDS8" s="119"/>
      <c r="HDT8" s="119"/>
      <c r="HDU8" s="119"/>
      <c r="HDV8" s="119"/>
      <c r="HDW8" s="119"/>
      <c r="HDX8" s="116"/>
      <c r="HDY8" s="117"/>
      <c r="HDZ8" s="116"/>
      <c r="HEA8" s="118"/>
      <c r="HEB8" s="119"/>
      <c r="HEC8" s="119"/>
      <c r="HED8" s="119"/>
      <c r="HEE8" s="119"/>
      <c r="HEF8" s="119"/>
      <c r="HEG8" s="116"/>
      <c r="HEH8" s="117"/>
      <c r="HEI8" s="116"/>
      <c r="HEJ8" s="118"/>
      <c r="HEK8" s="119"/>
      <c r="HEL8" s="119"/>
      <c r="HEM8" s="119"/>
      <c r="HEN8" s="119"/>
      <c r="HEO8" s="119"/>
      <c r="HEP8" s="116"/>
      <c r="HEQ8" s="117"/>
      <c r="HER8" s="116"/>
      <c r="HES8" s="118"/>
      <c r="HET8" s="119"/>
      <c r="HEU8" s="119"/>
      <c r="HEV8" s="119"/>
      <c r="HEW8" s="119"/>
      <c r="HEX8" s="119"/>
      <c r="HEY8" s="116"/>
      <c r="HEZ8" s="117"/>
      <c r="HFA8" s="116"/>
      <c r="HFB8" s="118"/>
      <c r="HFC8" s="119"/>
      <c r="HFD8" s="119"/>
      <c r="HFE8" s="119"/>
      <c r="HFF8" s="119"/>
      <c r="HFG8" s="119"/>
      <c r="HFH8" s="116"/>
      <c r="HFI8" s="117"/>
      <c r="HFJ8" s="116"/>
      <c r="HFK8" s="118"/>
      <c r="HFL8" s="119"/>
      <c r="HFM8" s="119"/>
      <c r="HFN8" s="119"/>
      <c r="HFO8" s="119"/>
      <c r="HFP8" s="119"/>
      <c r="HFQ8" s="116"/>
      <c r="HFR8" s="117"/>
      <c r="HFS8" s="116"/>
      <c r="HFT8" s="118"/>
      <c r="HFU8" s="119"/>
      <c r="HFV8" s="119"/>
      <c r="HFW8" s="119"/>
      <c r="HFX8" s="119"/>
      <c r="HFY8" s="119"/>
      <c r="HFZ8" s="116"/>
      <c r="HGA8" s="117"/>
      <c r="HGB8" s="116"/>
      <c r="HGC8" s="118"/>
      <c r="HGD8" s="119"/>
      <c r="HGE8" s="119"/>
      <c r="HGF8" s="119"/>
      <c r="HGG8" s="119"/>
      <c r="HGH8" s="119"/>
      <c r="HGI8" s="116"/>
      <c r="HGJ8" s="117"/>
      <c r="HGK8" s="116"/>
      <c r="HGL8" s="118"/>
      <c r="HGM8" s="119"/>
      <c r="HGN8" s="119"/>
      <c r="HGO8" s="119"/>
      <c r="HGP8" s="119"/>
      <c r="HGQ8" s="119"/>
      <c r="HGR8" s="116"/>
      <c r="HGS8" s="117"/>
      <c r="HGT8" s="116"/>
      <c r="HGU8" s="118"/>
      <c r="HGV8" s="119"/>
      <c r="HGW8" s="119"/>
      <c r="HGX8" s="119"/>
      <c r="HGY8" s="119"/>
      <c r="HGZ8" s="119"/>
      <c r="HHA8" s="116"/>
      <c r="HHB8" s="117"/>
      <c r="HHC8" s="116"/>
      <c r="HHD8" s="118"/>
      <c r="HHE8" s="119"/>
      <c r="HHF8" s="119"/>
      <c r="HHG8" s="119"/>
      <c r="HHH8" s="119"/>
      <c r="HHI8" s="119"/>
      <c r="HHJ8" s="116"/>
      <c r="HHK8" s="117"/>
      <c r="HHL8" s="116"/>
      <c r="HHM8" s="118"/>
      <c r="HHN8" s="119"/>
      <c r="HHO8" s="119"/>
      <c r="HHP8" s="119"/>
      <c r="HHQ8" s="119"/>
      <c r="HHR8" s="119"/>
      <c r="HHS8" s="116"/>
      <c r="HHT8" s="117"/>
      <c r="HHU8" s="116"/>
      <c r="HHV8" s="118"/>
      <c r="HHW8" s="119"/>
      <c r="HHX8" s="119"/>
      <c r="HHY8" s="119"/>
      <c r="HHZ8" s="119"/>
      <c r="HIA8" s="119"/>
      <c r="HIB8" s="116"/>
      <c r="HIC8" s="117"/>
      <c r="HID8" s="116"/>
      <c r="HIE8" s="118"/>
      <c r="HIF8" s="119"/>
      <c r="HIG8" s="119"/>
      <c r="HIH8" s="119"/>
      <c r="HII8" s="119"/>
      <c r="HIJ8" s="119"/>
      <c r="HIK8" s="116"/>
      <c r="HIL8" s="117"/>
      <c r="HIM8" s="116"/>
      <c r="HIN8" s="118"/>
      <c r="HIO8" s="119"/>
      <c r="HIP8" s="119"/>
      <c r="HIQ8" s="119"/>
      <c r="HIR8" s="119"/>
      <c r="HIS8" s="119"/>
      <c r="HIT8" s="116"/>
      <c r="HIU8" s="117"/>
      <c r="HIV8" s="116"/>
      <c r="HIW8" s="118"/>
      <c r="HIX8" s="119"/>
      <c r="HIY8" s="119"/>
      <c r="HIZ8" s="119"/>
      <c r="HJA8" s="119"/>
      <c r="HJB8" s="119"/>
      <c r="HJC8" s="116"/>
      <c r="HJD8" s="117"/>
      <c r="HJE8" s="116"/>
      <c r="HJF8" s="118"/>
      <c r="HJG8" s="119"/>
      <c r="HJH8" s="119"/>
      <c r="HJI8" s="119"/>
      <c r="HJJ8" s="119"/>
      <c r="HJK8" s="119"/>
      <c r="HJL8" s="116"/>
      <c r="HJM8" s="117"/>
      <c r="HJN8" s="116"/>
      <c r="HJO8" s="118"/>
      <c r="HJP8" s="119"/>
      <c r="HJQ8" s="119"/>
      <c r="HJR8" s="119"/>
      <c r="HJS8" s="119"/>
      <c r="HJT8" s="119"/>
      <c r="HJU8" s="116"/>
      <c r="HJV8" s="117"/>
      <c r="HJW8" s="116"/>
      <c r="HJX8" s="118"/>
      <c r="HJY8" s="119"/>
      <c r="HJZ8" s="119"/>
      <c r="HKA8" s="119"/>
      <c r="HKB8" s="119"/>
      <c r="HKC8" s="119"/>
      <c r="HKD8" s="116"/>
      <c r="HKE8" s="117"/>
      <c r="HKF8" s="116"/>
      <c r="HKG8" s="118"/>
      <c r="HKH8" s="119"/>
      <c r="HKI8" s="119"/>
      <c r="HKJ8" s="119"/>
      <c r="HKK8" s="119"/>
      <c r="HKL8" s="119"/>
      <c r="HKM8" s="116"/>
      <c r="HKN8" s="117"/>
      <c r="HKO8" s="116"/>
      <c r="HKP8" s="118"/>
      <c r="HKQ8" s="119"/>
      <c r="HKR8" s="119"/>
      <c r="HKS8" s="119"/>
      <c r="HKT8" s="119"/>
      <c r="HKU8" s="119"/>
      <c r="HKV8" s="116"/>
      <c r="HKW8" s="117"/>
      <c r="HKX8" s="116"/>
      <c r="HKY8" s="118"/>
      <c r="HKZ8" s="119"/>
      <c r="HLA8" s="119"/>
      <c r="HLB8" s="119"/>
      <c r="HLC8" s="119"/>
      <c r="HLD8" s="119"/>
      <c r="HLE8" s="116"/>
      <c r="HLF8" s="117"/>
      <c r="HLG8" s="116"/>
      <c r="HLH8" s="118"/>
      <c r="HLI8" s="119"/>
      <c r="HLJ8" s="119"/>
      <c r="HLK8" s="119"/>
      <c r="HLL8" s="119"/>
      <c r="HLM8" s="119"/>
      <c r="HLN8" s="116"/>
      <c r="HLO8" s="117"/>
      <c r="HLP8" s="116"/>
      <c r="HLQ8" s="118"/>
      <c r="HLR8" s="119"/>
      <c r="HLS8" s="119"/>
      <c r="HLT8" s="119"/>
      <c r="HLU8" s="119"/>
      <c r="HLV8" s="119"/>
      <c r="HLW8" s="116"/>
      <c r="HLX8" s="117"/>
      <c r="HLY8" s="116"/>
      <c r="HLZ8" s="118"/>
      <c r="HMA8" s="119"/>
      <c r="HMB8" s="119"/>
      <c r="HMC8" s="119"/>
      <c r="HMD8" s="119"/>
      <c r="HME8" s="119"/>
      <c r="HMF8" s="116"/>
      <c r="HMG8" s="117"/>
      <c r="HMH8" s="116"/>
      <c r="HMI8" s="118"/>
      <c r="HMJ8" s="119"/>
      <c r="HMK8" s="119"/>
      <c r="HML8" s="119"/>
      <c r="HMM8" s="119"/>
      <c r="HMN8" s="119"/>
      <c r="HMO8" s="116"/>
      <c r="HMP8" s="117"/>
      <c r="HMQ8" s="116"/>
      <c r="HMR8" s="118"/>
      <c r="HMS8" s="119"/>
      <c r="HMT8" s="119"/>
      <c r="HMU8" s="119"/>
      <c r="HMV8" s="119"/>
      <c r="HMW8" s="119"/>
      <c r="HMX8" s="116"/>
      <c r="HMY8" s="117"/>
      <c r="HMZ8" s="116"/>
      <c r="HNA8" s="118"/>
      <c r="HNB8" s="119"/>
      <c r="HNC8" s="119"/>
      <c r="HND8" s="119"/>
      <c r="HNE8" s="119"/>
      <c r="HNF8" s="119"/>
      <c r="HNG8" s="116"/>
      <c r="HNH8" s="117"/>
      <c r="HNI8" s="116"/>
      <c r="HNJ8" s="118"/>
      <c r="HNK8" s="119"/>
      <c r="HNL8" s="119"/>
      <c r="HNM8" s="119"/>
      <c r="HNN8" s="119"/>
      <c r="HNO8" s="119"/>
      <c r="HNP8" s="116"/>
      <c r="HNQ8" s="117"/>
      <c r="HNR8" s="116"/>
      <c r="HNS8" s="118"/>
      <c r="HNT8" s="119"/>
      <c r="HNU8" s="119"/>
      <c r="HNV8" s="119"/>
      <c r="HNW8" s="119"/>
      <c r="HNX8" s="119"/>
      <c r="HNY8" s="116"/>
      <c r="HNZ8" s="117"/>
      <c r="HOA8" s="116"/>
      <c r="HOB8" s="118"/>
      <c r="HOC8" s="119"/>
      <c r="HOD8" s="119"/>
      <c r="HOE8" s="119"/>
      <c r="HOF8" s="119"/>
      <c r="HOG8" s="119"/>
      <c r="HOH8" s="116"/>
      <c r="HOI8" s="117"/>
      <c r="HOJ8" s="116"/>
      <c r="HOK8" s="118"/>
      <c r="HOL8" s="119"/>
      <c r="HOM8" s="119"/>
      <c r="HON8" s="119"/>
      <c r="HOO8" s="119"/>
      <c r="HOP8" s="119"/>
      <c r="HOQ8" s="116"/>
      <c r="HOR8" s="117"/>
      <c r="HOS8" s="116"/>
      <c r="HOT8" s="118"/>
      <c r="HOU8" s="119"/>
      <c r="HOV8" s="119"/>
      <c r="HOW8" s="119"/>
      <c r="HOX8" s="119"/>
      <c r="HOY8" s="119"/>
      <c r="HOZ8" s="116"/>
      <c r="HPA8" s="117"/>
      <c r="HPB8" s="116"/>
      <c r="HPC8" s="118"/>
      <c r="HPD8" s="119"/>
      <c r="HPE8" s="119"/>
      <c r="HPF8" s="119"/>
      <c r="HPG8" s="119"/>
      <c r="HPH8" s="119"/>
      <c r="HPI8" s="116"/>
      <c r="HPJ8" s="117"/>
      <c r="HPK8" s="116"/>
      <c r="HPL8" s="118"/>
      <c r="HPM8" s="119"/>
      <c r="HPN8" s="119"/>
      <c r="HPO8" s="119"/>
      <c r="HPP8" s="119"/>
      <c r="HPQ8" s="119"/>
      <c r="HPR8" s="116"/>
      <c r="HPS8" s="117"/>
      <c r="HPT8" s="116"/>
      <c r="HPU8" s="118"/>
      <c r="HPV8" s="119"/>
      <c r="HPW8" s="119"/>
      <c r="HPX8" s="119"/>
      <c r="HPY8" s="119"/>
      <c r="HPZ8" s="119"/>
      <c r="HQA8" s="116"/>
      <c r="HQB8" s="117"/>
      <c r="HQC8" s="116"/>
      <c r="HQD8" s="118"/>
      <c r="HQE8" s="119"/>
      <c r="HQF8" s="119"/>
      <c r="HQG8" s="119"/>
      <c r="HQH8" s="119"/>
      <c r="HQI8" s="119"/>
      <c r="HQJ8" s="116"/>
      <c r="HQK8" s="117"/>
      <c r="HQL8" s="116"/>
      <c r="HQM8" s="118"/>
      <c r="HQN8" s="119"/>
      <c r="HQO8" s="119"/>
      <c r="HQP8" s="119"/>
      <c r="HQQ8" s="119"/>
      <c r="HQR8" s="119"/>
      <c r="HQS8" s="116"/>
      <c r="HQT8" s="117"/>
      <c r="HQU8" s="116"/>
      <c r="HQV8" s="118"/>
      <c r="HQW8" s="119"/>
      <c r="HQX8" s="119"/>
      <c r="HQY8" s="119"/>
      <c r="HQZ8" s="119"/>
      <c r="HRA8" s="119"/>
      <c r="HRB8" s="116"/>
      <c r="HRC8" s="117"/>
      <c r="HRD8" s="116"/>
      <c r="HRE8" s="118"/>
      <c r="HRF8" s="119"/>
      <c r="HRG8" s="119"/>
      <c r="HRH8" s="119"/>
      <c r="HRI8" s="119"/>
      <c r="HRJ8" s="119"/>
      <c r="HRK8" s="116"/>
      <c r="HRL8" s="117"/>
      <c r="HRM8" s="116"/>
      <c r="HRN8" s="118"/>
      <c r="HRO8" s="119"/>
      <c r="HRP8" s="119"/>
      <c r="HRQ8" s="119"/>
      <c r="HRR8" s="119"/>
      <c r="HRS8" s="119"/>
      <c r="HRT8" s="116"/>
      <c r="HRU8" s="117"/>
      <c r="HRV8" s="116"/>
      <c r="HRW8" s="118"/>
      <c r="HRX8" s="119"/>
      <c r="HRY8" s="119"/>
      <c r="HRZ8" s="119"/>
      <c r="HSA8" s="119"/>
      <c r="HSB8" s="119"/>
      <c r="HSC8" s="116"/>
      <c r="HSD8" s="117"/>
      <c r="HSE8" s="116"/>
      <c r="HSF8" s="118"/>
      <c r="HSG8" s="119"/>
      <c r="HSH8" s="119"/>
      <c r="HSI8" s="119"/>
      <c r="HSJ8" s="119"/>
      <c r="HSK8" s="119"/>
      <c r="HSL8" s="116"/>
      <c r="HSM8" s="117"/>
      <c r="HSN8" s="116"/>
      <c r="HSO8" s="118"/>
      <c r="HSP8" s="119"/>
      <c r="HSQ8" s="119"/>
      <c r="HSR8" s="119"/>
      <c r="HSS8" s="119"/>
      <c r="HST8" s="119"/>
      <c r="HSU8" s="116"/>
      <c r="HSV8" s="117"/>
      <c r="HSW8" s="116"/>
      <c r="HSX8" s="118"/>
      <c r="HSY8" s="119"/>
      <c r="HSZ8" s="119"/>
      <c r="HTA8" s="119"/>
      <c r="HTB8" s="119"/>
      <c r="HTC8" s="119"/>
      <c r="HTD8" s="116"/>
      <c r="HTE8" s="117"/>
      <c r="HTF8" s="116"/>
      <c r="HTG8" s="118"/>
      <c r="HTH8" s="119"/>
      <c r="HTI8" s="119"/>
      <c r="HTJ8" s="119"/>
      <c r="HTK8" s="119"/>
      <c r="HTL8" s="119"/>
      <c r="HTM8" s="116"/>
      <c r="HTN8" s="117"/>
      <c r="HTO8" s="116"/>
      <c r="HTP8" s="118"/>
      <c r="HTQ8" s="119"/>
      <c r="HTR8" s="119"/>
      <c r="HTS8" s="119"/>
      <c r="HTT8" s="119"/>
      <c r="HTU8" s="119"/>
      <c r="HTV8" s="116"/>
      <c r="HTW8" s="117"/>
      <c r="HTX8" s="116"/>
      <c r="HTY8" s="118"/>
      <c r="HTZ8" s="119"/>
      <c r="HUA8" s="119"/>
      <c r="HUB8" s="119"/>
      <c r="HUC8" s="119"/>
      <c r="HUD8" s="119"/>
      <c r="HUE8" s="116"/>
      <c r="HUF8" s="117"/>
      <c r="HUG8" s="116"/>
      <c r="HUH8" s="118"/>
      <c r="HUI8" s="119"/>
      <c r="HUJ8" s="119"/>
      <c r="HUK8" s="119"/>
      <c r="HUL8" s="119"/>
      <c r="HUM8" s="119"/>
      <c r="HUN8" s="116"/>
      <c r="HUO8" s="117"/>
      <c r="HUP8" s="116"/>
      <c r="HUQ8" s="118"/>
      <c r="HUR8" s="119"/>
      <c r="HUS8" s="119"/>
      <c r="HUT8" s="119"/>
      <c r="HUU8" s="119"/>
      <c r="HUV8" s="119"/>
      <c r="HUW8" s="116"/>
      <c r="HUX8" s="117"/>
      <c r="HUY8" s="116"/>
      <c r="HUZ8" s="118"/>
      <c r="HVA8" s="119"/>
      <c r="HVB8" s="119"/>
      <c r="HVC8" s="119"/>
      <c r="HVD8" s="119"/>
      <c r="HVE8" s="119"/>
      <c r="HVF8" s="116"/>
      <c r="HVG8" s="117"/>
      <c r="HVH8" s="116"/>
      <c r="HVI8" s="118"/>
      <c r="HVJ8" s="119"/>
      <c r="HVK8" s="119"/>
      <c r="HVL8" s="119"/>
      <c r="HVM8" s="119"/>
      <c r="HVN8" s="119"/>
      <c r="HVO8" s="116"/>
      <c r="HVP8" s="117"/>
      <c r="HVQ8" s="116"/>
      <c r="HVR8" s="118"/>
      <c r="HVS8" s="119"/>
      <c r="HVT8" s="119"/>
      <c r="HVU8" s="119"/>
      <c r="HVV8" s="119"/>
      <c r="HVW8" s="119"/>
      <c r="HVX8" s="116"/>
      <c r="HVY8" s="117"/>
      <c r="HVZ8" s="116"/>
      <c r="HWA8" s="118"/>
      <c r="HWB8" s="119"/>
      <c r="HWC8" s="119"/>
      <c r="HWD8" s="119"/>
      <c r="HWE8" s="119"/>
      <c r="HWF8" s="119"/>
      <c r="HWG8" s="116"/>
      <c r="HWH8" s="117"/>
      <c r="HWI8" s="116"/>
      <c r="HWJ8" s="118"/>
      <c r="HWK8" s="119"/>
      <c r="HWL8" s="119"/>
      <c r="HWM8" s="119"/>
      <c r="HWN8" s="119"/>
      <c r="HWO8" s="119"/>
      <c r="HWP8" s="116"/>
      <c r="HWQ8" s="117"/>
      <c r="HWR8" s="116"/>
      <c r="HWS8" s="118"/>
      <c r="HWT8" s="119"/>
      <c r="HWU8" s="119"/>
      <c r="HWV8" s="119"/>
      <c r="HWW8" s="119"/>
      <c r="HWX8" s="119"/>
      <c r="HWY8" s="116"/>
      <c r="HWZ8" s="117"/>
      <c r="HXA8" s="116"/>
      <c r="HXB8" s="118"/>
      <c r="HXC8" s="119"/>
      <c r="HXD8" s="119"/>
      <c r="HXE8" s="119"/>
      <c r="HXF8" s="119"/>
      <c r="HXG8" s="119"/>
      <c r="HXH8" s="116"/>
      <c r="HXI8" s="117"/>
      <c r="HXJ8" s="116"/>
      <c r="HXK8" s="118"/>
      <c r="HXL8" s="119"/>
      <c r="HXM8" s="119"/>
      <c r="HXN8" s="119"/>
      <c r="HXO8" s="119"/>
      <c r="HXP8" s="119"/>
      <c r="HXQ8" s="116"/>
      <c r="HXR8" s="117"/>
      <c r="HXS8" s="116"/>
      <c r="HXT8" s="118"/>
      <c r="HXU8" s="119"/>
      <c r="HXV8" s="119"/>
      <c r="HXW8" s="119"/>
      <c r="HXX8" s="119"/>
      <c r="HXY8" s="119"/>
      <c r="HXZ8" s="116"/>
      <c r="HYA8" s="117"/>
      <c r="HYB8" s="116"/>
      <c r="HYC8" s="118"/>
      <c r="HYD8" s="119"/>
      <c r="HYE8" s="119"/>
      <c r="HYF8" s="119"/>
      <c r="HYG8" s="119"/>
      <c r="HYH8" s="119"/>
      <c r="HYI8" s="116"/>
      <c r="HYJ8" s="117"/>
      <c r="HYK8" s="116"/>
      <c r="HYL8" s="118"/>
      <c r="HYM8" s="119"/>
      <c r="HYN8" s="119"/>
      <c r="HYO8" s="119"/>
      <c r="HYP8" s="119"/>
      <c r="HYQ8" s="119"/>
      <c r="HYR8" s="116"/>
      <c r="HYS8" s="117"/>
      <c r="HYT8" s="116"/>
      <c r="HYU8" s="118"/>
      <c r="HYV8" s="119"/>
      <c r="HYW8" s="119"/>
      <c r="HYX8" s="119"/>
      <c r="HYY8" s="119"/>
      <c r="HYZ8" s="119"/>
      <c r="HZA8" s="116"/>
      <c r="HZB8" s="117"/>
      <c r="HZC8" s="116"/>
      <c r="HZD8" s="118"/>
      <c r="HZE8" s="119"/>
      <c r="HZF8" s="119"/>
      <c r="HZG8" s="119"/>
      <c r="HZH8" s="119"/>
      <c r="HZI8" s="119"/>
      <c r="HZJ8" s="116"/>
      <c r="HZK8" s="117"/>
      <c r="HZL8" s="116"/>
      <c r="HZM8" s="118"/>
      <c r="HZN8" s="119"/>
      <c r="HZO8" s="119"/>
      <c r="HZP8" s="119"/>
      <c r="HZQ8" s="119"/>
      <c r="HZR8" s="119"/>
      <c r="HZS8" s="116"/>
      <c r="HZT8" s="117"/>
      <c r="HZU8" s="116"/>
      <c r="HZV8" s="118"/>
      <c r="HZW8" s="119"/>
      <c r="HZX8" s="119"/>
      <c r="HZY8" s="119"/>
      <c r="HZZ8" s="119"/>
      <c r="IAA8" s="119"/>
      <c r="IAB8" s="116"/>
      <c r="IAC8" s="117"/>
      <c r="IAD8" s="116"/>
      <c r="IAE8" s="118"/>
      <c r="IAF8" s="119"/>
      <c r="IAG8" s="119"/>
      <c r="IAH8" s="119"/>
      <c r="IAI8" s="119"/>
      <c r="IAJ8" s="119"/>
      <c r="IAK8" s="116"/>
      <c r="IAL8" s="117"/>
      <c r="IAM8" s="116"/>
      <c r="IAN8" s="118"/>
      <c r="IAO8" s="119"/>
      <c r="IAP8" s="119"/>
      <c r="IAQ8" s="119"/>
      <c r="IAR8" s="119"/>
      <c r="IAS8" s="119"/>
      <c r="IAT8" s="116"/>
      <c r="IAU8" s="117"/>
      <c r="IAV8" s="116"/>
      <c r="IAW8" s="118"/>
      <c r="IAX8" s="119"/>
      <c r="IAY8" s="119"/>
      <c r="IAZ8" s="119"/>
      <c r="IBA8" s="119"/>
      <c r="IBB8" s="119"/>
      <c r="IBC8" s="116"/>
      <c r="IBD8" s="117"/>
      <c r="IBE8" s="116"/>
      <c r="IBF8" s="118"/>
      <c r="IBG8" s="119"/>
      <c r="IBH8" s="119"/>
      <c r="IBI8" s="119"/>
      <c r="IBJ8" s="119"/>
      <c r="IBK8" s="119"/>
      <c r="IBL8" s="116"/>
      <c r="IBM8" s="117"/>
      <c r="IBN8" s="116"/>
      <c r="IBO8" s="118"/>
      <c r="IBP8" s="119"/>
      <c r="IBQ8" s="119"/>
      <c r="IBR8" s="119"/>
      <c r="IBS8" s="119"/>
      <c r="IBT8" s="119"/>
      <c r="IBU8" s="116"/>
      <c r="IBV8" s="117"/>
      <c r="IBW8" s="116"/>
      <c r="IBX8" s="118"/>
      <c r="IBY8" s="119"/>
      <c r="IBZ8" s="119"/>
      <c r="ICA8" s="119"/>
      <c r="ICB8" s="119"/>
      <c r="ICC8" s="119"/>
      <c r="ICD8" s="116"/>
      <c r="ICE8" s="117"/>
      <c r="ICF8" s="116"/>
      <c r="ICG8" s="118"/>
      <c r="ICH8" s="119"/>
      <c r="ICI8" s="119"/>
      <c r="ICJ8" s="119"/>
      <c r="ICK8" s="119"/>
      <c r="ICL8" s="119"/>
      <c r="ICM8" s="116"/>
      <c r="ICN8" s="117"/>
      <c r="ICO8" s="116"/>
      <c r="ICP8" s="118"/>
      <c r="ICQ8" s="119"/>
      <c r="ICR8" s="119"/>
      <c r="ICS8" s="119"/>
      <c r="ICT8" s="119"/>
      <c r="ICU8" s="119"/>
      <c r="ICV8" s="116"/>
      <c r="ICW8" s="117"/>
      <c r="ICX8" s="116"/>
      <c r="ICY8" s="118"/>
      <c r="ICZ8" s="119"/>
      <c r="IDA8" s="119"/>
      <c r="IDB8" s="119"/>
      <c r="IDC8" s="119"/>
      <c r="IDD8" s="119"/>
      <c r="IDE8" s="116"/>
      <c r="IDF8" s="117"/>
      <c r="IDG8" s="116"/>
      <c r="IDH8" s="118"/>
      <c r="IDI8" s="119"/>
      <c r="IDJ8" s="119"/>
      <c r="IDK8" s="119"/>
      <c r="IDL8" s="119"/>
      <c r="IDM8" s="119"/>
      <c r="IDN8" s="116"/>
      <c r="IDO8" s="117"/>
      <c r="IDP8" s="116"/>
      <c r="IDQ8" s="118"/>
      <c r="IDR8" s="119"/>
      <c r="IDS8" s="119"/>
      <c r="IDT8" s="119"/>
      <c r="IDU8" s="119"/>
      <c r="IDV8" s="119"/>
      <c r="IDW8" s="116"/>
      <c r="IDX8" s="117"/>
      <c r="IDY8" s="116"/>
      <c r="IDZ8" s="118"/>
      <c r="IEA8" s="119"/>
      <c r="IEB8" s="119"/>
      <c r="IEC8" s="119"/>
      <c r="IED8" s="119"/>
      <c r="IEE8" s="119"/>
      <c r="IEF8" s="116"/>
      <c r="IEG8" s="117"/>
      <c r="IEH8" s="116"/>
      <c r="IEI8" s="118"/>
      <c r="IEJ8" s="119"/>
      <c r="IEK8" s="119"/>
      <c r="IEL8" s="119"/>
      <c r="IEM8" s="119"/>
      <c r="IEN8" s="119"/>
      <c r="IEO8" s="116"/>
      <c r="IEP8" s="117"/>
      <c r="IEQ8" s="116"/>
      <c r="IER8" s="118"/>
      <c r="IES8" s="119"/>
      <c r="IET8" s="119"/>
      <c r="IEU8" s="119"/>
      <c r="IEV8" s="119"/>
      <c r="IEW8" s="119"/>
      <c r="IEX8" s="116"/>
      <c r="IEY8" s="117"/>
      <c r="IEZ8" s="116"/>
      <c r="IFA8" s="118"/>
      <c r="IFB8" s="119"/>
      <c r="IFC8" s="119"/>
      <c r="IFD8" s="119"/>
      <c r="IFE8" s="119"/>
      <c r="IFF8" s="119"/>
      <c r="IFG8" s="116"/>
      <c r="IFH8" s="117"/>
      <c r="IFI8" s="116"/>
      <c r="IFJ8" s="118"/>
      <c r="IFK8" s="119"/>
      <c r="IFL8" s="119"/>
      <c r="IFM8" s="119"/>
      <c r="IFN8" s="119"/>
      <c r="IFO8" s="119"/>
      <c r="IFP8" s="116"/>
      <c r="IFQ8" s="117"/>
      <c r="IFR8" s="116"/>
      <c r="IFS8" s="118"/>
      <c r="IFT8" s="119"/>
      <c r="IFU8" s="119"/>
      <c r="IFV8" s="119"/>
      <c r="IFW8" s="119"/>
      <c r="IFX8" s="119"/>
      <c r="IFY8" s="116"/>
      <c r="IFZ8" s="117"/>
      <c r="IGA8" s="116"/>
      <c r="IGB8" s="118"/>
      <c r="IGC8" s="119"/>
      <c r="IGD8" s="119"/>
      <c r="IGE8" s="119"/>
      <c r="IGF8" s="119"/>
      <c r="IGG8" s="119"/>
      <c r="IGH8" s="116"/>
      <c r="IGI8" s="117"/>
      <c r="IGJ8" s="116"/>
      <c r="IGK8" s="118"/>
      <c r="IGL8" s="119"/>
      <c r="IGM8" s="119"/>
      <c r="IGN8" s="119"/>
      <c r="IGO8" s="119"/>
      <c r="IGP8" s="119"/>
      <c r="IGQ8" s="116"/>
      <c r="IGR8" s="117"/>
      <c r="IGS8" s="116"/>
      <c r="IGT8" s="118"/>
      <c r="IGU8" s="119"/>
      <c r="IGV8" s="119"/>
      <c r="IGW8" s="119"/>
      <c r="IGX8" s="119"/>
      <c r="IGY8" s="119"/>
      <c r="IGZ8" s="116"/>
      <c r="IHA8" s="117"/>
      <c r="IHB8" s="116"/>
      <c r="IHC8" s="118"/>
      <c r="IHD8" s="119"/>
      <c r="IHE8" s="119"/>
      <c r="IHF8" s="119"/>
      <c r="IHG8" s="119"/>
      <c r="IHH8" s="119"/>
      <c r="IHI8" s="116"/>
      <c r="IHJ8" s="117"/>
      <c r="IHK8" s="116"/>
      <c r="IHL8" s="118"/>
      <c r="IHM8" s="119"/>
      <c r="IHN8" s="119"/>
      <c r="IHO8" s="119"/>
      <c r="IHP8" s="119"/>
      <c r="IHQ8" s="119"/>
      <c r="IHR8" s="116"/>
      <c r="IHS8" s="117"/>
      <c r="IHT8" s="116"/>
      <c r="IHU8" s="118"/>
      <c r="IHV8" s="119"/>
      <c r="IHW8" s="119"/>
      <c r="IHX8" s="119"/>
      <c r="IHY8" s="119"/>
      <c r="IHZ8" s="119"/>
      <c r="IIA8" s="116"/>
      <c r="IIB8" s="117"/>
      <c r="IIC8" s="116"/>
      <c r="IID8" s="118"/>
      <c r="IIE8" s="119"/>
      <c r="IIF8" s="119"/>
      <c r="IIG8" s="119"/>
      <c r="IIH8" s="119"/>
      <c r="III8" s="119"/>
      <c r="IIJ8" s="116"/>
      <c r="IIK8" s="117"/>
      <c r="IIL8" s="116"/>
      <c r="IIM8" s="118"/>
      <c r="IIN8" s="119"/>
      <c r="IIO8" s="119"/>
      <c r="IIP8" s="119"/>
      <c r="IIQ8" s="119"/>
      <c r="IIR8" s="119"/>
      <c r="IIS8" s="116"/>
      <c r="IIT8" s="117"/>
      <c r="IIU8" s="116"/>
      <c r="IIV8" s="118"/>
      <c r="IIW8" s="119"/>
      <c r="IIX8" s="119"/>
      <c r="IIY8" s="119"/>
      <c r="IIZ8" s="119"/>
      <c r="IJA8" s="119"/>
      <c r="IJB8" s="116"/>
      <c r="IJC8" s="117"/>
      <c r="IJD8" s="116"/>
      <c r="IJE8" s="118"/>
      <c r="IJF8" s="119"/>
      <c r="IJG8" s="119"/>
      <c r="IJH8" s="119"/>
      <c r="IJI8" s="119"/>
      <c r="IJJ8" s="119"/>
      <c r="IJK8" s="116"/>
      <c r="IJL8" s="117"/>
      <c r="IJM8" s="116"/>
      <c r="IJN8" s="118"/>
      <c r="IJO8" s="119"/>
      <c r="IJP8" s="119"/>
      <c r="IJQ8" s="119"/>
      <c r="IJR8" s="119"/>
      <c r="IJS8" s="119"/>
      <c r="IJT8" s="116"/>
      <c r="IJU8" s="117"/>
      <c r="IJV8" s="116"/>
      <c r="IJW8" s="118"/>
      <c r="IJX8" s="119"/>
      <c r="IJY8" s="119"/>
      <c r="IJZ8" s="119"/>
      <c r="IKA8" s="119"/>
      <c r="IKB8" s="119"/>
      <c r="IKC8" s="116"/>
      <c r="IKD8" s="117"/>
      <c r="IKE8" s="116"/>
      <c r="IKF8" s="118"/>
      <c r="IKG8" s="119"/>
      <c r="IKH8" s="119"/>
      <c r="IKI8" s="119"/>
      <c r="IKJ8" s="119"/>
      <c r="IKK8" s="119"/>
      <c r="IKL8" s="116"/>
      <c r="IKM8" s="117"/>
      <c r="IKN8" s="116"/>
      <c r="IKO8" s="118"/>
      <c r="IKP8" s="119"/>
      <c r="IKQ8" s="119"/>
      <c r="IKR8" s="119"/>
      <c r="IKS8" s="119"/>
      <c r="IKT8" s="119"/>
      <c r="IKU8" s="116"/>
      <c r="IKV8" s="117"/>
      <c r="IKW8" s="116"/>
      <c r="IKX8" s="118"/>
      <c r="IKY8" s="119"/>
      <c r="IKZ8" s="119"/>
      <c r="ILA8" s="119"/>
      <c r="ILB8" s="119"/>
      <c r="ILC8" s="119"/>
      <c r="ILD8" s="116"/>
      <c r="ILE8" s="117"/>
      <c r="ILF8" s="116"/>
      <c r="ILG8" s="118"/>
      <c r="ILH8" s="119"/>
      <c r="ILI8" s="119"/>
      <c r="ILJ8" s="119"/>
      <c r="ILK8" s="119"/>
      <c r="ILL8" s="119"/>
      <c r="ILM8" s="116"/>
      <c r="ILN8" s="117"/>
      <c r="ILO8" s="116"/>
      <c r="ILP8" s="118"/>
      <c r="ILQ8" s="119"/>
      <c r="ILR8" s="119"/>
      <c r="ILS8" s="119"/>
      <c r="ILT8" s="119"/>
      <c r="ILU8" s="119"/>
      <c r="ILV8" s="116"/>
      <c r="ILW8" s="117"/>
      <c r="ILX8" s="116"/>
      <c r="ILY8" s="118"/>
      <c r="ILZ8" s="119"/>
      <c r="IMA8" s="119"/>
      <c r="IMB8" s="119"/>
      <c r="IMC8" s="119"/>
      <c r="IMD8" s="119"/>
      <c r="IME8" s="116"/>
      <c r="IMF8" s="117"/>
      <c r="IMG8" s="116"/>
      <c r="IMH8" s="118"/>
      <c r="IMI8" s="119"/>
      <c r="IMJ8" s="119"/>
      <c r="IMK8" s="119"/>
      <c r="IML8" s="119"/>
      <c r="IMM8" s="119"/>
      <c r="IMN8" s="116"/>
      <c r="IMO8" s="117"/>
      <c r="IMP8" s="116"/>
      <c r="IMQ8" s="118"/>
      <c r="IMR8" s="119"/>
      <c r="IMS8" s="119"/>
      <c r="IMT8" s="119"/>
      <c r="IMU8" s="119"/>
      <c r="IMV8" s="119"/>
      <c r="IMW8" s="116"/>
      <c r="IMX8" s="117"/>
      <c r="IMY8" s="116"/>
      <c r="IMZ8" s="118"/>
      <c r="INA8" s="119"/>
      <c r="INB8" s="119"/>
      <c r="INC8" s="119"/>
      <c r="IND8" s="119"/>
      <c r="INE8" s="119"/>
      <c r="INF8" s="116"/>
      <c r="ING8" s="117"/>
      <c r="INH8" s="116"/>
      <c r="INI8" s="118"/>
      <c r="INJ8" s="119"/>
      <c r="INK8" s="119"/>
      <c r="INL8" s="119"/>
      <c r="INM8" s="119"/>
      <c r="INN8" s="119"/>
      <c r="INO8" s="116"/>
      <c r="INP8" s="117"/>
      <c r="INQ8" s="116"/>
      <c r="INR8" s="118"/>
      <c r="INS8" s="119"/>
      <c r="INT8" s="119"/>
      <c r="INU8" s="119"/>
      <c r="INV8" s="119"/>
      <c r="INW8" s="119"/>
      <c r="INX8" s="116"/>
      <c r="INY8" s="117"/>
      <c r="INZ8" s="116"/>
      <c r="IOA8" s="118"/>
      <c r="IOB8" s="119"/>
      <c r="IOC8" s="119"/>
      <c r="IOD8" s="119"/>
      <c r="IOE8" s="119"/>
      <c r="IOF8" s="119"/>
      <c r="IOG8" s="116"/>
      <c r="IOH8" s="117"/>
      <c r="IOI8" s="116"/>
      <c r="IOJ8" s="118"/>
      <c r="IOK8" s="119"/>
      <c r="IOL8" s="119"/>
      <c r="IOM8" s="119"/>
      <c r="ION8" s="119"/>
      <c r="IOO8" s="119"/>
      <c r="IOP8" s="116"/>
      <c r="IOQ8" s="117"/>
      <c r="IOR8" s="116"/>
      <c r="IOS8" s="118"/>
      <c r="IOT8" s="119"/>
      <c r="IOU8" s="119"/>
      <c r="IOV8" s="119"/>
      <c r="IOW8" s="119"/>
      <c r="IOX8" s="119"/>
      <c r="IOY8" s="116"/>
      <c r="IOZ8" s="117"/>
      <c r="IPA8" s="116"/>
      <c r="IPB8" s="118"/>
      <c r="IPC8" s="119"/>
      <c r="IPD8" s="119"/>
      <c r="IPE8" s="119"/>
      <c r="IPF8" s="119"/>
      <c r="IPG8" s="119"/>
      <c r="IPH8" s="116"/>
      <c r="IPI8" s="117"/>
      <c r="IPJ8" s="116"/>
      <c r="IPK8" s="118"/>
      <c r="IPL8" s="119"/>
      <c r="IPM8" s="119"/>
      <c r="IPN8" s="119"/>
      <c r="IPO8" s="119"/>
      <c r="IPP8" s="119"/>
      <c r="IPQ8" s="116"/>
      <c r="IPR8" s="117"/>
      <c r="IPS8" s="116"/>
      <c r="IPT8" s="118"/>
      <c r="IPU8" s="119"/>
      <c r="IPV8" s="119"/>
      <c r="IPW8" s="119"/>
      <c r="IPX8" s="119"/>
      <c r="IPY8" s="119"/>
      <c r="IPZ8" s="116"/>
      <c r="IQA8" s="117"/>
      <c r="IQB8" s="116"/>
      <c r="IQC8" s="118"/>
      <c r="IQD8" s="119"/>
      <c r="IQE8" s="119"/>
      <c r="IQF8" s="119"/>
      <c r="IQG8" s="119"/>
      <c r="IQH8" s="119"/>
      <c r="IQI8" s="116"/>
      <c r="IQJ8" s="117"/>
      <c r="IQK8" s="116"/>
      <c r="IQL8" s="118"/>
      <c r="IQM8" s="119"/>
      <c r="IQN8" s="119"/>
      <c r="IQO8" s="119"/>
      <c r="IQP8" s="119"/>
      <c r="IQQ8" s="119"/>
      <c r="IQR8" s="116"/>
      <c r="IQS8" s="117"/>
      <c r="IQT8" s="116"/>
      <c r="IQU8" s="118"/>
      <c r="IQV8" s="119"/>
      <c r="IQW8" s="119"/>
      <c r="IQX8" s="119"/>
      <c r="IQY8" s="119"/>
      <c r="IQZ8" s="119"/>
      <c r="IRA8" s="116"/>
      <c r="IRB8" s="117"/>
      <c r="IRC8" s="116"/>
      <c r="IRD8" s="118"/>
      <c r="IRE8" s="119"/>
      <c r="IRF8" s="119"/>
      <c r="IRG8" s="119"/>
      <c r="IRH8" s="119"/>
      <c r="IRI8" s="119"/>
      <c r="IRJ8" s="116"/>
      <c r="IRK8" s="117"/>
      <c r="IRL8" s="116"/>
      <c r="IRM8" s="118"/>
      <c r="IRN8" s="119"/>
      <c r="IRO8" s="119"/>
      <c r="IRP8" s="119"/>
      <c r="IRQ8" s="119"/>
      <c r="IRR8" s="119"/>
      <c r="IRS8" s="116"/>
      <c r="IRT8" s="117"/>
      <c r="IRU8" s="116"/>
      <c r="IRV8" s="118"/>
      <c r="IRW8" s="119"/>
      <c r="IRX8" s="119"/>
      <c r="IRY8" s="119"/>
      <c r="IRZ8" s="119"/>
      <c r="ISA8" s="119"/>
      <c r="ISB8" s="116"/>
      <c r="ISC8" s="117"/>
      <c r="ISD8" s="116"/>
      <c r="ISE8" s="118"/>
      <c r="ISF8" s="119"/>
      <c r="ISG8" s="119"/>
      <c r="ISH8" s="119"/>
      <c r="ISI8" s="119"/>
      <c r="ISJ8" s="119"/>
      <c r="ISK8" s="116"/>
      <c r="ISL8" s="117"/>
      <c r="ISM8" s="116"/>
      <c r="ISN8" s="118"/>
      <c r="ISO8" s="119"/>
      <c r="ISP8" s="119"/>
      <c r="ISQ8" s="119"/>
      <c r="ISR8" s="119"/>
      <c r="ISS8" s="119"/>
      <c r="IST8" s="116"/>
      <c r="ISU8" s="117"/>
      <c r="ISV8" s="116"/>
      <c r="ISW8" s="118"/>
      <c r="ISX8" s="119"/>
      <c r="ISY8" s="119"/>
      <c r="ISZ8" s="119"/>
      <c r="ITA8" s="119"/>
      <c r="ITB8" s="119"/>
      <c r="ITC8" s="116"/>
      <c r="ITD8" s="117"/>
      <c r="ITE8" s="116"/>
      <c r="ITF8" s="118"/>
      <c r="ITG8" s="119"/>
      <c r="ITH8" s="119"/>
      <c r="ITI8" s="119"/>
      <c r="ITJ8" s="119"/>
      <c r="ITK8" s="119"/>
      <c r="ITL8" s="116"/>
      <c r="ITM8" s="117"/>
      <c r="ITN8" s="116"/>
      <c r="ITO8" s="118"/>
      <c r="ITP8" s="119"/>
      <c r="ITQ8" s="119"/>
      <c r="ITR8" s="119"/>
      <c r="ITS8" s="119"/>
      <c r="ITT8" s="119"/>
      <c r="ITU8" s="116"/>
      <c r="ITV8" s="117"/>
      <c r="ITW8" s="116"/>
      <c r="ITX8" s="118"/>
      <c r="ITY8" s="119"/>
      <c r="ITZ8" s="119"/>
      <c r="IUA8" s="119"/>
      <c r="IUB8" s="119"/>
      <c r="IUC8" s="119"/>
      <c r="IUD8" s="116"/>
      <c r="IUE8" s="117"/>
      <c r="IUF8" s="116"/>
      <c r="IUG8" s="118"/>
      <c r="IUH8" s="119"/>
      <c r="IUI8" s="119"/>
      <c r="IUJ8" s="119"/>
      <c r="IUK8" s="119"/>
      <c r="IUL8" s="119"/>
      <c r="IUM8" s="116"/>
      <c r="IUN8" s="117"/>
      <c r="IUO8" s="116"/>
      <c r="IUP8" s="118"/>
      <c r="IUQ8" s="119"/>
      <c r="IUR8" s="119"/>
      <c r="IUS8" s="119"/>
      <c r="IUT8" s="119"/>
      <c r="IUU8" s="119"/>
      <c r="IUV8" s="116"/>
      <c r="IUW8" s="117"/>
      <c r="IUX8" s="116"/>
      <c r="IUY8" s="118"/>
      <c r="IUZ8" s="119"/>
      <c r="IVA8" s="119"/>
      <c r="IVB8" s="119"/>
      <c r="IVC8" s="119"/>
      <c r="IVD8" s="119"/>
      <c r="IVE8" s="116"/>
      <c r="IVF8" s="117"/>
      <c r="IVG8" s="116"/>
      <c r="IVH8" s="118"/>
      <c r="IVI8" s="119"/>
      <c r="IVJ8" s="119"/>
      <c r="IVK8" s="119"/>
      <c r="IVL8" s="119"/>
      <c r="IVM8" s="119"/>
      <c r="IVN8" s="116"/>
      <c r="IVO8" s="117"/>
      <c r="IVP8" s="116"/>
      <c r="IVQ8" s="118"/>
      <c r="IVR8" s="119"/>
      <c r="IVS8" s="119"/>
      <c r="IVT8" s="119"/>
      <c r="IVU8" s="119"/>
      <c r="IVV8" s="119"/>
      <c r="IVW8" s="116"/>
      <c r="IVX8" s="117"/>
      <c r="IVY8" s="116"/>
      <c r="IVZ8" s="118"/>
      <c r="IWA8" s="119"/>
      <c r="IWB8" s="119"/>
      <c r="IWC8" s="119"/>
      <c r="IWD8" s="119"/>
      <c r="IWE8" s="119"/>
      <c r="IWF8" s="116"/>
      <c r="IWG8" s="117"/>
      <c r="IWH8" s="116"/>
      <c r="IWI8" s="118"/>
      <c r="IWJ8" s="119"/>
      <c r="IWK8" s="119"/>
      <c r="IWL8" s="119"/>
      <c r="IWM8" s="119"/>
      <c r="IWN8" s="119"/>
      <c r="IWO8" s="116"/>
      <c r="IWP8" s="117"/>
      <c r="IWQ8" s="116"/>
      <c r="IWR8" s="118"/>
      <c r="IWS8" s="119"/>
      <c r="IWT8" s="119"/>
      <c r="IWU8" s="119"/>
      <c r="IWV8" s="119"/>
      <c r="IWW8" s="119"/>
      <c r="IWX8" s="116"/>
      <c r="IWY8" s="117"/>
      <c r="IWZ8" s="116"/>
      <c r="IXA8" s="118"/>
      <c r="IXB8" s="119"/>
      <c r="IXC8" s="119"/>
      <c r="IXD8" s="119"/>
      <c r="IXE8" s="119"/>
      <c r="IXF8" s="119"/>
      <c r="IXG8" s="116"/>
      <c r="IXH8" s="117"/>
      <c r="IXI8" s="116"/>
      <c r="IXJ8" s="118"/>
      <c r="IXK8" s="119"/>
      <c r="IXL8" s="119"/>
      <c r="IXM8" s="119"/>
      <c r="IXN8" s="119"/>
      <c r="IXO8" s="119"/>
      <c r="IXP8" s="116"/>
      <c r="IXQ8" s="117"/>
      <c r="IXR8" s="116"/>
      <c r="IXS8" s="118"/>
      <c r="IXT8" s="119"/>
      <c r="IXU8" s="119"/>
      <c r="IXV8" s="119"/>
      <c r="IXW8" s="119"/>
      <c r="IXX8" s="119"/>
      <c r="IXY8" s="116"/>
      <c r="IXZ8" s="117"/>
      <c r="IYA8" s="116"/>
      <c r="IYB8" s="118"/>
      <c r="IYC8" s="119"/>
      <c r="IYD8" s="119"/>
      <c r="IYE8" s="119"/>
      <c r="IYF8" s="119"/>
      <c r="IYG8" s="119"/>
      <c r="IYH8" s="116"/>
      <c r="IYI8" s="117"/>
      <c r="IYJ8" s="116"/>
      <c r="IYK8" s="118"/>
      <c r="IYL8" s="119"/>
      <c r="IYM8" s="119"/>
      <c r="IYN8" s="119"/>
      <c r="IYO8" s="119"/>
      <c r="IYP8" s="119"/>
      <c r="IYQ8" s="116"/>
      <c r="IYR8" s="117"/>
      <c r="IYS8" s="116"/>
      <c r="IYT8" s="118"/>
      <c r="IYU8" s="119"/>
      <c r="IYV8" s="119"/>
      <c r="IYW8" s="119"/>
      <c r="IYX8" s="119"/>
      <c r="IYY8" s="119"/>
      <c r="IYZ8" s="116"/>
      <c r="IZA8" s="117"/>
      <c r="IZB8" s="116"/>
      <c r="IZC8" s="118"/>
      <c r="IZD8" s="119"/>
      <c r="IZE8" s="119"/>
      <c r="IZF8" s="119"/>
      <c r="IZG8" s="119"/>
      <c r="IZH8" s="119"/>
      <c r="IZI8" s="116"/>
      <c r="IZJ8" s="117"/>
      <c r="IZK8" s="116"/>
      <c r="IZL8" s="118"/>
      <c r="IZM8" s="119"/>
      <c r="IZN8" s="119"/>
      <c r="IZO8" s="119"/>
      <c r="IZP8" s="119"/>
      <c r="IZQ8" s="119"/>
      <c r="IZR8" s="116"/>
      <c r="IZS8" s="117"/>
      <c r="IZT8" s="116"/>
      <c r="IZU8" s="118"/>
      <c r="IZV8" s="119"/>
      <c r="IZW8" s="119"/>
      <c r="IZX8" s="119"/>
      <c r="IZY8" s="119"/>
      <c r="IZZ8" s="119"/>
      <c r="JAA8" s="116"/>
      <c r="JAB8" s="117"/>
      <c r="JAC8" s="116"/>
      <c r="JAD8" s="118"/>
      <c r="JAE8" s="119"/>
      <c r="JAF8" s="119"/>
      <c r="JAG8" s="119"/>
      <c r="JAH8" s="119"/>
      <c r="JAI8" s="119"/>
      <c r="JAJ8" s="116"/>
      <c r="JAK8" s="117"/>
      <c r="JAL8" s="116"/>
      <c r="JAM8" s="118"/>
      <c r="JAN8" s="119"/>
      <c r="JAO8" s="119"/>
      <c r="JAP8" s="119"/>
      <c r="JAQ8" s="119"/>
      <c r="JAR8" s="119"/>
      <c r="JAS8" s="116"/>
      <c r="JAT8" s="117"/>
      <c r="JAU8" s="116"/>
      <c r="JAV8" s="118"/>
      <c r="JAW8" s="119"/>
      <c r="JAX8" s="119"/>
      <c r="JAY8" s="119"/>
      <c r="JAZ8" s="119"/>
      <c r="JBA8" s="119"/>
      <c r="JBB8" s="116"/>
      <c r="JBC8" s="117"/>
      <c r="JBD8" s="116"/>
      <c r="JBE8" s="118"/>
      <c r="JBF8" s="119"/>
      <c r="JBG8" s="119"/>
      <c r="JBH8" s="119"/>
      <c r="JBI8" s="119"/>
      <c r="JBJ8" s="119"/>
      <c r="JBK8" s="116"/>
      <c r="JBL8" s="117"/>
      <c r="JBM8" s="116"/>
      <c r="JBN8" s="118"/>
      <c r="JBO8" s="119"/>
      <c r="JBP8" s="119"/>
      <c r="JBQ8" s="119"/>
      <c r="JBR8" s="119"/>
      <c r="JBS8" s="119"/>
      <c r="JBT8" s="116"/>
      <c r="JBU8" s="117"/>
      <c r="JBV8" s="116"/>
      <c r="JBW8" s="118"/>
      <c r="JBX8" s="119"/>
      <c r="JBY8" s="119"/>
      <c r="JBZ8" s="119"/>
      <c r="JCA8" s="119"/>
      <c r="JCB8" s="119"/>
      <c r="JCC8" s="116"/>
      <c r="JCD8" s="117"/>
      <c r="JCE8" s="116"/>
      <c r="JCF8" s="118"/>
      <c r="JCG8" s="119"/>
      <c r="JCH8" s="119"/>
      <c r="JCI8" s="119"/>
      <c r="JCJ8" s="119"/>
      <c r="JCK8" s="119"/>
      <c r="JCL8" s="116"/>
      <c r="JCM8" s="117"/>
      <c r="JCN8" s="116"/>
      <c r="JCO8" s="118"/>
      <c r="JCP8" s="119"/>
      <c r="JCQ8" s="119"/>
      <c r="JCR8" s="119"/>
      <c r="JCS8" s="119"/>
      <c r="JCT8" s="119"/>
      <c r="JCU8" s="116"/>
      <c r="JCV8" s="117"/>
      <c r="JCW8" s="116"/>
      <c r="JCX8" s="118"/>
      <c r="JCY8" s="119"/>
      <c r="JCZ8" s="119"/>
      <c r="JDA8" s="119"/>
      <c r="JDB8" s="119"/>
      <c r="JDC8" s="119"/>
      <c r="JDD8" s="116"/>
      <c r="JDE8" s="117"/>
      <c r="JDF8" s="116"/>
      <c r="JDG8" s="118"/>
      <c r="JDH8" s="119"/>
      <c r="JDI8" s="119"/>
      <c r="JDJ8" s="119"/>
      <c r="JDK8" s="119"/>
      <c r="JDL8" s="119"/>
      <c r="JDM8" s="116"/>
      <c r="JDN8" s="117"/>
      <c r="JDO8" s="116"/>
      <c r="JDP8" s="118"/>
      <c r="JDQ8" s="119"/>
      <c r="JDR8" s="119"/>
      <c r="JDS8" s="119"/>
      <c r="JDT8" s="119"/>
      <c r="JDU8" s="119"/>
      <c r="JDV8" s="116"/>
      <c r="JDW8" s="117"/>
      <c r="JDX8" s="116"/>
      <c r="JDY8" s="118"/>
      <c r="JDZ8" s="119"/>
      <c r="JEA8" s="119"/>
      <c r="JEB8" s="119"/>
      <c r="JEC8" s="119"/>
      <c r="JED8" s="119"/>
      <c r="JEE8" s="116"/>
      <c r="JEF8" s="117"/>
      <c r="JEG8" s="116"/>
      <c r="JEH8" s="118"/>
      <c r="JEI8" s="119"/>
      <c r="JEJ8" s="119"/>
      <c r="JEK8" s="119"/>
      <c r="JEL8" s="119"/>
      <c r="JEM8" s="119"/>
      <c r="JEN8" s="116"/>
      <c r="JEO8" s="117"/>
      <c r="JEP8" s="116"/>
      <c r="JEQ8" s="118"/>
      <c r="JER8" s="119"/>
      <c r="JES8" s="119"/>
      <c r="JET8" s="119"/>
      <c r="JEU8" s="119"/>
      <c r="JEV8" s="119"/>
      <c r="JEW8" s="116"/>
      <c r="JEX8" s="117"/>
      <c r="JEY8" s="116"/>
      <c r="JEZ8" s="118"/>
      <c r="JFA8" s="119"/>
      <c r="JFB8" s="119"/>
      <c r="JFC8" s="119"/>
      <c r="JFD8" s="119"/>
      <c r="JFE8" s="119"/>
      <c r="JFF8" s="116"/>
      <c r="JFG8" s="117"/>
      <c r="JFH8" s="116"/>
      <c r="JFI8" s="118"/>
      <c r="JFJ8" s="119"/>
      <c r="JFK8" s="119"/>
      <c r="JFL8" s="119"/>
      <c r="JFM8" s="119"/>
      <c r="JFN8" s="119"/>
      <c r="JFO8" s="116"/>
      <c r="JFP8" s="117"/>
      <c r="JFQ8" s="116"/>
      <c r="JFR8" s="118"/>
      <c r="JFS8" s="119"/>
      <c r="JFT8" s="119"/>
      <c r="JFU8" s="119"/>
      <c r="JFV8" s="119"/>
      <c r="JFW8" s="119"/>
      <c r="JFX8" s="116"/>
      <c r="JFY8" s="117"/>
      <c r="JFZ8" s="116"/>
      <c r="JGA8" s="118"/>
      <c r="JGB8" s="119"/>
      <c r="JGC8" s="119"/>
      <c r="JGD8" s="119"/>
      <c r="JGE8" s="119"/>
      <c r="JGF8" s="119"/>
      <c r="JGG8" s="116"/>
      <c r="JGH8" s="117"/>
      <c r="JGI8" s="116"/>
      <c r="JGJ8" s="118"/>
      <c r="JGK8" s="119"/>
      <c r="JGL8" s="119"/>
      <c r="JGM8" s="119"/>
      <c r="JGN8" s="119"/>
      <c r="JGO8" s="119"/>
      <c r="JGP8" s="116"/>
      <c r="JGQ8" s="117"/>
      <c r="JGR8" s="116"/>
      <c r="JGS8" s="118"/>
      <c r="JGT8" s="119"/>
      <c r="JGU8" s="119"/>
      <c r="JGV8" s="119"/>
      <c r="JGW8" s="119"/>
      <c r="JGX8" s="119"/>
      <c r="JGY8" s="116"/>
      <c r="JGZ8" s="117"/>
      <c r="JHA8" s="116"/>
      <c r="JHB8" s="118"/>
      <c r="JHC8" s="119"/>
      <c r="JHD8" s="119"/>
      <c r="JHE8" s="119"/>
      <c r="JHF8" s="119"/>
      <c r="JHG8" s="119"/>
      <c r="JHH8" s="116"/>
      <c r="JHI8" s="117"/>
      <c r="JHJ8" s="116"/>
      <c r="JHK8" s="118"/>
      <c r="JHL8" s="119"/>
      <c r="JHM8" s="119"/>
      <c r="JHN8" s="119"/>
      <c r="JHO8" s="119"/>
      <c r="JHP8" s="119"/>
      <c r="JHQ8" s="116"/>
      <c r="JHR8" s="117"/>
      <c r="JHS8" s="116"/>
      <c r="JHT8" s="118"/>
      <c r="JHU8" s="119"/>
      <c r="JHV8" s="119"/>
      <c r="JHW8" s="119"/>
      <c r="JHX8" s="119"/>
      <c r="JHY8" s="119"/>
      <c r="JHZ8" s="116"/>
      <c r="JIA8" s="117"/>
      <c r="JIB8" s="116"/>
      <c r="JIC8" s="118"/>
      <c r="JID8" s="119"/>
      <c r="JIE8" s="119"/>
      <c r="JIF8" s="119"/>
      <c r="JIG8" s="119"/>
      <c r="JIH8" s="119"/>
      <c r="JII8" s="116"/>
      <c r="JIJ8" s="117"/>
      <c r="JIK8" s="116"/>
      <c r="JIL8" s="118"/>
      <c r="JIM8" s="119"/>
      <c r="JIN8" s="119"/>
      <c r="JIO8" s="119"/>
      <c r="JIP8" s="119"/>
      <c r="JIQ8" s="119"/>
      <c r="JIR8" s="116"/>
      <c r="JIS8" s="117"/>
      <c r="JIT8" s="116"/>
      <c r="JIU8" s="118"/>
      <c r="JIV8" s="119"/>
      <c r="JIW8" s="119"/>
      <c r="JIX8" s="119"/>
      <c r="JIY8" s="119"/>
      <c r="JIZ8" s="119"/>
      <c r="JJA8" s="116"/>
      <c r="JJB8" s="117"/>
      <c r="JJC8" s="116"/>
      <c r="JJD8" s="118"/>
      <c r="JJE8" s="119"/>
      <c r="JJF8" s="119"/>
      <c r="JJG8" s="119"/>
      <c r="JJH8" s="119"/>
      <c r="JJI8" s="119"/>
      <c r="JJJ8" s="116"/>
      <c r="JJK8" s="117"/>
      <c r="JJL8" s="116"/>
      <c r="JJM8" s="118"/>
      <c r="JJN8" s="119"/>
      <c r="JJO8" s="119"/>
      <c r="JJP8" s="119"/>
      <c r="JJQ8" s="119"/>
      <c r="JJR8" s="119"/>
      <c r="JJS8" s="116"/>
      <c r="JJT8" s="117"/>
      <c r="JJU8" s="116"/>
      <c r="JJV8" s="118"/>
      <c r="JJW8" s="119"/>
      <c r="JJX8" s="119"/>
      <c r="JJY8" s="119"/>
      <c r="JJZ8" s="119"/>
      <c r="JKA8" s="119"/>
      <c r="JKB8" s="116"/>
      <c r="JKC8" s="117"/>
      <c r="JKD8" s="116"/>
      <c r="JKE8" s="118"/>
      <c r="JKF8" s="119"/>
      <c r="JKG8" s="119"/>
      <c r="JKH8" s="119"/>
      <c r="JKI8" s="119"/>
      <c r="JKJ8" s="119"/>
      <c r="JKK8" s="116"/>
      <c r="JKL8" s="117"/>
      <c r="JKM8" s="116"/>
      <c r="JKN8" s="118"/>
      <c r="JKO8" s="119"/>
      <c r="JKP8" s="119"/>
      <c r="JKQ8" s="119"/>
      <c r="JKR8" s="119"/>
      <c r="JKS8" s="119"/>
      <c r="JKT8" s="116"/>
      <c r="JKU8" s="117"/>
      <c r="JKV8" s="116"/>
      <c r="JKW8" s="118"/>
      <c r="JKX8" s="119"/>
      <c r="JKY8" s="119"/>
      <c r="JKZ8" s="119"/>
      <c r="JLA8" s="119"/>
      <c r="JLB8" s="119"/>
      <c r="JLC8" s="116"/>
      <c r="JLD8" s="117"/>
      <c r="JLE8" s="116"/>
      <c r="JLF8" s="118"/>
      <c r="JLG8" s="119"/>
      <c r="JLH8" s="119"/>
      <c r="JLI8" s="119"/>
      <c r="JLJ8" s="119"/>
      <c r="JLK8" s="119"/>
      <c r="JLL8" s="116"/>
      <c r="JLM8" s="117"/>
      <c r="JLN8" s="116"/>
      <c r="JLO8" s="118"/>
      <c r="JLP8" s="119"/>
      <c r="JLQ8" s="119"/>
      <c r="JLR8" s="119"/>
      <c r="JLS8" s="119"/>
      <c r="JLT8" s="119"/>
      <c r="JLU8" s="116"/>
      <c r="JLV8" s="117"/>
      <c r="JLW8" s="116"/>
      <c r="JLX8" s="118"/>
      <c r="JLY8" s="119"/>
      <c r="JLZ8" s="119"/>
      <c r="JMA8" s="119"/>
      <c r="JMB8" s="119"/>
      <c r="JMC8" s="119"/>
      <c r="JMD8" s="116"/>
      <c r="JME8" s="117"/>
      <c r="JMF8" s="116"/>
      <c r="JMG8" s="118"/>
      <c r="JMH8" s="119"/>
      <c r="JMI8" s="119"/>
      <c r="JMJ8" s="119"/>
      <c r="JMK8" s="119"/>
      <c r="JML8" s="119"/>
      <c r="JMM8" s="116"/>
      <c r="JMN8" s="117"/>
      <c r="JMO8" s="116"/>
      <c r="JMP8" s="118"/>
      <c r="JMQ8" s="119"/>
      <c r="JMR8" s="119"/>
      <c r="JMS8" s="119"/>
      <c r="JMT8" s="119"/>
      <c r="JMU8" s="119"/>
      <c r="JMV8" s="116"/>
      <c r="JMW8" s="117"/>
      <c r="JMX8" s="116"/>
      <c r="JMY8" s="118"/>
      <c r="JMZ8" s="119"/>
      <c r="JNA8" s="119"/>
      <c r="JNB8" s="119"/>
      <c r="JNC8" s="119"/>
      <c r="JND8" s="119"/>
      <c r="JNE8" s="116"/>
      <c r="JNF8" s="117"/>
      <c r="JNG8" s="116"/>
      <c r="JNH8" s="118"/>
      <c r="JNI8" s="119"/>
      <c r="JNJ8" s="119"/>
      <c r="JNK8" s="119"/>
      <c r="JNL8" s="119"/>
      <c r="JNM8" s="119"/>
      <c r="JNN8" s="116"/>
      <c r="JNO8" s="117"/>
      <c r="JNP8" s="116"/>
      <c r="JNQ8" s="118"/>
      <c r="JNR8" s="119"/>
      <c r="JNS8" s="119"/>
      <c r="JNT8" s="119"/>
      <c r="JNU8" s="119"/>
      <c r="JNV8" s="119"/>
      <c r="JNW8" s="116"/>
      <c r="JNX8" s="117"/>
      <c r="JNY8" s="116"/>
      <c r="JNZ8" s="118"/>
      <c r="JOA8" s="119"/>
      <c r="JOB8" s="119"/>
      <c r="JOC8" s="119"/>
      <c r="JOD8" s="119"/>
      <c r="JOE8" s="119"/>
      <c r="JOF8" s="116"/>
      <c r="JOG8" s="117"/>
      <c r="JOH8" s="116"/>
      <c r="JOI8" s="118"/>
      <c r="JOJ8" s="119"/>
      <c r="JOK8" s="119"/>
      <c r="JOL8" s="119"/>
      <c r="JOM8" s="119"/>
      <c r="JON8" s="119"/>
      <c r="JOO8" s="116"/>
      <c r="JOP8" s="117"/>
      <c r="JOQ8" s="116"/>
      <c r="JOR8" s="118"/>
      <c r="JOS8" s="119"/>
      <c r="JOT8" s="119"/>
      <c r="JOU8" s="119"/>
      <c r="JOV8" s="119"/>
      <c r="JOW8" s="119"/>
      <c r="JOX8" s="116"/>
      <c r="JOY8" s="117"/>
      <c r="JOZ8" s="116"/>
      <c r="JPA8" s="118"/>
      <c r="JPB8" s="119"/>
      <c r="JPC8" s="119"/>
      <c r="JPD8" s="119"/>
      <c r="JPE8" s="119"/>
      <c r="JPF8" s="119"/>
      <c r="JPG8" s="116"/>
      <c r="JPH8" s="117"/>
      <c r="JPI8" s="116"/>
      <c r="JPJ8" s="118"/>
      <c r="JPK8" s="119"/>
      <c r="JPL8" s="119"/>
      <c r="JPM8" s="119"/>
      <c r="JPN8" s="119"/>
      <c r="JPO8" s="119"/>
      <c r="JPP8" s="116"/>
      <c r="JPQ8" s="117"/>
      <c r="JPR8" s="116"/>
      <c r="JPS8" s="118"/>
      <c r="JPT8" s="119"/>
      <c r="JPU8" s="119"/>
      <c r="JPV8" s="119"/>
      <c r="JPW8" s="119"/>
      <c r="JPX8" s="119"/>
      <c r="JPY8" s="116"/>
      <c r="JPZ8" s="117"/>
      <c r="JQA8" s="116"/>
      <c r="JQB8" s="118"/>
      <c r="JQC8" s="119"/>
      <c r="JQD8" s="119"/>
      <c r="JQE8" s="119"/>
      <c r="JQF8" s="119"/>
      <c r="JQG8" s="119"/>
      <c r="JQH8" s="116"/>
      <c r="JQI8" s="117"/>
      <c r="JQJ8" s="116"/>
      <c r="JQK8" s="118"/>
      <c r="JQL8" s="119"/>
      <c r="JQM8" s="119"/>
      <c r="JQN8" s="119"/>
      <c r="JQO8" s="119"/>
      <c r="JQP8" s="119"/>
      <c r="JQQ8" s="116"/>
      <c r="JQR8" s="117"/>
      <c r="JQS8" s="116"/>
      <c r="JQT8" s="118"/>
      <c r="JQU8" s="119"/>
      <c r="JQV8" s="119"/>
      <c r="JQW8" s="119"/>
      <c r="JQX8" s="119"/>
      <c r="JQY8" s="119"/>
      <c r="JQZ8" s="116"/>
      <c r="JRA8" s="117"/>
      <c r="JRB8" s="116"/>
      <c r="JRC8" s="118"/>
      <c r="JRD8" s="119"/>
      <c r="JRE8" s="119"/>
      <c r="JRF8" s="119"/>
      <c r="JRG8" s="119"/>
      <c r="JRH8" s="119"/>
      <c r="JRI8" s="116"/>
      <c r="JRJ8" s="117"/>
      <c r="JRK8" s="116"/>
      <c r="JRL8" s="118"/>
      <c r="JRM8" s="119"/>
      <c r="JRN8" s="119"/>
      <c r="JRO8" s="119"/>
      <c r="JRP8" s="119"/>
      <c r="JRQ8" s="119"/>
      <c r="JRR8" s="116"/>
      <c r="JRS8" s="117"/>
      <c r="JRT8" s="116"/>
      <c r="JRU8" s="118"/>
      <c r="JRV8" s="119"/>
      <c r="JRW8" s="119"/>
      <c r="JRX8" s="119"/>
      <c r="JRY8" s="119"/>
      <c r="JRZ8" s="119"/>
      <c r="JSA8" s="116"/>
      <c r="JSB8" s="117"/>
      <c r="JSC8" s="116"/>
      <c r="JSD8" s="118"/>
      <c r="JSE8" s="119"/>
      <c r="JSF8" s="119"/>
      <c r="JSG8" s="119"/>
      <c r="JSH8" s="119"/>
      <c r="JSI8" s="119"/>
      <c r="JSJ8" s="116"/>
      <c r="JSK8" s="117"/>
      <c r="JSL8" s="116"/>
      <c r="JSM8" s="118"/>
      <c r="JSN8" s="119"/>
      <c r="JSO8" s="119"/>
      <c r="JSP8" s="119"/>
      <c r="JSQ8" s="119"/>
      <c r="JSR8" s="119"/>
      <c r="JSS8" s="116"/>
      <c r="JST8" s="117"/>
      <c r="JSU8" s="116"/>
      <c r="JSV8" s="118"/>
      <c r="JSW8" s="119"/>
      <c r="JSX8" s="119"/>
      <c r="JSY8" s="119"/>
      <c r="JSZ8" s="119"/>
      <c r="JTA8" s="119"/>
      <c r="JTB8" s="116"/>
      <c r="JTC8" s="117"/>
      <c r="JTD8" s="116"/>
      <c r="JTE8" s="118"/>
      <c r="JTF8" s="119"/>
      <c r="JTG8" s="119"/>
      <c r="JTH8" s="119"/>
      <c r="JTI8" s="119"/>
      <c r="JTJ8" s="119"/>
      <c r="JTK8" s="116"/>
      <c r="JTL8" s="117"/>
      <c r="JTM8" s="116"/>
      <c r="JTN8" s="118"/>
      <c r="JTO8" s="119"/>
      <c r="JTP8" s="119"/>
      <c r="JTQ8" s="119"/>
      <c r="JTR8" s="119"/>
      <c r="JTS8" s="119"/>
      <c r="JTT8" s="116"/>
      <c r="JTU8" s="117"/>
      <c r="JTV8" s="116"/>
      <c r="JTW8" s="118"/>
      <c r="JTX8" s="119"/>
      <c r="JTY8" s="119"/>
      <c r="JTZ8" s="119"/>
      <c r="JUA8" s="119"/>
      <c r="JUB8" s="119"/>
      <c r="JUC8" s="116"/>
      <c r="JUD8" s="117"/>
      <c r="JUE8" s="116"/>
      <c r="JUF8" s="118"/>
      <c r="JUG8" s="119"/>
      <c r="JUH8" s="119"/>
      <c r="JUI8" s="119"/>
      <c r="JUJ8" s="119"/>
      <c r="JUK8" s="119"/>
      <c r="JUL8" s="116"/>
      <c r="JUM8" s="117"/>
      <c r="JUN8" s="116"/>
      <c r="JUO8" s="118"/>
      <c r="JUP8" s="119"/>
      <c r="JUQ8" s="119"/>
      <c r="JUR8" s="119"/>
      <c r="JUS8" s="119"/>
      <c r="JUT8" s="119"/>
      <c r="JUU8" s="116"/>
      <c r="JUV8" s="117"/>
      <c r="JUW8" s="116"/>
      <c r="JUX8" s="118"/>
      <c r="JUY8" s="119"/>
      <c r="JUZ8" s="119"/>
      <c r="JVA8" s="119"/>
      <c r="JVB8" s="119"/>
      <c r="JVC8" s="119"/>
      <c r="JVD8" s="116"/>
      <c r="JVE8" s="117"/>
      <c r="JVF8" s="116"/>
      <c r="JVG8" s="118"/>
      <c r="JVH8" s="119"/>
      <c r="JVI8" s="119"/>
      <c r="JVJ8" s="119"/>
      <c r="JVK8" s="119"/>
      <c r="JVL8" s="119"/>
      <c r="JVM8" s="116"/>
      <c r="JVN8" s="117"/>
      <c r="JVO8" s="116"/>
      <c r="JVP8" s="118"/>
      <c r="JVQ8" s="119"/>
      <c r="JVR8" s="119"/>
      <c r="JVS8" s="119"/>
      <c r="JVT8" s="119"/>
      <c r="JVU8" s="119"/>
      <c r="JVV8" s="116"/>
      <c r="JVW8" s="117"/>
      <c r="JVX8" s="116"/>
      <c r="JVY8" s="118"/>
      <c r="JVZ8" s="119"/>
      <c r="JWA8" s="119"/>
      <c r="JWB8" s="119"/>
      <c r="JWC8" s="119"/>
      <c r="JWD8" s="119"/>
      <c r="JWE8" s="116"/>
      <c r="JWF8" s="117"/>
      <c r="JWG8" s="116"/>
      <c r="JWH8" s="118"/>
      <c r="JWI8" s="119"/>
      <c r="JWJ8" s="119"/>
      <c r="JWK8" s="119"/>
      <c r="JWL8" s="119"/>
      <c r="JWM8" s="119"/>
      <c r="JWN8" s="116"/>
      <c r="JWO8" s="117"/>
      <c r="JWP8" s="116"/>
      <c r="JWQ8" s="118"/>
      <c r="JWR8" s="119"/>
      <c r="JWS8" s="119"/>
      <c r="JWT8" s="119"/>
      <c r="JWU8" s="119"/>
      <c r="JWV8" s="119"/>
      <c r="JWW8" s="116"/>
      <c r="JWX8" s="117"/>
      <c r="JWY8" s="116"/>
      <c r="JWZ8" s="118"/>
      <c r="JXA8" s="119"/>
      <c r="JXB8" s="119"/>
      <c r="JXC8" s="119"/>
      <c r="JXD8" s="119"/>
      <c r="JXE8" s="119"/>
      <c r="JXF8" s="116"/>
      <c r="JXG8" s="117"/>
      <c r="JXH8" s="116"/>
      <c r="JXI8" s="118"/>
      <c r="JXJ8" s="119"/>
      <c r="JXK8" s="119"/>
      <c r="JXL8" s="119"/>
      <c r="JXM8" s="119"/>
      <c r="JXN8" s="119"/>
      <c r="JXO8" s="116"/>
      <c r="JXP8" s="117"/>
      <c r="JXQ8" s="116"/>
      <c r="JXR8" s="118"/>
      <c r="JXS8" s="119"/>
      <c r="JXT8" s="119"/>
      <c r="JXU8" s="119"/>
      <c r="JXV8" s="119"/>
      <c r="JXW8" s="119"/>
      <c r="JXX8" s="116"/>
      <c r="JXY8" s="117"/>
      <c r="JXZ8" s="116"/>
      <c r="JYA8" s="118"/>
      <c r="JYB8" s="119"/>
      <c r="JYC8" s="119"/>
      <c r="JYD8" s="119"/>
      <c r="JYE8" s="119"/>
      <c r="JYF8" s="119"/>
      <c r="JYG8" s="116"/>
      <c r="JYH8" s="117"/>
      <c r="JYI8" s="116"/>
      <c r="JYJ8" s="118"/>
      <c r="JYK8" s="119"/>
      <c r="JYL8" s="119"/>
      <c r="JYM8" s="119"/>
      <c r="JYN8" s="119"/>
      <c r="JYO8" s="119"/>
      <c r="JYP8" s="116"/>
      <c r="JYQ8" s="117"/>
      <c r="JYR8" s="116"/>
      <c r="JYS8" s="118"/>
      <c r="JYT8" s="119"/>
      <c r="JYU8" s="119"/>
      <c r="JYV8" s="119"/>
      <c r="JYW8" s="119"/>
      <c r="JYX8" s="119"/>
      <c r="JYY8" s="116"/>
      <c r="JYZ8" s="117"/>
      <c r="JZA8" s="116"/>
      <c r="JZB8" s="118"/>
      <c r="JZC8" s="119"/>
      <c r="JZD8" s="119"/>
      <c r="JZE8" s="119"/>
      <c r="JZF8" s="119"/>
      <c r="JZG8" s="119"/>
      <c r="JZH8" s="116"/>
      <c r="JZI8" s="117"/>
      <c r="JZJ8" s="116"/>
      <c r="JZK8" s="118"/>
      <c r="JZL8" s="119"/>
      <c r="JZM8" s="119"/>
      <c r="JZN8" s="119"/>
      <c r="JZO8" s="119"/>
      <c r="JZP8" s="119"/>
      <c r="JZQ8" s="116"/>
      <c r="JZR8" s="117"/>
      <c r="JZS8" s="116"/>
      <c r="JZT8" s="118"/>
      <c r="JZU8" s="119"/>
      <c r="JZV8" s="119"/>
      <c r="JZW8" s="119"/>
      <c r="JZX8" s="119"/>
      <c r="JZY8" s="119"/>
      <c r="JZZ8" s="116"/>
      <c r="KAA8" s="117"/>
      <c r="KAB8" s="116"/>
      <c r="KAC8" s="118"/>
      <c r="KAD8" s="119"/>
      <c r="KAE8" s="119"/>
      <c r="KAF8" s="119"/>
      <c r="KAG8" s="119"/>
      <c r="KAH8" s="119"/>
      <c r="KAI8" s="116"/>
      <c r="KAJ8" s="117"/>
      <c r="KAK8" s="116"/>
      <c r="KAL8" s="118"/>
      <c r="KAM8" s="119"/>
      <c r="KAN8" s="119"/>
      <c r="KAO8" s="119"/>
      <c r="KAP8" s="119"/>
      <c r="KAQ8" s="119"/>
      <c r="KAR8" s="116"/>
      <c r="KAS8" s="117"/>
      <c r="KAT8" s="116"/>
      <c r="KAU8" s="118"/>
      <c r="KAV8" s="119"/>
      <c r="KAW8" s="119"/>
      <c r="KAX8" s="119"/>
      <c r="KAY8" s="119"/>
      <c r="KAZ8" s="119"/>
      <c r="KBA8" s="116"/>
      <c r="KBB8" s="117"/>
      <c r="KBC8" s="116"/>
      <c r="KBD8" s="118"/>
      <c r="KBE8" s="119"/>
      <c r="KBF8" s="119"/>
      <c r="KBG8" s="119"/>
      <c r="KBH8" s="119"/>
      <c r="KBI8" s="119"/>
      <c r="KBJ8" s="116"/>
      <c r="KBK8" s="117"/>
      <c r="KBL8" s="116"/>
      <c r="KBM8" s="118"/>
      <c r="KBN8" s="119"/>
      <c r="KBO8" s="119"/>
      <c r="KBP8" s="119"/>
      <c r="KBQ8" s="119"/>
      <c r="KBR8" s="119"/>
      <c r="KBS8" s="116"/>
      <c r="KBT8" s="117"/>
      <c r="KBU8" s="116"/>
      <c r="KBV8" s="118"/>
      <c r="KBW8" s="119"/>
      <c r="KBX8" s="119"/>
      <c r="KBY8" s="119"/>
      <c r="KBZ8" s="119"/>
      <c r="KCA8" s="119"/>
      <c r="KCB8" s="116"/>
      <c r="KCC8" s="117"/>
      <c r="KCD8" s="116"/>
      <c r="KCE8" s="118"/>
      <c r="KCF8" s="119"/>
      <c r="KCG8" s="119"/>
      <c r="KCH8" s="119"/>
      <c r="KCI8" s="119"/>
      <c r="KCJ8" s="119"/>
      <c r="KCK8" s="116"/>
      <c r="KCL8" s="117"/>
      <c r="KCM8" s="116"/>
      <c r="KCN8" s="118"/>
      <c r="KCO8" s="119"/>
      <c r="KCP8" s="119"/>
      <c r="KCQ8" s="119"/>
      <c r="KCR8" s="119"/>
      <c r="KCS8" s="119"/>
      <c r="KCT8" s="116"/>
      <c r="KCU8" s="117"/>
      <c r="KCV8" s="116"/>
      <c r="KCW8" s="118"/>
      <c r="KCX8" s="119"/>
      <c r="KCY8" s="119"/>
      <c r="KCZ8" s="119"/>
      <c r="KDA8" s="119"/>
      <c r="KDB8" s="119"/>
      <c r="KDC8" s="116"/>
      <c r="KDD8" s="117"/>
      <c r="KDE8" s="116"/>
      <c r="KDF8" s="118"/>
      <c r="KDG8" s="119"/>
      <c r="KDH8" s="119"/>
      <c r="KDI8" s="119"/>
      <c r="KDJ8" s="119"/>
      <c r="KDK8" s="119"/>
      <c r="KDL8" s="116"/>
      <c r="KDM8" s="117"/>
      <c r="KDN8" s="116"/>
      <c r="KDO8" s="118"/>
      <c r="KDP8" s="119"/>
      <c r="KDQ8" s="119"/>
      <c r="KDR8" s="119"/>
      <c r="KDS8" s="119"/>
      <c r="KDT8" s="119"/>
      <c r="KDU8" s="116"/>
      <c r="KDV8" s="117"/>
      <c r="KDW8" s="116"/>
      <c r="KDX8" s="118"/>
      <c r="KDY8" s="119"/>
      <c r="KDZ8" s="119"/>
      <c r="KEA8" s="119"/>
      <c r="KEB8" s="119"/>
      <c r="KEC8" s="119"/>
      <c r="KED8" s="116"/>
      <c r="KEE8" s="117"/>
      <c r="KEF8" s="116"/>
      <c r="KEG8" s="118"/>
      <c r="KEH8" s="119"/>
      <c r="KEI8" s="119"/>
      <c r="KEJ8" s="119"/>
      <c r="KEK8" s="119"/>
      <c r="KEL8" s="119"/>
      <c r="KEM8" s="116"/>
      <c r="KEN8" s="117"/>
      <c r="KEO8" s="116"/>
      <c r="KEP8" s="118"/>
      <c r="KEQ8" s="119"/>
      <c r="KER8" s="119"/>
      <c r="KES8" s="119"/>
      <c r="KET8" s="119"/>
      <c r="KEU8" s="119"/>
      <c r="KEV8" s="116"/>
      <c r="KEW8" s="117"/>
      <c r="KEX8" s="116"/>
      <c r="KEY8" s="118"/>
      <c r="KEZ8" s="119"/>
      <c r="KFA8" s="119"/>
      <c r="KFB8" s="119"/>
      <c r="KFC8" s="119"/>
      <c r="KFD8" s="119"/>
      <c r="KFE8" s="116"/>
      <c r="KFF8" s="117"/>
      <c r="KFG8" s="116"/>
      <c r="KFH8" s="118"/>
      <c r="KFI8" s="119"/>
      <c r="KFJ8" s="119"/>
      <c r="KFK8" s="119"/>
      <c r="KFL8" s="119"/>
      <c r="KFM8" s="119"/>
      <c r="KFN8" s="116"/>
      <c r="KFO8" s="117"/>
      <c r="KFP8" s="116"/>
      <c r="KFQ8" s="118"/>
      <c r="KFR8" s="119"/>
      <c r="KFS8" s="119"/>
      <c r="KFT8" s="119"/>
      <c r="KFU8" s="119"/>
      <c r="KFV8" s="119"/>
      <c r="KFW8" s="116"/>
      <c r="KFX8" s="117"/>
      <c r="KFY8" s="116"/>
      <c r="KFZ8" s="118"/>
      <c r="KGA8" s="119"/>
      <c r="KGB8" s="119"/>
      <c r="KGC8" s="119"/>
      <c r="KGD8" s="119"/>
      <c r="KGE8" s="119"/>
      <c r="KGF8" s="116"/>
      <c r="KGG8" s="117"/>
      <c r="KGH8" s="116"/>
      <c r="KGI8" s="118"/>
      <c r="KGJ8" s="119"/>
      <c r="KGK8" s="119"/>
      <c r="KGL8" s="119"/>
      <c r="KGM8" s="119"/>
      <c r="KGN8" s="119"/>
      <c r="KGO8" s="116"/>
      <c r="KGP8" s="117"/>
      <c r="KGQ8" s="116"/>
      <c r="KGR8" s="118"/>
      <c r="KGS8" s="119"/>
      <c r="KGT8" s="119"/>
      <c r="KGU8" s="119"/>
      <c r="KGV8" s="119"/>
      <c r="KGW8" s="119"/>
      <c r="KGX8" s="116"/>
      <c r="KGY8" s="117"/>
      <c r="KGZ8" s="116"/>
      <c r="KHA8" s="118"/>
      <c r="KHB8" s="119"/>
      <c r="KHC8" s="119"/>
      <c r="KHD8" s="119"/>
      <c r="KHE8" s="119"/>
      <c r="KHF8" s="119"/>
      <c r="KHG8" s="116"/>
      <c r="KHH8" s="117"/>
      <c r="KHI8" s="116"/>
      <c r="KHJ8" s="118"/>
      <c r="KHK8" s="119"/>
      <c r="KHL8" s="119"/>
      <c r="KHM8" s="119"/>
      <c r="KHN8" s="119"/>
      <c r="KHO8" s="119"/>
      <c r="KHP8" s="116"/>
      <c r="KHQ8" s="117"/>
      <c r="KHR8" s="116"/>
      <c r="KHS8" s="118"/>
      <c r="KHT8" s="119"/>
      <c r="KHU8" s="119"/>
      <c r="KHV8" s="119"/>
      <c r="KHW8" s="119"/>
      <c r="KHX8" s="119"/>
      <c r="KHY8" s="116"/>
      <c r="KHZ8" s="117"/>
      <c r="KIA8" s="116"/>
      <c r="KIB8" s="118"/>
      <c r="KIC8" s="119"/>
      <c r="KID8" s="119"/>
      <c r="KIE8" s="119"/>
      <c r="KIF8" s="119"/>
      <c r="KIG8" s="119"/>
      <c r="KIH8" s="116"/>
      <c r="KII8" s="117"/>
      <c r="KIJ8" s="116"/>
      <c r="KIK8" s="118"/>
      <c r="KIL8" s="119"/>
      <c r="KIM8" s="119"/>
      <c r="KIN8" s="119"/>
      <c r="KIO8" s="119"/>
      <c r="KIP8" s="119"/>
      <c r="KIQ8" s="116"/>
      <c r="KIR8" s="117"/>
      <c r="KIS8" s="116"/>
      <c r="KIT8" s="118"/>
      <c r="KIU8" s="119"/>
      <c r="KIV8" s="119"/>
      <c r="KIW8" s="119"/>
      <c r="KIX8" s="119"/>
      <c r="KIY8" s="119"/>
      <c r="KIZ8" s="116"/>
      <c r="KJA8" s="117"/>
      <c r="KJB8" s="116"/>
      <c r="KJC8" s="118"/>
      <c r="KJD8" s="119"/>
      <c r="KJE8" s="119"/>
      <c r="KJF8" s="119"/>
      <c r="KJG8" s="119"/>
      <c r="KJH8" s="119"/>
      <c r="KJI8" s="116"/>
      <c r="KJJ8" s="117"/>
      <c r="KJK8" s="116"/>
      <c r="KJL8" s="118"/>
      <c r="KJM8" s="119"/>
      <c r="KJN8" s="119"/>
      <c r="KJO8" s="119"/>
      <c r="KJP8" s="119"/>
      <c r="KJQ8" s="119"/>
      <c r="KJR8" s="116"/>
      <c r="KJS8" s="117"/>
      <c r="KJT8" s="116"/>
      <c r="KJU8" s="118"/>
      <c r="KJV8" s="119"/>
      <c r="KJW8" s="119"/>
      <c r="KJX8" s="119"/>
      <c r="KJY8" s="119"/>
      <c r="KJZ8" s="119"/>
      <c r="KKA8" s="116"/>
      <c r="KKB8" s="117"/>
      <c r="KKC8" s="116"/>
      <c r="KKD8" s="118"/>
      <c r="KKE8" s="119"/>
      <c r="KKF8" s="119"/>
      <c r="KKG8" s="119"/>
      <c r="KKH8" s="119"/>
      <c r="KKI8" s="119"/>
      <c r="KKJ8" s="116"/>
      <c r="KKK8" s="117"/>
      <c r="KKL8" s="116"/>
      <c r="KKM8" s="118"/>
      <c r="KKN8" s="119"/>
      <c r="KKO8" s="119"/>
      <c r="KKP8" s="119"/>
      <c r="KKQ8" s="119"/>
      <c r="KKR8" s="119"/>
      <c r="KKS8" s="116"/>
      <c r="KKT8" s="117"/>
      <c r="KKU8" s="116"/>
      <c r="KKV8" s="118"/>
      <c r="KKW8" s="119"/>
      <c r="KKX8" s="119"/>
      <c r="KKY8" s="119"/>
      <c r="KKZ8" s="119"/>
      <c r="KLA8" s="119"/>
      <c r="KLB8" s="116"/>
      <c r="KLC8" s="117"/>
      <c r="KLD8" s="116"/>
      <c r="KLE8" s="118"/>
      <c r="KLF8" s="119"/>
      <c r="KLG8" s="119"/>
      <c r="KLH8" s="119"/>
      <c r="KLI8" s="119"/>
      <c r="KLJ8" s="119"/>
      <c r="KLK8" s="116"/>
      <c r="KLL8" s="117"/>
      <c r="KLM8" s="116"/>
      <c r="KLN8" s="118"/>
      <c r="KLO8" s="119"/>
      <c r="KLP8" s="119"/>
      <c r="KLQ8" s="119"/>
      <c r="KLR8" s="119"/>
      <c r="KLS8" s="119"/>
      <c r="KLT8" s="116"/>
      <c r="KLU8" s="117"/>
      <c r="KLV8" s="116"/>
      <c r="KLW8" s="118"/>
      <c r="KLX8" s="119"/>
      <c r="KLY8" s="119"/>
      <c r="KLZ8" s="119"/>
      <c r="KMA8" s="119"/>
      <c r="KMB8" s="119"/>
      <c r="KMC8" s="116"/>
      <c r="KMD8" s="117"/>
      <c r="KME8" s="116"/>
      <c r="KMF8" s="118"/>
      <c r="KMG8" s="119"/>
      <c r="KMH8" s="119"/>
      <c r="KMI8" s="119"/>
      <c r="KMJ8" s="119"/>
      <c r="KMK8" s="119"/>
      <c r="KML8" s="116"/>
      <c r="KMM8" s="117"/>
      <c r="KMN8" s="116"/>
      <c r="KMO8" s="118"/>
      <c r="KMP8" s="119"/>
      <c r="KMQ8" s="119"/>
      <c r="KMR8" s="119"/>
      <c r="KMS8" s="119"/>
      <c r="KMT8" s="119"/>
      <c r="KMU8" s="116"/>
      <c r="KMV8" s="117"/>
      <c r="KMW8" s="116"/>
      <c r="KMX8" s="118"/>
      <c r="KMY8" s="119"/>
      <c r="KMZ8" s="119"/>
      <c r="KNA8" s="119"/>
      <c r="KNB8" s="119"/>
      <c r="KNC8" s="119"/>
      <c r="KND8" s="116"/>
      <c r="KNE8" s="117"/>
      <c r="KNF8" s="116"/>
      <c r="KNG8" s="118"/>
      <c r="KNH8" s="119"/>
      <c r="KNI8" s="119"/>
      <c r="KNJ8" s="119"/>
      <c r="KNK8" s="119"/>
      <c r="KNL8" s="119"/>
      <c r="KNM8" s="116"/>
      <c r="KNN8" s="117"/>
      <c r="KNO8" s="116"/>
      <c r="KNP8" s="118"/>
      <c r="KNQ8" s="119"/>
      <c r="KNR8" s="119"/>
      <c r="KNS8" s="119"/>
      <c r="KNT8" s="119"/>
      <c r="KNU8" s="119"/>
      <c r="KNV8" s="116"/>
      <c r="KNW8" s="117"/>
      <c r="KNX8" s="116"/>
      <c r="KNY8" s="118"/>
      <c r="KNZ8" s="119"/>
      <c r="KOA8" s="119"/>
      <c r="KOB8" s="119"/>
      <c r="KOC8" s="119"/>
      <c r="KOD8" s="119"/>
      <c r="KOE8" s="116"/>
      <c r="KOF8" s="117"/>
      <c r="KOG8" s="116"/>
      <c r="KOH8" s="118"/>
      <c r="KOI8" s="119"/>
      <c r="KOJ8" s="119"/>
      <c r="KOK8" s="119"/>
      <c r="KOL8" s="119"/>
      <c r="KOM8" s="119"/>
      <c r="KON8" s="116"/>
      <c r="KOO8" s="117"/>
      <c r="KOP8" s="116"/>
      <c r="KOQ8" s="118"/>
      <c r="KOR8" s="119"/>
      <c r="KOS8" s="119"/>
      <c r="KOT8" s="119"/>
      <c r="KOU8" s="119"/>
      <c r="KOV8" s="119"/>
      <c r="KOW8" s="116"/>
      <c r="KOX8" s="117"/>
      <c r="KOY8" s="116"/>
      <c r="KOZ8" s="118"/>
      <c r="KPA8" s="119"/>
      <c r="KPB8" s="119"/>
      <c r="KPC8" s="119"/>
      <c r="KPD8" s="119"/>
      <c r="KPE8" s="119"/>
      <c r="KPF8" s="116"/>
      <c r="KPG8" s="117"/>
      <c r="KPH8" s="116"/>
      <c r="KPI8" s="118"/>
      <c r="KPJ8" s="119"/>
      <c r="KPK8" s="119"/>
      <c r="KPL8" s="119"/>
      <c r="KPM8" s="119"/>
      <c r="KPN8" s="119"/>
      <c r="KPO8" s="116"/>
      <c r="KPP8" s="117"/>
      <c r="KPQ8" s="116"/>
      <c r="KPR8" s="118"/>
      <c r="KPS8" s="119"/>
      <c r="KPT8" s="119"/>
      <c r="KPU8" s="119"/>
      <c r="KPV8" s="119"/>
      <c r="KPW8" s="119"/>
      <c r="KPX8" s="116"/>
      <c r="KPY8" s="117"/>
      <c r="KPZ8" s="116"/>
      <c r="KQA8" s="118"/>
      <c r="KQB8" s="119"/>
      <c r="KQC8" s="119"/>
      <c r="KQD8" s="119"/>
      <c r="KQE8" s="119"/>
      <c r="KQF8" s="119"/>
      <c r="KQG8" s="116"/>
      <c r="KQH8" s="117"/>
      <c r="KQI8" s="116"/>
      <c r="KQJ8" s="118"/>
      <c r="KQK8" s="119"/>
      <c r="KQL8" s="119"/>
      <c r="KQM8" s="119"/>
      <c r="KQN8" s="119"/>
      <c r="KQO8" s="119"/>
      <c r="KQP8" s="116"/>
      <c r="KQQ8" s="117"/>
      <c r="KQR8" s="116"/>
      <c r="KQS8" s="118"/>
      <c r="KQT8" s="119"/>
      <c r="KQU8" s="119"/>
      <c r="KQV8" s="119"/>
      <c r="KQW8" s="119"/>
      <c r="KQX8" s="119"/>
      <c r="KQY8" s="116"/>
      <c r="KQZ8" s="117"/>
      <c r="KRA8" s="116"/>
      <c r="KRB8" s="118"/>
      <c r="KRC8" s="119"/>
      <c r="KRD8" s="119"/>
      <c r="KRE8" s="119"/>
      <c r="KRF8" s="119"/>
      <c r="KRG8" s="119"/>
      <c r="KRH8" s="116"/>
      <c r="KRI8" s="117"/>
      <c r="KRJ8" s="116"/>
      <c r="KRK8" s="118"/>
      <c r="KRL8" s="119"/>
      <c r="KRM8" s="119"/>
      <c r="KRN8" s="119"/>
      <c r="KRO8" s="119"/>
      <c r="KRP8" s="119"/>
      <c r="KRQ8" s="116"/>
      <c r="KRR8" s="117"/>
      <c r="KRS8" s="116"/>
      <c r="KRT8" s="118"/>
      <c r="KRU8" s="119"/>
      <c r="KRV8" s="119"/>
      <c r="KRW8" s="119"/>
      <c r="KRX8" s="119"/>
      <c r="KRY8" s="119"/>
      <c r="KRZ8" s="116"/>
      <c r="KSA8" s="117"/>
      <c r="KSB8" s="116"/>
      <c r="KSC8" s="118"/>
      <c r="KSD8" s="119"/>
      <c r="KSE8" s="119"/>
      <c r="KSF8" s="119"/>
      <c r="KSG8" s="119"/>
      <c r="KSH8" s="119"/>
      <c r="KSI8" s="116"/>
      <c r="KSJ8" s="117"/>
      <c r="KSK8" s="116"/>
      <c r="KSL8" s="118"/>
      <c r="KSM8" s="119"/>
      <c r="KSN8" s="119"/>
      <c r="KSO8" s="119"/>
      <c r="KSP8" s="119"/>
      <c r="KSQ8" s="119"/>
      <c r="KSR8" s="116"/>
      <c r="KSS8" s="117"/>
      <c r="KST8" s="116"/>
      <c r="KSU8" s="118"/>
      <c r="KSV8" s="119"/>
      <c r="KSW8" s="119"/>
      <c r="KSX8" s="119"/>
      <c r="KSY8" s="119"/>
      <c r="KSZ8" s="119"/>
      <c r="KTA8" s="116"/>
      <c r="KTB8" s="117"/>
      <c r="KTC8" s="116"/>
      <c r="KTD8" s="118"/>
      <c r="KTE8" s="119"/>
      <c r="KTF8" s="119"/>
      <c r="KTG8" s="119"/>
      <c r="KTH8" s="119"/>
      <c r="KTI8" s="119"/>
      <c r="KTJ8" s="116"/>
      <c r="KTK8" s="117"/>
      <c r="KTL8" s="116"/>
      <c r="KTM8" s="118"/>
      <c r="KTN8" s="119"/>
      <c r="KTO8" s="119"/>
      <c r="KTP8" s="119"/>
      <c r="KTQ8" s="119"/>
      <c r="KTR8" s="119"/>
      <c r="KTS8" s="116"/>
      <c r="KTT8" s="117"/>
      <c r="KTU8" s="116"/>
      <c r="KTV8" s="118"/>
      <c r="KTW8" s="119"/>
      <c r="KTX8" s="119"/>
      <c r="KTY8" s="119"/>
      <c r="KTZ8" s="119"/>
      <c r="KUA8" s="119"/>
      <c r="KUB8" s="116"/>
      <c r="KUC8" s="117"/>
      <c r="KUD8" s="116"/>
      <c r="KUE8" s="118"/>
      <c r="KUF8" s="119"/>
      <c r="KUG8" s="119"/>
      <c r="KUH8" s="119"/>
      <c r="KUI8" s="119"/>
      <c r="KUJ8" s="119"/>
      <c r="KUK8" s="116"/>
      <c r="KUL8" s="117"/>
      <c r="KUM8" s="116"/>
      <c r="KUN8" s="118"/>
      <c r="KUO8" s="119"/>
      <c r="KUP8" s="119"/>
      <c r="KUQ8" s="119"/>
      <c r="KUR8" s="119"/>
      <c r="KUS8" s="119"/>
      <c r="KUT8" s="116"/>
      <c r="KUU8" s="117"/>
      <c r="KUV8" s="116"/>
      <c r="KUW8" s="118"/>
      <c r="KUX8" s="119"/>
      <c r="KUY8" s="119"/>
      <c r="KUZ8" s="119"/>
      <c r="KVA8" s="119"/>
      <c r="KVB8" s="119"/>
      <c r="KVC8" s="116"/>
      <c r="KVD8" s="117"/>
      <c r="KVE8" s="116"/>
      <c r="KVF8" s="118"/>
      <c r="KVG8" s="119"/>
      <c r="KVH8" s="119"/>
      <c r="KVI8" s="119"/>
      <c r="KVJ8" s="119"/>
      <c r="KVK8" s="119"/>
      <c r="KVL8" s="116"/>
      <c r="KVM8" s="117"/>
      <c r="KVN8" s="116"/>
      <c r="KVO8" s="118"/>
      <c r="KVP8" s="119"/>
      <c r="KVQ8" s="119"/>
      <c r="KVR8" s="119"/>
      <c r="KVS8" s="119"/>
      <c r="KVT8" s="119"/>
      <c r="KVU8" s="116"/>
      <c r="KVV8" s="117"/>
      <c r="KVW8" s="116"/>
      <c r="KVX8" s="118"/>
      <c r="KVY8" s="119"/>
      <c r="KVZ8" s="119"/>
      <c r="KWA8" s="119"/>
      <c r="KWB8" s="119"/>
      <c r="KWC8" s="119"/>
      <c r="KWD8" s="116"/>
      <c r="KWE8" s="117"/>
      <c r="KWF8" s="116"/>
      <c r="KWG8" s="118"/>
      <c r="KWH8" s="119"/>
      <c r="KWI8" s="119"/>
      <c r="KWJ8" s="119"/>
      <c r="KWK8" s="119"/>
      <c r="KWL8" s="119"/>
      <c r="KWM8" s="116"/>
      <c r="KWN8" s="117"/>
      <c r="KWO8" s="116"/>
      <c r="KWP8" s="118"/>
      <c r="KWQ8" s="119"/>
      <c r="KWR8" s="119"/>
      <c r="KWS8" s="119"/>
      <c r="KWT8" s="119"/>
      <c r="KWU8" s="119"/>
      <c r="KWV8" s="116"/>
      <c r="KWW8" s="117"/>
      <c r="KWX8" s="116"/>
      <c r="KWY8" s="118"/>
      <c r="KWZ8" s="119"/>
      <c r="KXA8" s="119"/>
      <c r="KXB8" s="119"/>
      <c r="KXC8" s="119"/>
      <c r="KXD8" s="119"/>
      <c r="KXE8" s="116"/>
      <c r="KXF8" s="117"/>
      <c r="KXG8" s="116"/>
      <c r="KXH8" s="118"/>
      <c r="KXI8" s="119"/>
      <c r="KXJ8" s="119"/>
      <c r="KXK8" s="119"/>
      <c r="KXL8" s="119"/>
      <c r="KXM8" s="119"/>
      <c r="KXN8" s="116"/>
      <c r="KXO8" s="117"/>
      <c r="KXP8" s="116"/>
      <c r="KXQ8" s="118"/>
      <c r="KXR8" s="119"/>
      <c r="KXS8" s="119"/>
      <c r="KXT8" s="119"/>
      <c r="KXU8" s="119"/>
      <c r="KXV8" s="119"/>
      <c r="KXW8" s="116"/>
      <c r="KXX8" s="117"/>
      <c r="KXY8" s="116"/>
      <c r="KXZ8" s="118"/>
      <c r="KYA8" s="119"/>
      <c r="KYB8" s="119"/>
      <c r="KYC8" s="119"/>
      <c r="KYD8" s="119"/>
      <c r="KYE8" s="119"/>
      <c r="KYF8" s="116"/>
      <c r="KYG8" s="117"/>
      <c r="KYH8" s="116"/>
      <c r="KYI8" s="118"/>
      <c r="KYJ8" s="119"/>
      <c r="KYK8" s="119"/>
      <c r="KYL8" s="119"/>
      <c r="KYM8" s="119"/>
      <c r="KYN8" s="119"/>
      <c r="KYO8" s="116"/>
      <c r="KYP8" s="117"/>
      <c r="KYQ8" s="116"/>
      <c r="KYR8" s="118"/>
      <c r="KYS8" s="119"/>
      <c r="KYT8" s="119"/>
      <c r="KYU8" s="119"/>
      <c r="KYV8" s="119"/>
      <c r="KYW8" s="119"/>
      <c r="KYX8" s="116"/>
      <c r="KYY8" s="117"/>
      <c r="KYZ8" s="116"/>
      <c r="KZA8" s="118"/>
      <c r="KZB8" s="119"/>
      <c r="KZC8" s="119"/>
      <c r="KZD8" s="119"/>
      <c r="KZE8" s="119"/>
      <c r="KZF8" s="119"/>
      <c r="KZG8" s="116"/>
      <c r="KZH8" s="117"/>
      <c r="KZI8" s="116"/>
      <c r="KZJ8" s="118"/>
      <c r="KZK8" s="119"/>
      <c r="KZL8" s="119"/>
      <c r="KZM8" s="119"/>
      <c r="KZN8" s="119"/>
      <c r="KZO8" s="119"/>
      <c r="KZP8" s="116"/>
      <c r="KZQ8" s="117"/>
      <c r="KZR8" s="116"/>
      <c r="KZS8" s="118"/>
      <c r="KZT8" s="119"/>
      <c r="KZU8" s="119"/>
      <c r="KZV8" s="119"/>
      <c r="KZW8" s="119"/>
      <c r="KZX8" s="119"/>
      <c r="KZY8" s="116"/>
      <c r="KZZ8" s="117"/>
      <c r="LAA8" s="116"/>
      <c r="LAB8" s="118"/>
      <c r="LAC8" s="119"/>
      <c r="LAD8" s="119"/>
      <c r="LAE8" s="119"/>
      <c r="LAF8" s="119"/>
      <c r="LAG8" s="119"/>
      <c r="LAH8" s="116"/>
      <c r="LAI8" s="117"/>
      <c r="LAJ8" s="116"/>
      <c r="LAK8" s="118"/>
      <c r="LAL8" s="119"/>
      <c r="LAM8" s="119"/>
      <c r="LAN8" s="119"/>
      <c r="LAO8" s="119"/>
      <c r="LAP8" s="119"/>
      <c r="LAQ8" s="116"/>
      <c r="LAR8" s="117"/>
      <c r="LAS8" s="116"/>
      <c r="LAT8" s="118"/>
      <c r="LAU8" s="119"/>
      <c r="LAV8" s="119"/>
      <c r="LAW8" s="119"/>
      <c r="LAX8" s="119"/>
      <c r="LAY8" s="119"/>
      <c r="LAZ8" s="116"/>
      <c r="LBA8" s="117"/>
      <c r="LBB8" s="116"/>
      <c r="LBC8" s="118"/>
      <c r="LBD8" s="119"/>
      <c r="LBE8" s="119"/>
      <c r="LBF8" s="119"/>
      <c r="LBG8" s="119"/>
      <c r="LBH8" s="119"/>
      <c r="LBI8" s="116"/>
      <c r="LBJ8" s="117"/>
      <c r="LBK8" s="116"/>
      <c r="LBL8" s="118"/>
      <c r="LBM8" s="119"/>
      <c r="LBN8" s="119"/>
      <c r="LBO8" s="119"/>
      <c r="LBP8" s="119"/>
      <c r="LBQ8" s="119"/>
      <c r="LBR8" s="116"/>
      <c r="LBS8" s="117"/>
      <c r="LBT8" s="116"/>
      <c r="LBU8" s="118"/>
      <c r="LBV8" s="119"/>
      <c r="LBW8" s="119"/>
      <c r="LBX8" s="119"/>
      <c r="LBY8" s="119"/>
      <c r="LBZ8" s="119"/>
      <c r="LCA8" s="116"/>
      <c r="LCB8" s="117"/>
      <c r="LCC8" s="116"/>
      <c r="LCD8" s="118"/>
      <c r="LCE8" s="119"/>
      <c r="LCF8" s="119"/>
      <c r="LCG8" s="119"/>
      <c r="LCH8" s="119"/>
      <c r="LCI8" s="119"/>
      <c r="LCJ8" s="116"/>
      <c r="LCK8" s="117"/>
      <c r="LCL8" s="116"/>
      <c r="LCM8" s="118"/>
      <c r="LCN8" s="119"/>
      <c r="LCO8" s="119"/>
      <c r="LCP8" s="119"/>
      <c r="LCQ8" s="119"/>
      <c r="LCR8" s="119"/>
      <c r="LCS8" s="116"/>
      <c r="LCT8" s="117"/>
      <c r="LCU8" s="116"/>
      <c r="LCV8" s="118"/>
      <c r="LCW8" s="119"/>
      <c r="LCX8" s="119"/>
      <c r="LCY8" s="119"/>
      <c r="LCZ8" s="119"/>
      <c r="LDA8" s="119"/>
      <c r="LDB8" s="116"/>
      <c r="LDC8" s="117"/>
      <c r="LDD8" s="116"/>
      <c r="LDE8" s="118"/>
      <c r="LDF8" s="119"/>
      <c r="LDG8" s="119"/>
      <c r="LDH8" s="119"/>
      <c r="LDI8" s="119"/>
      <c r="LDJ8" s="119"/>
      <c r="LDK8" s="116"/>
      <c r="LDL8" s="117"/>
      <c r="LDM8" s="116"/>
      <c r="LDN8" s="118"/>
      <c r="LDO8" s="119"/>
      <c r="LDP8" s="119"/>
      <c r="LDQ8" s="119"/>
      <c r="LDR8" s="119"/>
      <c r="LDS8" s="119"/>
      <c r="LDT8" s="116"/>
      <c r="LDU8" s="117"/>
      <c r="LDV8" s="116"/>
      <c r="LDW8" s="118"/>
      <c r="LDX8" s="119"/>
      <c r="LDY8" s="119"/>
      <c r="LDZ8" s="119"/>
      <c r="LEA8" s="119"/>
      <c r="LEB8" s="119"/>
      <c r="LEC8" s="116"/>
      <c r="LED8" s="117"/>
      <c r="LEE8" s="116"/>
      <c r="LEF8" s="118"/>
      <c r="LEG8" s="119"/>
      <c r="LEH8" s="119"/>
      <c r="LEI8" s="119"/>
      <c r="LEJ8" s="119"/>
      <c r="LEK8" s="119"/>
      <c r="LEL8" s="116"/>
      <c r="LEM8" s="117"/>
      <c r="LEN8" s="116"/>
      <c r="LEO8" s="118"/>
      <c r="LEP8" s="119"/>
      <c r="LEQ8" s="119"/>
      <c r="LER8" s="119"/>
      <c r="LES8" s="119"/>
      <c r="LET8" s="119"/>
      <c r="LEU8" s="116"/>
      <c r="LEV8" s="117"/>
      <c r="LEW8" s="116"/>
      <c r="LEX8" s="118"/>
      <c r="LEY8" s="119"/>
      <c r="LEZ8" s="119"/>
      <c r="LFA8" s="119"/>
      <c r="LFB8" s="119"/>
      <c r="LFC8" s="119"/>
      <c r="LFD8" s="116"/>
      <c r="LFE8" s="117"/>
      <c r="LFF8" s="116"/>
      <c r="LFG8" s="118"/>
      <c r="LFH8" s="119"/>
      <c r="LFI8" s="119"/>
      <c r="LFJ8" s="119"/>
      <c r="LFK8" s="119"/>
      <c r="LFL8" s="119"/>
      <c r="LFM8" s="116"/>
      <c r="LFN8" s="117"/>
      <c r="LFO8" s="116"/>
      <c r="LFP8" s="118"/>
      <c r="LFQ8" s="119"/>
      <c r="LFR8" s="119"/>
      <c r="LFS8" s="119"/>
      <c r="LFT8" s="119"/>
      <c r="LFU8" s="119"/>
      <c r="LFV8" s="116"/>
      <c r="LFW8" s="117"/>
      <c r="LFX8" s="116"/>
      <c r="LFY8" s="118"/>
      <c r="LFZ8" s="119"/>
      <c r="LGA8" s="119"/>
      <c r="LGB8" s="119"/>
      <c r="LGC8" s="119"/>
      <c r="LGD8" s="119"/>
      <c r="LGE8" s="116"/>
      <c r="LGF8" s="117"/>
      <c r="LGG8" s="116"/>
      <c r="LGH8" s="118"/>
      <c r="LGI8" s="119"/>
      <c r="LGJ8" s="119"/>
      <c r="LGK8" s="119"/>
      <c r="LGL8" s="119"/>
      <c r="LGM8" s="119"/>
      <c r="LGN8" s="116"/>
      <c r="LGO8" s="117"/>
      <c r="LGP8" s="116"/>
      <c r="LGQ8" s="118"/>
      <c r="LGR8" s="119"/>
      <c r="LGS8" s="119"/>
      <c r="LGT8" s="119"/>
      <c r="LGU8" s="119"/>
      <c r="LGV8" s="119"/>
      <c r="LGW8" s="116"/>
      <c r="LGX8" s="117"/>
      <c r="LGY8" s="116"/>
      <c r="LGZ8" s="118"/>
      <c r="LHA8" s="119"/>
      <c r="LHB8" s="119"/>
      <c r="LHC8" s="119"/>
      <c r="LHD8" s="119"/>
      <c r="LHE8" s="119"/>
      <c r="LHF8" s="116"/>
      <c r="LHG8" s="117"/>
      <c r="LHH8" s="116"/>
      <c r="LHI8" s="118"/>
      <c r="LHJ8" s="119"/>
      <c r="LHK8" s="119"/>
      <c r="LHL8" s="119"/>
      <c r="LHM8" s="119"/>
      <c r="LHN8" s="119"/>
      <c r="LHO8" s="116"/>
      <c r="LHP8" s="117"/>
      <c r="LHQ8" s="116"/>
      <c r="LHR8" s="118"/>
      <c r="LHS8" s="119"/>
      <c r="LHT8" s="119"/>
      <c r="LHU8" s="119"/>
      <c r="LHV8" s="119"/>
      <c r="LHW8" s="119"/>
      <c r="LHX8" s="116"/>
      <c r="LHY8" s="117"/>
      <c r="LHZ8" s="116"/>
      <c r="LIA8" s="118"/>
      <c r="LIB8" s="119"/>
      <c r="LIC8" s="119"/>
      <c r="LID8" s="119"/>
      <c r="LIE8" s="119"/>
      <c r="LIF8" s="119"/>
      <c r="LIG8" s="116"/>
      <c r="LIH8" s="117"/>
      <c r="LII8" s="116"/>
      <c r="LIJ8" s="118"/>
      <c r="LIK8" s="119"/>
      <c r="LIL8" s="119"/>
      <c r="LIM8" s="119"/>
      <c r="LIN8" s="119"/>
      <c r="LIO8" s="119"/>
      <c r="LIP8" s="116"/>
      <c r="LIQ8" s="117"/>
      <c r="LIR8" s="116"/>
      <c r="LIS8" s="118"/>
      <c r="LIT8" s="119"/>
      <c r="LIU8" s="119"/>
      <c r="LIV8" s="119"/>
      <c r="LIW8" s="119"/>
      <c r="LIX8" s="119"/>
      <c r="LIY8" s="116"/>
      <c r="LIZ8" s="117"/>
      <c r="LJA8" s="116"/>
      <c r="LJB8" s="118"/>
      <c r="LJC8" s="119"/>
      <c r="LJD8" s="119"/>
      <c r="LJE8" s="119"/>
      <c r="LJF8" s="119"/>
      <c r="LJG8" s="119"/>
      <c r="LJH8" s="116"/>
      <c r="LJI8" s="117"/>
      <c r="LJJ8" s="116"/>
      <c r="LJK8" s="118"/>
      <c r="LJL8" s="119"/>
      <c r="LJM8" s="119"/>
      <c r="LJN8" s="119"/>
      <c r="LJO8" s="119"/>
      <c r="LJP8" s="119"/>
      <c r="LJQ8" s="116"/>
      <c r="LJR8" s="117"/>
      <c r="LJS8" s="116"/>
      <c r="LJT8" s="118"/>
      <c r="LJU8" s="119"/>
      <c r="LJV8" s="119"/>
      <c r="LJW8" s="119"/>
      <c r="LJX8" s="119"/>
      <c r="LJY8" s="119"/>
      <c r="LJZ8" s="116"/>
      <c r="LKA8" s="117"/>
      <c r="LKB8" s="116"/>
      <c r="LKC8" s="118"/>
      <c r="LKD8" s="119"/>
      <c r="LKE8" s="119"/>
      <c r="LKF8" s="119"/>
      <c r="LKG8" s="119"/>
      <c r="LKH8" s="119"/>
      <c r="LKI8" s="116"/>
      <c r="LKJ8" s="117"/>
      <c r="LKK8" s="116"/>
      <c r="LKL8" s="118"/>
      <c r="LKM8" s="119"/>
      <c r="LKN8" s="119"/>
      <c r="LKO8" s="119"/>
      <c r="LKP8" s="119"/>
      <c r="LKQ8" s="119"/>
      <c r="LKR8" s="116"/>
      <c r="LKS8" s="117"/>
      <c r="LKT8" s="116"/>
      <c r="LKU8" s="118"/>
      <c r="LKV8" s="119"/>
      <c r="LKW8" s="119"/>
      <c r="LKX8" s="119"/>
      <c r="LKY8" s="119"/>
      <c r="LKZ8" s="119"/>
      <c r="LLA8" s="116"/>
      <c r="LLB8" s="117"/>
      <c r="LLC8" s="116"/>
      <c r="LLD8" s="118"/>
      <c r="LLE8" s="119"/>
      <c r="LLF8" s="119"/>
      <c r="LLG8" s="119"/>
      <c r="LLH8" s="119"/>
      <c r="LLI8" s="119"/>
      <c r="LLJ8" s="116"/>
      <c r="LLK8" s="117"/>
      <c r="LLL8" s="116"/>
      <c r="LLM8" s="118"/>
      <c r="LLN8" s="119"/>
      <c r="LLO8" s="119"/>
      <c r="LLP8" s="119"/>
      <c r="LLQ8" s="119"/>
      <c r="LLR8" s="119"/>
      <c r="LLS8" s="116"/>
      <c r="LLT8" s="117"/>
      <c r="LLU8" s="116"/>
      <c r="LLV8" s="118"/>
      <c r="LLW8" s="119"/>
      <c r="LLX8" s="119"/>
      <c r="LLY8" s="119"/>
      <c r="LLZ8" s="119"/>
      <c r="LMA8" s="119"/>
      <c r="LMB8" s="116"/>
      <c r="LMC8" s="117"/>
      <c r="LMD8" s="116"/>
      <c r="LME8" s="118"/>
      <c r="LMF8" s="119"/>
      <c r="LMG8" s="119"/>
      <c r="LMH8" s="119"/>
      <c r="LMI8" s="119"/>
      <c r="LMJ8" s="119"/>
      <c r="LMK8" s="116"/>
      <c r="LML8" s="117"/>
      <c r="LMM8" s="116"/>
      <c r="LMN8" s="118"/>
      <c r="LMO8" s="119"/>
      <c r="LMP8" s="119"/>
      <c r="LMQ8" s="119"/>
      <c r="LMR8" s="119"/>
      <c r="LMS8" s="119"/>
      <c r="LMT8" s="116"/>
      <c r="LMU8" s="117"/>
      <c r="LMV8" s="116"/>
      <c r="LMW8" s="118"/>
      <c r="LMX8" s="119"/>
      <c r="LMY8" s="119"/>
      <c r="LMZ8" s="119"/>
      <c r="LNA8" s="119"/>
      <c r="LNB8" s="119"/>
      <c r="LNC8" s="116"/>
      <c r="LND8" s="117"/>
      <c r="LNE8" s="116"/>
      <c r="LNF8" s="118"/>
      <c r="LNG8" s="119"/>
      <c r="LNH8" s="119"/>
      <c r="LNI8" s="119"/>
      <c r="LNJ8" s="119"/>
      <c r="LNK8" s="119"/>
      <c r="LNL8" s="116"/>
      <c r="LNM8" s="117"/>
      <c r="LNN8" s="116"/>
      <c r="LNO8" s="118"/>
      <c r="LNP8" s="119"/>
      <c r="LNQ8" s="119"/>
      <c r="LNR8" s="119"/>
      <c r="LNS8" s="119"/>
      <c r="LNT8" s="119"/>
      <c r="LNU8" s="116"/>
      <c r="LNV8" s="117"/>
      <c r="LNW8" s="116"/>
      <c r="LNX8" s="118"/>
      <c r="LNY8" s="119"/>
      <c r="LNZ8" s="119"/>
      <c r="LOA8" s="119"/>
      <c r="LOB8" s="119"/>
      <c r="LOC8" s="119"/>
      <c r="LOD8" s="116"/>
      <c r="LOE8" s="117"/>
      <c r="LOF8" s="116"/>
      <c r="LOG8" s="118"/>
      <c r="LOH8" s="119"/>
      <c r="LOI8" s="119"/>
      <c r="LOJ8" s="119"/>
      <c r="LOK8" s="119"/>
      <c r="LOL8" s="119"/>
      <c r="LOM8" s="116"/>
      <c r="LON8" s="117"/>
      <c r="LOO8" s="116"/>
      <c r="LOP8" s="118"/>
      <c r="LOQ8" s="119"/>
      <c r="LOR8" s="119"/>
      <c r="LOS8" s="119"/>
      <c r="LOT8" s="119"/>
      <c r="LOU8" s="119"/>
      <c r="LOV8" s="116"/>
      <c r="LOW8" s="117"/>
      <c r="LOX8" s="116"/>
      <c r="LOY8" s="118"/>
      <c r="LOZ8" s="119"/>
      <c r="LPA8" s="119"/>
      <c r="LPB8" s="119"/>
      <c r="LPC8" s="119"/>
      <c r="LPD8" s="119"/>
      <c r="LPE8" s="116"/>
      <c r="LPF8" s="117"/>
      <c r="LPG8" s="116"/>
      <c r="LPH8" s="118"/>
      <c r="LPI8" s="119"/>
      <c r="LPJ8" s="119"/>
      <c r="LPK8" s="119"/>
      <c r="LPL8" s="119"/>
      <c r="LPM8" s="119"/>
      <c r="LPN8" s="116"/>
      <c r="LPO8" s="117"/>
      <c r="LPP8" s="116"/>
      <c r="LPQ8" s="118"/>
      <c r="LPR8" s="119"/>
      <c r="LPS8" s="119"/>
      <c r="LPT8" s="119"/>
      <c r="LPU8" s="119"/>
      <c r="LPV8" s="119"/>
      <c r="LPW8" s="116"/>
      <c r="LPX8" s="117"/>
      <c r="LPY8" s="116"/>
      <c r="LPZ8" s="118"/>
      <c r="LQA8" s="119"/>
      <c r="LQB8" s="119"/>
      <c r="LQC8" s="119"/>
      <c r="LQD8" s="119"/>
      <c r="LQE8" s="119"/>
      <c r="LQF8" s="116"/>
      <c r="LQG8" s="117"/>
      <c r="LQH8" s="116"/>
      <c r="LQI8" s="118"/>
      <c r="LQJ8" s="119"/>
      <c r="LQK8" s="119"/>
      <c r="LQL8" s="119"/>
      <c r="LQM8" s="119"/>
      <c r="LQN8" s="119"/>
      <c r="LQO8" s="116"/>
      <c r="LQP8" s="117"/>
      <c r="LQQ8" s="116"/>
      <c r="LQR8" s="118"/>
      <c r="LQS8" s="119"/>
      <c r="LQT8" s="119"/>
      <c r="LQU8" s="119"/>
      <c r="LQV8" s="119"/>
      <c r="LQW8" s="119"/>
      <c r="LQX8" s="116"/>
      <c r="LQY8" s="117"/>
      <c r="LQZ8" s="116"/>
      <c r="LRA8" s="118"/>
      <c r="LRB8" s="119"/>
      <c r="LRC8" s="119"/>
      <c r="LRD8" s="119"/>
      <c r="LRE8" s="119"/>
      <c r="LRF8" s="119"/>
      <c r="LRG8" s="116"/>
      <c r="LRH8" s="117"/>
      <c r="LRI8" s="116"/>
      <c r="LRJ8" s="118"/>
      <c r="LRK8" s="119"/>
      <c r="LRL8" s="119"/>
      <c r="LRM8" s="119"/>
      <c r="LRN8" s="119"/>
      <c r="LRO8" s="119"/>
      <c r="LRP8" s="116"/>
      <c r="LRQ8" s="117"/>
      <c r="LRR8" s="116"/>
      <c r="LRS8" s="118"/>
      <c r="LRT8" s="119"/>
      <c r="LRU8" s="119"/>
      <c r="LRV8" s="119"/>
      <c r="LRW8" s="119"/>
      <c r="LRX8" s="119"/>
      <c r="LRY8" s="116"/>
      <c r="LRZ8" s="117"/>
      <c r="LSA8" s="116"/>
      <c r="LSB8" s="118"/>
      <c r="LSC8" s="119"/>
      <c r="LSD8" s="119"/>
      <c r="LSE8" s="119"/>
      <c r="LSF8" s="119"/>
      <c r="LSG8" s="119"/>
      <c r="LSH8" s="116"/>
      <c r="LSI8" s="117"/>
      <c r="LSJ8" s="116"/>
      <c r="LSK8" s="118"/>
      <c r="LSL8" s="119"/>
      <c r="LSM8" s="119"/>
      <c r="LSN8" s="119"/>
      <c r="LSO8" s="119"/>
      <c r="LSP8" s="119"/>
      <c r="LSQ8" s="116"/>
      <c r="LSR8" s="117"/>
      <c r="LSS8" s="116"/>
      <c r="LST8" s="118"/>
      <c r="LSU8" s="119"/>
      <c r="LSV8" s="119"/>
      <c r="LSW8" s="119"/>
      <c r="LSX8" s="119"/>
      <c r="LSY8" s="119"/>
      <c r="LSZ8" s="116"/>
      <c r="LTA8" s="117"/>
      <c r="LTB8" s="116"/>
      <c r="LTC8" s="118"/>
      <c r="LTD8" s="119"/>
      <c r="LTE8" s="119"/>
      <c r="LTF8" s="119"/>
      <c r="LTG8" s="119"/>
      <c r="LTH8" s="119"/>
      <c r="LTI8" s="116"/>
      <c r="LTJ8" s="117"/>
      <c r="LTK8" s="116"/>
      <c r="LTL8" s="118"/>
      <c r="LTM8" s="119"/>
      <c r="LTN8" s="119"/>
      <c r="LTO8" s="119"/>
      <c r="LTP8" s="119"/>
      <c r="LTQ8" s="119"/>
      <c r="LTR8" s="116"/>
      <c r="LTS8" s="117"/>
      <c r="LTT8" s="116"/>
      <c r="LTU8" s="118"/>
      <c r="LTV8" s="119"/>
      <c r="LTW8" s="119"/>
      <c r="LTX8" s="119"/>
      <c r="LTY8" s="119"/>
      <c r="LTZ8" s="119"/>
      <c r="LUA8" s="116"/>
      <c r="LUB8" s="117"/>
      <c r="LUC8" s="116"/>
      <c r="LUD8" s="118"/>
      <c r="LUE8" s="119"/>
      <c r="LUF8" s="119"/>
      <c r="LUG8" s="119"/>
      <c r="LUH8" s="119"/>
      <c r="LUI8" s="119"/>
      <c r="LUJ8" s="116"/>
      <c r="LUK8" s="117"/>
      <c r="LUL8" s="116"/>
      <c r="LUM8" s="118"/>
      <c r="LUN8" s="119"/>
      <c r="LUO8" s="119"/>
      <c r="LUP8" s="119"/>
      <c r="LUQ8" s="119"/>
      <c r="LUR8" s="119"/>
      <c r="LUS8" s="116"/>
      <c r="LUT8" s="117"/>
      <c r="LUU8" s="116"/>
      <c r="LUV8" s="118"/>
      <c r="LUW8" s="119"/>
      <c r="LUX8" s="119"/>
      <c r="LUY8" s="119"/>
      <c r="LUZ8" s="119"/>
      <c r="LVA8" s="119"/>
      <c r="LVB8" s="116"/>
      <c r="LVC8" s="117"/>
      <c r="LVD8" s="116"/>
      <c r="LVE8" s="118"/>
      <c r="LVF8" s="119"/>
      <c r="LVG8" s="119"/>
      <c r="LVH8" s="119"/>
      <c r="LVI8" s="119"/>
      <c r="LVJ8" s="119"/>
      <c r="LVK8" s="116"/>
      <c r="LVL8" s="117"/>
      <c r="LVM8" s="116"/>
      <c r="LVN8" s="118"/>
      <c r="LVO8" s="119"/>
      <c r="LVP8" s="119"/>
      <c r="LVQ8" s="119"/>
      <c r="LVR8" s="119"/>
      <c r="LVS8" s="119"/>
      <c r="LVT8" s="116"/>
      <c r="LVU8" s="117"/>
      <c r="LVV8" s="116"/>
      <c r="LVW8" s="118"/>
      <c r="LVX8" s="119"/>
      <c r="LVY8" s="119"/>
      <c r="LVZ8" s="119"/>
      <c r="LWA8" s="119"/>
      <c r="LWB8" s="119"/>
      <c r="LWC8" s="116"/>
      <c r="LWD8" s="117"/>
      <c r="LWE8" s="116"/>
      <c r="LWF8" s="118"/>
      <c r="LWG8" s="119"/>
      <c r="LWH8" s="119"/>
      <c r="LWI8" s="119"/>
      <c r="LWJ8" s="119"/>
      <c r="LWK8" s="119"/>
      <c r="LWL8" s="116"/>
      <c r="LWM8" s="117"/>
      <c r="LWN8" s="116"/>
      <c r="LWO8" s="118"/>
      <c r="LWP8" s="119"/>
      <c r="LWQ8" s="119"/>
      <c r="LWR8" s="119"/>
      <c r="LWS8" s="119"/>
      <c r="LWT8" s="119"/>
      <c r="LWU8" s="116"/>
      <c r="LWV8" s="117"/>
      <c r="LWW8" s="116"/>
      <c r="LWX8" s="118"/>
      <c r="LWY8" s="119"/>
      <c r="LWZ8" s="119"/>
      <c r="LXA8" s="119"/>
      <c r="LXB8" s="119"/>
      <c r="LXC8" s="119"/>
      <c r="LXD8" s="116"/>
      <c r="LXE8" s="117"/>
      <c r="LXF8" s="116"/>
      <c r="LXG8" s="118"/>
      <c r="LXH8" s="119"/>
      <c r="LXI8" s="119"/>
      <c r="LXJ8" s="119"/>
      <c r="LXK8" s="119"/>
      <c r="LXL8" s="119"/>
      <c r="LXM8" s="116"/>
      <c r="LXN8" s="117"/>
      <c r="LXO8" s="116"/>
      <c r="LXP8" s="118"/>
      <c r="LXQ8" s="119"/>
      <c r="LXR8" s="119"/>
      <c r="LXS8" s="119"/>
      <c r="LXT8" s="119"/>
      <c r="LXU8" s="119"/>
      <c r="LXV8" s="116"/>
      <c r="LXW8" s="117"/>
      <c r="LXX8" s="116"/>
      <c r="LXY8" s="118"/>
      <c r="LXZ8" s="119"/>
      <c r="LYA8" s="119"/>
      <c r="LYB8" s="119"/>
      <c r="LYC8" s="119"/>
      <c r="LYD8" s="119"/>
      <c r="LYE8" s="116"/>
      <c r="LYF8" s="117"/>
      <c r="LYG8" s="116"/>
      <c r="LYH8" s="118"/>
      <c r="LYI8" s="119"/>
      <c r="LYJ8" s="119"/>
      <c r="LYK8" s="119"/>
      <c r="LYL8" s="119"/>
      <c r="LYM8" s="119"/>
      <c r="LYN8" s="116"/>
      <c r="LYO8" s="117"/>
      <c r="LYP8" s="116"/>
      <c r="LYQ8" s="118"/>
      <c r="LYR8" s="119"/>
      <c r="LYS8" s="119"/>
      <c r="LYT8" s="119"/>
      <c r="LYU8" s="119"/>
      <c r="LYV8" s="119"/>
      <c r="LYW8" s="116"/>
      <c r="LYX8" s="117"/>
      <c r="LYY8" s="116"/>
      <c r="LYZ8" s="118"/>
      <c r="LZA8" s="119"/>
      <c r="LZB8" s="119"/>
      <c r="LZC8" s="119"/>
      <c r="LZD8" s="119"/>
      <c r="LZE8" s="119"/>
      <c r="LZF8" s="116"/>
      <c r="LZG8" s="117"/>
      <c r="LZH8" s="116"/>
      <c r="LZI8" s="118"/>
      <c r="LZJ8" s="119"/>
      <c r="LZK8" s="119"/>
      <c r="LZL8" s="119"/>
      <c r="LZM8" s="119"/>
      <c r="LZN8" s="119"/>
      <c r="LZO8" s="116"/>
      <c r="LZP8" s="117"/>
      <c r="LZQ8" s="116"/>
      <c r="LZR8" s="118"/>
      <c r="LZS8" s="119"/>
      <c r="LZT8" s="119"/>
      <c r="LZU8" s="119"/>
      <c r="LZV8" s="119"/>
      <c r="LZW8" s="119"/>
      <c r="LZX8" s="116"/>
      <c r="LZY8" s="117"/>
      <c r="LZZ8" s="116"/>
      <c r="MAA8" s="118"/>
      <c r="MAB8" s="119"/>
      <c r="MAC8" s="119"/>
      <c r="MAD8" s="119"/>
      <c r="MAE8" s="119"/>
      <c r="MAF8" s="119"/>
      <c r="MAG8" s="116"/>
      <c r="MAH8" s="117"/>
      <c r="MAI8" s="116"/>
      <c r="MAJ8" s="118"/>
      <c r="MAK8" s="119"/>
      <c r="MAL8" s="119"/>
      <c r="MAM8" s="119"/>
      <c r="MAN8" s="119"/>
      <c r="MAO8" s="119"/>
      <c r="MAP8" s="116"/>
      <c r="MAQ8" s="117"/>
      <c r="MAR8" s="116"/>
      <c r="MAS8" s="118"/>
      <c r="MAT8" s="119"/>
      <c r="MAU8" s="119"/>
      <c r="MAV8" s="119"/>
      <c r="MAW8" s="119"/>
      <c r="MAX8" s="119"/>
      <c r="MAY8" s="116"/>
      <c r="MAZ8" s="117"/>
      <c r="MBA8" s="116"/>
      <c r="MBB8" s="118"/>
      <c r="MBC8" s="119"/>
      <c r="MBD8" s="119"/>
      <c r="MBE8" s="119"/>
      <c r="MBF8" s="119"/>
      <c r="MBG8" s="119"/>
      <c r="MBH8" s="116"/>
      <c r="MBI8" s="117"/>
      <c r="MBJ8" s="116"/>
      <c r="MBK8" s="118"/>
      <c r="MBL8" s="119"/>
      <c r="MBM8" s="119"/>
      <c r="MBN8" s="119"/>
      <c r="MBO8" s="119"/>
      <c r="MBP8" s="119"/>
      <c r="MBQ8" s="116"/>
      <c r="MBR8" s="117"/>
      <c r="MBS8" s="116"/>
      <c r="MBT8" s="118"/>
      <c r="MBU8" s="119"/>
      <c r="MBV8" s="119"/>
      <c r="MBW8" s="119"/>
      <c r="MBX8" s="119"/>
      <c r="MBY8" s="119"/>
      <c r="MBZ8" s="116"/>
      <c r="MCA8" s="117"/>
      <c r="MCB8" s="116"/>
      <c r="MCC8" s="118"/>
      <c r="MCD8" s="119"/>
      <c r="MCE8" s="119"/>
      <c r="MCF8" s="119"/>
      <c r="MCG8" s="119"/>
      <c r="MCH8" s="119"/>
      <c r="MCI8" s="116"/>
      <c r="MCJ8" s="117"/>
      <c r="MCK8" s="116"/>
      <c r="MCL8" s="118"/>
      <c r="MCM8" s="119"/>
      <c r="MCN8" s="119"/>
      <c r="MCO8" s="119"/>
      <c r="MCP8" s="119"/>
      <c r="MCQ8" s="119"/>
      <c r="MCR8" s="116"/>
      <c r="MCS8" s="117"/>
      <c r="MCT8" s="116"/>
      <c r="MCU8" s="118"/>
      <c r="MCV8" s="119"/>
      <c r="MCW8" s="119"/>
      <c r="MCX8" s="119"/>
      <c r="MCY8" s="119"/>
      <c r="MCZ8" s="119"/>
      <c r="MDA8" s="116"/>
      <c r="MDB8" s="117"/>
      <c r="MDC8" s="116"/>
      <c r="MDD8" s="118"/>
      <c r="MDE8" s="119"/>
      <c r="MDF8" s="119"/>
      <c r="MDG8" s="119"/>
      <c r="MDH8" s="119"/>
      <c r="MDI8" s="119"/>
      <c r="MDJ8" s="116"/>
      <c r="MDK8" s="117"/>
      <c r="MDL8" s="116"/>
      <c r="MDM8" s="118"/>
      <c r="MDN8" s="119"/>
      <c r="MDO8" s="119"/>
      <c r="MDP8" s="119"/>
      <c r="MDQ8" s="119"/>
      <c r="MDR8" s="119"/>
      <c r="MDS8" s="116"/>
      <c r="MDT8" s="117"/>
      <c r="MDU8" s="116"/>
      <c r="MDV8" s="118"/>
      <c r="MDW8" s="119"/>
      <c r="MDX8" s="119"/>
      <c r="MDY8" s="119"/>
      <c r="MDZ8" s="119"/>
      <c r="MEA8" s="119"/>
      <c r="MEB8" s="116"/>
      <c r="MEC8" s="117"/>
      <c r="MED8" s="116"/>
      <c r="MEE8" s="118"/>
      <c r="MEF8" s="119"/>
      <c r="MEG8" s="119"/>
      <c r="MEH8" s="119"/>
      <c r="MEI8" s="119"/>
      <c r="MEJ8" s="119"/>
      <c r="MEK8" s="116"/>
      <c r="MEL8" s="117"/>
      <c r="MEM8" s="116"/>
      <c r="MEN8" s="118"/>
      <c r="MEO8" s="119"/>
      <c r="MEP8" s="119"/>
      <c r="MEQ8" s="119"/>
      <c r="MER8" s="119"/>
      <c r="MES8" s="119"/>
      <c r="MET8" s="116"/>
      <c r="MEU8" s="117"/>
      <c r="MEV8" s="116"/>
      <c r="MEW8" s="118"/>
      <c r="MEX8" s="119"/>
      <c r="MEY8" s="119"/>
      <c r="MEZ8" s="119"/>
      <c r="MFA8" s="119"/>
      <c r="MFB8" s="119"/>
      <c r="MFC8" s="116"/>
      <c r="MFD8" s="117"/>
      <c r="MFE8" s="116"/>
      <c r="MFF8" s="118"/>
      <c r="MFG8" s="119"/>
      <c r="MFH8" s="119"/>
      <c r="MFI8" s="119"/>
      <c r="MFJ8" s="119"/>
      <c r="MFK8" s="119"/>
      <c r="MFL8" s="116"/>
      <c r="MFM8" s="117"/>
      <c r="MFN8" s="116"/>
      <c r="MFO8" s="118"/>
      <c r="MFP8" s="119"/>
      <c r="MFQ8" s="119"/>
      <c r="MFR8" s="119"/>
      <c r="MFS8" s="119"/>
      <c r="MFT8" s="119"/>
      <c r="MFU8" s="116"/>
      <c r="MFV8" s="117"/>
      <c r="MFW8" s="116"/>
      <c r="MFX8" s="118"/>
      <c r="MFY8" s="119"/>
      <c r="MFZ8" s="119"/>
      <c r="MGA8" s="119"/>
      <c r="MGB8" s="119"/>
      <c r="MGC8" s="119"/>
      <c r="MGD8" s="116"/>
      <c r="MGE8" s="117"/>
      <c r="MGF8" s="116"/>
      <c r="MGG8" s="118"/>
      <c r="MGH8" s="119"/>
      <c r="MGI8" s="119"/>
      <c r="MGJ8" s="119"/>
      <c r="MGK8" s="119"/>
      <c r="MGL8" s="119"/>
      <c r="MGM8" s="116"/>
      <c r="MGN8" s="117"/>
      <c r="MGO8" s="116"/>
      <c r="MGP8" s="118"/>
      <c r="MGQ8" s="119"/>
      <c r="MGR8" s="119"/>
      <c r="MGS8" s="119"/>
      <c r="MGT8" s="119"/>
      <c r="MGU8" s="119"/>
      <c r="MGV8" s="116"/>
      <c r="MGW8" s="117"/>
      <c r="MGX8" s="116"/>
      <c r="MGY8" s="118"/>
      <c r="MGZ8" s="119"/>
      <c r="MHA8" s="119"/>
      <c r="MHB8" s="119"/>
      <c r="MHC8" s="119"/>
      <c r="MHD8" s="119"/>
      <c r="MHE8" s="116"/>
      <c r="MHF8" s="117"/>
      <c r="MHG8" s="116"/>
      <c r="MHH8" s="118"/>
      <c r="MHI8" s="119"/>
      <c r="MHJ8" s="119"/>
      <c r="MHK8" s="119"/>
      <c r="MHL8" s="119"/>
      <c r="MHM8" s="119"/>
      <c r="MHN8" s="116"/>
      <c r="MHO8" s="117"/>
      <c r="MHP8" s="116"/>
      <c r="MHQ8" s="118"/>
      <c r="MHR8" s="119"/>
      <c r="MHS8" s="119"/>
      <c r="MHT8" s="119"/>
      <c r="MHU8" s="119"/>
      <c r="MHV8" s="119"/>
      <c r="MHW8" s="116"/>
      <c r="MHX8" s="117"/>
      <c r="MHY8" s="116"/>
      <c r="MHZ8" s="118"/>
      <c r="MIA8" s="119"/>
      <c r="MIB8" s="119"/>
      <c r="MIC8" s="119"/>
      <c r="MID8" s="119"/>
      <c r="MIE8" s="119"/>
      <c r="MIF8" s="116"/>
      <c r="MIG8" s="117"/>
      <c r="MIH8" s="116"/>
      <c r="MII8" s="118"/>
      <c r="MIJ8" s="119"/>
      <c r="MIK8" s="119"/>
      <c r="MIL8" s="119"/>
      <c r="MIM8" s="119"/>
      <c r="MIN8" s="119"/>
      <c r="MIO8" s="116"/>
      <c r="MIP8" s="117"/>
      <c r="MIQ8" s="116"/>
      <c r="MIR8" s="118"/>
      <c r="MIS8" s="119"/>
      <c r="MIT8" s="119"/>
      <c r="MIU8" s="119"/>
      <c r="MIV8" s="119"/>
      <c r="MIW8" s="119"/>
      <c r="MIX8" s="116"/>
      <c r="MIY8" s="117"/>
      <c r="MIZ8" s="116"/>
      <c r="MJA8" s="118"/>
      <c r="MJB8" s="119"/>
      <c r="MJC8" s="119"/>
      <c r="MJD8" s="119"/>
      <c r="MJE8" s="119"/>
      <c r="MJF8" s="119"/>
      <c r="MJG8" s="116"/>
      <c r="MJH8" s="117"/>
      <c r="MJI8" s="116"/>
      <c r="MJJ8" s="118"/>
      <c r="MJK8" s="119"/>
      <c r="MJL8" s="119"/>
      <c r="MJM8" s="119"/>
      <c r="MJN8" s="119"/>
      <c r="MJO8" s="119"/>
      <c r="MJP8" s="116"/>
      <c r="MJQ8" s="117"/>
      <c r="MJR8" s="116"/>
      <c r="MJS8" s="118"/>
      <c r="MJT8" s="119"/>
      <c r="MJU8" s="119"/>
      <c r="MJV8" s="119"/>
      <c r="MJW8" s="119"/>
      <c r="MJX8" s="119"/>
      <c r="MJY8" s="116"/>
      <c r="MJZ8" s="117"/>
      <c r="MKA8" s="116"/>
      <c r="MKB8" s="118"/>
      <c r="MKC8" s="119"/>
      <c r="MKD8" s="119"/>
      <c r="MKE8" s="119"/>
      <c r="MKF8" s="119"/>
      <c r="MKG8" s="119"/>
      <c r="MKH8" s="116"/>
      <c r="MKI8" s="117"/>
      <c r="MKJ8" s="116"/>
      <c r="MKK8" s="118"/>
      <c r="MKL8" s="119"/>
      <c r="MKM8" s="119"/>
      <c r="MKN8" s="119"/>
      <c r="MKO8" s="119"/>
      <c r="MKP8" s="119"/>
      <c r="MKQ8" s="116"/>
      <c r="MKR8" s="117"/>
      <c r="MKS8" s="116"/>
      <c r="MKT8" s="118"/>
      <c r="MKU8" s="119"/>
      <c r="MKV8" s="119"/>
      <c r="MKW8" s="119"/>
      <c r="MKX8" s="119"/>
      <c r="MKY8" s="119"/>
      <c r="MKZ8" s="116"/>
      <c r="MLA8" s="117"/>
      <c r="MLB8" s="116"/>
      <c r="MLC8" s="118"/>
      <c r="MLD8" s="119"/>
      <c r="MLE8" s="119"/>
      <c r="MLF8" s="119"/>
      <c r="MLG8" s="119"/>
      <c r="MLH8" s="119"/>
      <c r="MLI8" s="116"/>
      <c r="MLJ8" s="117"/>
      <c r="MLK8" s="116"/>
      <c r="MLL8" s="118"/>
      <c r="MLM8" s="119"/>
      <c r="MLN8" s="119"/>
      <c r="MLO8" s="119"/>
      <c r="MLP8" s="119"/>
      <c r="MLQ8" s="119"/>
      <c r="MLR8" s="116"/>
      <c r="MLS8" s="117"/>
      <c r="MLT8" s="116"/>
      <c r="MLU8" s="118"/>
      <c r="MLV8" s="119"/>
      <c r="MLW8" s="119"/>
      <c r="MLX8" s="119"/>
      <c r="MLY8" s="119"/>
      <c r="MLZ8" s="119"/>
      <c r="MMA8" s="116"/>
      <c r="MMB8" s="117"/>
      <c r="MMC8" s="116"/>
      <c r="MMD8" s="118"/>
      <c r="MME8" s="119"/>
      <c r="MMF8" s="119"/>
      <c r="MMG8" s="119"/>
      <c r="MMH8" s="119"/>
      <c r="MMI8" s="119"/>
      <c r="MMJ8" s="116"/>
      <c r="MMK8" s="117"/>
      <c r="MML8" s="116"/>
      <c r="MMM8" s="118"/>
      <c r="MMN8" s="119"/>
      <c r="MMO8" s="119"/>
      <c r="MMP8" s="119"/>
      <c r="MMQ8" s="119"/>
      <c r="MMR8" s="119"/>
      <c r="MMS8" s="116"/>
      <c r="MMT8" s="117"/>
      <c r="MMU8" s="116"/>
      <c r="MMV8" s="118"/>
      <c r="MMW8" s="119"/>
      <c r="MMX8" s="119"/>
      <c r="MMY8" s="119"/>
      <c r="MMZ8" s="119"/>
      <c r="MNA8" s="119"/>
      <c r="MNB8" s="116"/>
      <c r="MNC8" s="117"/>
      <c r="MND8" s="116"/>
      <c r="MNE8" s="118"/>
      <c r="MNF8" s="119"/>
      <c r="MNG8" s="119"/>
      <c r="MNH8" s="119"/>
      <c r="MNI8" s="119"/>
      <c r="MNJ8" s="119"/>
      <c r="MNK8" s="116"/>
      <c r="MNL8" s="117"/>
      <c r="MNM8" s="116"/>
      <c r="MNN8" s="118"/>
      <c r="MNO8" s="119"/>
      <c r="MNP8" s="119"/>
      <c r="MNQ8" s="119"/>
      <c r="MNR8" s="119"/>
      <c r="MNS8" s="119"/>
      <c r="MNT8" s="116"/>
      <c r="MNU8" s="117"/>
      <c r="MNV8" s="116"/>
      <c r="MNW8" s="118"/>
      <c r="MNX8" s="119"/>
      <c r="MNY8" s="119"/>
      <c r="MNZ8" s="119"/>
      <c r="MOA8" s="119"/>
      <c r="MOB8" s="119"/>
      <c r="MOC8" s="116"/>
      <c r="MOD8" s="117"/>
      <c r="MOE8" s="116"/>
      <c r="MOF8" s="118"/>
      <c r="MOG8" s="119"/>
      <c r="MOH8" s="119"/>
      <c r="MOI8" s="119"/>
      <c r="MOJ8" s="119"/>
      <c r="MOK8" s="119"/>
      <c r="MOL8" s="116"/>
      <c r="MOM8" s="117"/>
      <c r="MON8" s="116"/>
      <c r="MOO8" s="118"/>
      <c r="MOP8" s="119"/>
      <c r="MOQ8" s="119"/>
      <c r="MOR8" s="119"/>
      <c r="MOS8" s="119"/>
      <c r="MOT8" s="119"/>
      <c r="MOU8" s="116"/>
      <c r="MOV8" s="117"/>
      <c r="MOW8" s="116"/>
      <c r="MOX8" s="118"/>
      <c r="MOY8" s="119"/>
      <c r="MOZ8" s="119"/>
      <c r="MPA8" s="119"/>
      <c r="MPB8" s="119"/>
      <c r="MPC8" s="119"/>
      <c r="MPD8" s="116"/>
      <c r="MPE8" s="117"/>
      <c r="MPF8" s="116"/>
      <c r="MPG8" s="118"/>
      <c r="MPH8" s="119"/>
      <c r="MPI8" s="119"/>
      <c r="MPJ8" s="119"/>
      <c r="MPK8" s="119"/>
      <c r="MPL8" s="119"/>
      <c r="MPM8" s="116"/>
      <c r="MPN8" s="117"/>
      <c r="MPO8" s="116"/>
      <c r="MPP8" s="118"/>
      <c r="MPQ8" s="119"/>
      <c r="MPR8" s="119"/>
      <c r="MPS8" s="119"/>
      <c r="MPT8" s="119"/>
      <c r="MPU8" s="119"/>
      <c r="MPV8" s="116"/>
      <c r="MPW8" s="117"/>
      <c r="MPX8" s="116"/>
      <c r="MPY8" s="118"/>
      <c r="MPZ8" s="119"/>
      <c r="MQA8" s="119"/>
      <c r="MQB8" s="119"/>
      <c r="MQC8" s="119"/>
      <c r="MQD8" s="119"/>
      <c r="MQE8" s="116"/>
      <c r="MQF8" s="117"/>
      <c r="MQG8" s="116"/>
      <c r="MQH8" s="118"/>
      <c r="MQI8" s="119"/>
      <c r="MQJ8" s="119"/>
      <c r="MQK8" s="119"/>
      <c r="MQL8" s="119"/>
      <c r="MQM8" s="119"/>
      <c r="MQN8" s="116"/>
      <c r="MQO8" s="117"/>
      <c r="MQP8" s="116"/>
      <c r="MQQ8" s="118"/>
      <c r="MQR8" s="119"/>
      <c r="MQS8" s="119"/>
      <c r="MQT8" s="119"/>
      <c r="MQU8" s="119"/>
      <c r="MQV8" s="119"/>
      <c r="MQW8" s="116"/>
      <c r="MQX8" s="117"/>
      <c r="MQY8" s="116"/>
      <c r="MQZ8" s="118"/>
      <c r="MRA8" s="119"/>
      <c r="MRB8" s="119"/>
      <c r="MRC8" s="119"/>
      <c r="MRD8" s="119"/>
      <c r="MRE8" s="119"/>
      <c r="MRF8" s="116"/>
      <c r="MRG8" s="117"/>
      <c r="MRH8" s="116"/>
      <c r="MRI8" s="118"/>
      <c r="MRJ8" s="119"/>
      <c r="MRK8" s="119"/>
      <c r="MRL8" s="119"/>
      <c r="MRM8" s="119"/>
      <c r="MRN8" s="119"/>
      <c r="MRO8" s="116"/>
      <c r="MRP8" s="117"/>
      <c r="MRQ8" s="116"/>
      <c r="MRR8" s="118"/>
      <c r="MRS8" s="119"/>
      <c r="MRT8" s="119"/>
      <c r="MRU8" s="119"/>
      <c r="MRV8" s="119"/>
      <c r="MRW8" s="119"/>
      <c r="MRX8" s="116"/>
      <c r="MRY8" s="117"/>
      <c r="MRZ8" s="116"/>
      <c r="MSA8" s="118"/>
      <c r="MSB8" s="119"/>
      <c r="MSC8" s="119"/>
      <c r="MSD8" s="119"/>
      <c r="MSE8" s="119"/>
      <c r="MSF8" s="119"/>
      <c r="MSG8" s="116"/>
      <c r="MSH8" s="117"/>
      <c r="MSI8" s="116"/>
      <c r="MSJ8" s="118"/>
      <c r="MSK8" s="119"/>
      <c r="MSL8" s="119"/>
      <c r="MSM8" s="119"/>
      <c r="MSN8" s="119"/>
      <c r="MSO8" s="119"/>
      <c r="MSP8" s="116"/>
      <c r="MSQ8" s="117"/>
      <c r="MSR8" s="116"/>
      <c r="MSS8" s="118"/>
      <c r="MST8" s="119"/>
      <c r="MSU8" s="119"/>
      <c r="MSV8" s="119"/>
      <c r="MSW8" s="119"/>
      <c r="MSX8" s="119"/>
      <c r="MSY8" s="116"/>
      <c r="MSZ8" s="117"/>
      <c r="MTA8" s="116"/>
      <c r="MTB8" s="118"/>
      <c r="MTC8" s="119"/>
      <c r="MTD8" s="119"/>
      <c r="MTE8" s="119"/>
      <c r="MTF8" s="119"/>
      <c r="MTG8" s="119"/>
      <c r="MTH8" s="116"/>
      <c r="MTI8" s="117"/>
      <c r="MTJ8" s="116"/>
      <c r="MTK8" s="118"/>
      <c r="MTL8" s="119"/>
      <c r="MTM8" s="119"/>
      <c r="MTN8" s="119"/>
      <c r="MTO8" s="119"/>
      <c r="MTP8" s="119"/>
      <c r="MTQ8" s="116"/>
      <c r="MTR8" s="117"/>
      <c r="MTS8" s="116"/>
      <c r="MTT8" s="118"/>
      <c r="MTU8" s="119"/>
      <c r="MTV8" s="119"/>
      <c r="MTW8" s="119"/>
      <c r="MTX8" s="119"/>
      <c r="MTY8" s="119"/>
      <c r="MTZ8" s="116"/>
      <c r="MUA8" s="117"/>
      <c r="MUB8" s="116"/>
      <c r="MUC8" s="118"/>
      <c r="MUD8" s="119"/>
      <c r="MUE8" s="119"/>
      <c r="MUF8" s="119"/>
      <c r="MUG8" s="119"/>
      <c r="MUH8" s="119"/>
      <c r="MUI8" s="116"/>
      <c r="MUJ8" s="117"/>
      <c r="MUK8" s="116"/>
      <c r="MUL8" s="118"/>
      <c r="MUM8" s="119"/>
      <c r="MUN8" s="119"/>
      <c r="MUO8" s="119"/>
      <c r="MUP8" s="119"/>
      <c r="MUQ8" s="119"/>
      <c r="MUR8" s="116"/>
      <c r="MUS8" s="117"/>
      <c r="MUT8" s="116"/>
      <c r="MUU8" s="118"/>
      <c r="MUV8" s="119"/>
      <c r="MUW8" s="119"/>
      <c r="MUX8" s="119"/>
      <c r="MUY8" s="119"/>
      <c r="MUZ8" s="119"/>
      <c r="MVA8" s="116"/>
      <c r="MVB8" s="117"/>
      <c r="MVC8" s="116"/>
      <c r="MVD8" s="118"/>
      <c r="MVE8" s="119"/>
      <c r="MVF8" s="119"/>
      <c r="MVG8" s="119"/>
      <c r="MVH8" s="119"/>
      <c r="MVI8" s="119"/>
      <c r="MVJ8" s="116"/>
      <c r="MVK8" s="117"/>
      <c r="MVL8" s="116"/>
      <c r="MVM8" s="118"/>
      <c r="MVN8" s="119"/>
      <c r="MVO8" s="119"/>
      <c r="MVP8" s="119"/>
      <c r="MVQ8" s="119"/>
      <c r="MVR8" s="119"/>
      <c r="MVS8" s="116"/>
      <c r="MVT8" s="117"/>
      <c r="MVU8" s="116"/>
      <c r="MVV8" s="118"/>
      <c r="MVW8" s="119"/>
      <c r="MVX8" s="119"/>
      <c r="MVY8" s="119"/>
      <c r="MVZ8" s="119"/>
      <c r="MWA8" s="119"/>
      <c r="MWB8" s="116"/>
      <c r="MWC8" s="117"/>
      <c r="MWD8" s="116"/>
      <c r="MWE8" s="118"/>
      <c r="MWF8" s="119"/>
      <c r="MWG8" s="119"/>
      <c r="MWH8" s="119"/>
      <c r="MWI8" s="119"/>
      <c r="MWJ8" s="119"/>
      <c r="MWK8" s="116"/>
      <c r="MWL8" s="117"/>
      <c r="MWM8" s="116"/>
      <c r="MWN8" s="118"/>
      <c r="MWO8" s="119"/>
      <c r="MWP8" s="119"/>
      <c r="MWQ8" s="119"/>
      <c r="MWR8" s="119"/>
      <c r="MWS8" s="119"/>
      <c r="MWT8" s="116"/>
      <c r="MWU8" s="117"/>
      <c r="MWV8" s="116"/>
      <c r="MWW8" s="118"/>
      <c r="MWX8" s="119"/>
      <c r="MWY8" s="119"/>
      <c r="MWZ8" s="119"/>
      <c r="MXA8" s="119"/>
      <c r="MXB8" s="119"/>
      <c r="MXC8" s="116"/>
      <c r="MXD8" s="117"/>
      <c r="MXE8" s="116"/>
      <c r="MXF8" s="118"/>
      <c r="MXG8" s="119"/>
      <c r="MXH8" s="119"/>
      <c r="MXI8" s="119"/>
      <c r="MXJ8" s="119"/>
      <c r="MXK8" s="119"/>
      <c r="MXL8" s="116"/>
      <c r="MXM8" s="117"/>
      <c r="MXN8" s="116"/>
      <c r="MXO8" s="118"/>
      <c r="MXP8" s="119"/>
      <c r="MXQ8" s="119"/>
      <c r="MXR8" s="119"/>
      <c r="MXS8" s="119"/>
      <c r="MXT8" s="119"/>
      <c r="MXU8" s="116"/>
      <c r="MXV8" s="117"/>
      <c r="MXW8" s="116"/>
      <c r="MXX8" s="118"/>
      <c r="MXY8" s="119"/>
      <c r="MXZ8" s="119"/>
      <c r="MYA8" s="119"/>
      <c r="MYB8" s="119"/>
      <c r="MYC8" s="119"/>
      <c r="MYD8" s="116"/>
      <c r="MYE8" s="117"/>
      <c r="MYF8" s="116"/>
      <c r="MYG8" s="118"/>
      <c r="MYH8" s="119"/>
      <c r="MYI8" s="119"/>
      <c r="MYJ8" s="119"/>
      <c r="MYK8" s="119"/>
      <c r="MYL8" s="119"/>
      <c r="MYM8" s="116"/>
      <c r="MYN8" s="117"/>
      <c r="MYO8" s="116"/>
      <c r="MYP8" s="118"/>
      <c r="MYQ8" s="119"/>
      <c r="MYR8" s="119"/>
      <c r="MYS8" s="119"/>
      <c r="MYT8" s="119"/>
      <c r="MYU8" s="119"/>
      <c r="MYV8" s="116"/>
      <c r="MYW8" s="117"/>
      <c r="MYX8" s="116"/>
      <c r="MYY8" s="118"/>
      <c r="MYZ8" s="119"/>
      <c r="MZA8" s="119"/>
      <c r="MZB8" s="119"/>
      <c r="MZC8" s="119"/>
      <c r="MZD8" s="119"/>
      <c r="MZE8" s="116"/>
      <c r="MZF8" s="117"/>
      <c r="MZG8" s="116"/>
      <c r="MZH8" s="118"/>
      <c r="MZI8" s="119"/>
      <c r="MZJ8" s="119"/>
      <c r="MZK8" s="119"/>
      <c r="MZL8" s="119"/>
      <c r="MZM8" s="119"/>
      <c r="MZN8" s="116"/>
      <c r="MZO8" s="117"/>
      <c r="MZP8" s="116"/>
      <c r="MZQ8" s="118"/>
      <c r="MZR8" s="119"/>
      <c r="MZS8" s="119"/>
      <c r="MZT8" s="119"/>
      <c r="MZU8" s="119"/>
      <c r="MZV8" s="119"/>
      <c r="MZW8" s="116"/>
      <c r="MZX8" s="117"/>
      <c r="MZY8" s="116"/>
      <c r="MZZ8" s="118"/>
      <c r="NAA8" s="119"/>
      <c r="NAB8" s="119"/>
      <c r="NAC8" s="119"/>
      <c r="NAD8" s="119"/>
      <c r="NAE8" s="119"/>
      <c r="NAF8" s="116"/>
      <c r="NAG8" s="117"/>
      <c r="NAH8" s="116"/>
      <c r="NAI8" s="118"/>
      <c r="NAJ8" s="119"/>
      <c r="NAK8" s="119"/>
      <c r="NAL8" s="119"/>
      <c r="NAM8" s="119"/>
      <c r="NAN8" s="119"/>
      <c r="NAO8" s="116"/>
      <c r="NAP8" s="117"/>
      <c r="NAQ8" s="116"/>
      <c r="NAR8" s="118"/>
      <c r="NAS8" s="119"/>
      <c r="NAT8" s="119"/>
      <c r="NAU8" s="119"/>
      <c r="NAV8" s="119"/>
      <c r="NAW8" s="119"/>
      <c r="NAX8" s="116"/>
      <c r="NAY8" s="117"/>
      <c r="NAZ8" s="116"/>
      <c r="NBA8" s="118"/>
      <c r="NBB8" s="119"/>
      <c r="NBC8" s="119"/>
      <c r="NBD8" s="119"/>
      <c r="NBE8" s="119"/>
      <c r="NBF8" s="119"/>
      <c r="NBG8" s="116"/>
      <c r="NBH8" s="117"/>
      <c r="NBI8" s="116"/>
      <c r="NBJ8" s="118"/>
      <c r="NBK8" s="119"/>
      <c r="NBL8" s="119"/>
      <c r="NBM8" s="119"/>
      <c r="NBN8" s="119"/>
      <c r="NBO8" s="119"/>
      <c r="NBP8" s="116"/>
      <c r="NBQ8" s="117"/>
      <c r="NBR8" s="116"/>
      <c r="NBS8" s="118"/>
      <c r="NBT8" s="119"/>
      <c r="NBU8" s="119"/>
      <c r="NBV8" s="119"/>
      <c r="NBW8" s="119"/>
      <c r="NBX8" s="119"/>
      <c r="NBY8" s="116"/>
      <c r="NBZ8" s="117"/>
      <c r="NCA8" s="116"/>
      <c r="NCB8" s="118"/>
      <c r="NCC8" s="119"/>
      <c r="NCD8" s="119"/>
      <c r="NCE8" s="119"/>
      <c r="NCF8" s="119"/>
      <c r="NCG8" s="119"/>
      <c r="NCH8" s="116"/>
      <c r="NCI8" s="117"/>
      <c r="NCJ8" s="116"/>
      <c r="NCK8" s="118"/>
      <c r="NCL8" s="119"/>
      <c r="NCM8" s="119"/>
      <c r="NCN8" s="119"/>
      <c r="NCO8" s="119"/>
      <c r="NCP8" s="119"/>
      <c r="NCQ8" s="116"/>
      <c r="NCR8" s="117"/>
      <c r="NCS8" s="116"/>
      <c r="NCT8" s="118"/>
      <c r="NCU8" s="119"/>
      <c r="NCV8" s="119"/>
      <c r="NCW8" s="119"/>
      <c r="NCX8" s="119"/>
      <c r="NCY8" s="119"/>
      <c r="NCZ8" s="116"/>
      <c r="NDA8" s="117"/>
      <c r="NDB8" s="116"/>
      <c r="NDC8" s="118"/>
      <c r="NDD8" s="119"/>
      <c r="NDE8" s="119"/>
      <c r="NDF8" s="119"/>
      <c r="NDG8" s="119"/>
      <c r="NDH8" s="119"/>
      <c r="NDI8" s="116"/>
      <c r="NDJ8" s="117"/>
      <c r="NDK8" s="116"/>
      <c r="NDL8" s="118"/>
      <c r="NDM8" s="119"/>
      <c r="NDN8" s="119"/>
      <c r="NDO8" s="119"/>
      <c r="NDP8" s="119"/>
      <c r="NDQ8" s="119"/>
      <c r="NDR8" s="116"/>
      <c r="NDS8" s="117"/>
      <c r="NDT8" s="116"/>
      <c r="NDU8" s="118"/>
      <c r="NDV8" s="119"/>
      <c r="NDW8" s="119"/>
      <c r="NDX8" s="119"/>
      <c r="NDY8" s="119"/>
      <c r="NDZ8" s="119"/>
      <c r="NEA8" s="116"/>
      <c r="NEB8" s="117"/>
      <c r="NEC8" s="116"/>
      <c r="NED8" s="118"/>
      <c r="NEE8" s="119"/>
      <c r="NEF8" s="119"/>
      <c r="NEG8" s="119"/>
      <c r="NEH8" s="119"/>
      <c r="NEI8" s="119"/>
      <c r="NEJ8" s="116"/>
      <c r="NEK8" s="117"/>
      <c r="NEL8" s="116"/>
      <c r="NEM8" s="118"/>
      <c r="NEN8" s="119"/>
      <c r="NEO8" s="119"/>
      <c r="NEP8" s="119"/>
      <c r="NEQ8" s="119"/>
      <c r="NER8" s="119"/>
      <c r="NES8" s="116"/>
      <c r="NET8" s="117"/>
      <c r="NEU8" s="116"/>
      <c r="NEV8" s="118"/>
      <c r="NEW8" s="119"/>
      <c r="NEX8" s="119"/>
      <c r="NEY8" s="119"/>
      <c r="NEZ8" s="119"/>
      <c r="NFA8" s="119"/>
      <c r="NFB8" s="116"/>
      <c r="NFC8" s="117"/>
      <c r="NFD8" s="116"/>
      <c r="NFE8" s="118"/>
      <c r="NFF8" s="119"/>
      <c r="NFG8" s="119"/>
      <c r="NFH8" s="119"/>
      <c r="NFI8" s="119"/>
      <c r="NFJ8" s="119"/>
      <c r="NFK8" s="116"/>
      <c r="NFL8" s="117"/>
      <c r="NFM8" s="116"/>
      <c r="NFN8" s="118"/>
      <c r="NFO8" s="119"/>
      <c r="NFP8" s="119"/>
      <c r="NFQ8" s="119"/>
      <c r="NFR8" s="119"/>
      <c r="NFS8" s="119"/>
      <c r="NFT8" s="116"/>
      <c r="NFU8" s="117"/>
      <c r="NFV8" s="116"/>
      <c r="NFW8" s="118"/>
      <c r="NFX8" s="119"/>
      <c r="NFY8" s="119"/>
      <c r="NFZ8" s="119"/>
      <c r="NGA8" s="119"/>
      <c r="NGB8" s="119"/>
      <c r="NGC8" s="116"/>
      <c r="NGD8" s="117"/>
      <c r="NGE8" s="116"/>
      <c r="NGF8" s="118"/>
      <c r="NGG8" s="119"/>
      <c r="NGH8" s="119"/>
      <c r="NGI8" s="119"/>
      <c r="NGJ8" s="119"/>
      <c r="NGK8" s="119"/>
      <c r="NGL8" s="116"/>
      <c r="NGM8" s="117"/>
      <c r="NGN8" s="116"/>
      <c r="NGO8" s="118"/>
      <c r="NGP8" s="119"/>
      <c r="NGQ8" s="119"/>
      <c r="NGR8" s="119"/>
      <c r="NGS8" s="119"/>
      <c r="NGT8" s="119"/>
      <c r="NGU8" s="116"/>
      <c r="NGV8" s="117"/>
      <c r="NGW8" s="116"/>
      <c r="NGX8" s="118"/>
      <c r="NGY8" s="119"/>
      <c r="NGZ8" s="119"/>
      <c r="NHA8" s="119"/>
      <c r="NHB8" s="119"/>
      <c r="NHC8" s="119"/>
      <c r="NHD8" s="116"/>
      <c r="NHE8" s="117"/>
      <c r="NHF8" s="116"/>
      <c r="NHG8" s="118"/>
      <c r="NHH8" s="119"/>
      <c r="NHI8" s="119"/>
      <c r="NHJ8" s="119"/>
      <c r="NHK8" s="119"/>
      <c r="NHL8" s="119"/>
      <c r="NHM8" s="116"/>
      <c r="NHN8" s="117"/>
      <c r="NHO8" s="116"/>
      <c r="NHP8" s="118"/>
      <c r="NHQ8" s="119"/>
      <c r="NHR8" s="119"/>
      <c r="NHS8" s="119"/>
      <c r="NHT8" s="119"/>
      <c r="NHU8" s="119"/>
      <c r="NHV8" s="116"/>
      <c r="NHW8" s="117"/>
      <c r="NHX8" s="116"/>
      <c r="NHY8" s="118"/>
      <c r="NHZ8" s="119"/>
      <c r="NIA8" s="119"/>
      <c r="NIB8" s="119"/>
      <c r="NIC8" s="119"/>
      <c r="NID8" s="119"/>
      <c r="NIE8" s="116"/>
      <c r="NIF8" s="117"/>
      <c r="NIG8" s="116"/>
      <c r="NIH8" s="118"/>
      <c r="NII8" s="119"/>
      <c r="NIJ8" s="119"/>
      <c r="NIK8" s="119"/>
      <c r="NIL8" s="119"/>
      <c r="NIM8" s="119"/>
      <c r="NIN8" s="116"/>
      <c r="NIO8" s="117"/>
      <c r="NIP8" s="116"/>
      <c r="NIQ8" s="118"/>
      <c r="NIR8" s="119"/>
      <c r="NIS8" s="119"/>
      <c r="NIT8" s="119"/>
      <c r="NIU8" s="119"/>
      <c r="NIV8" s="119"/>
      <c r="NIW8" s="116"/>
      <c r="NIX8" s="117"/>
      <c r="NIY8" s="116"/>
      <c r="NIZ8" s="118"/>
      <c r="NJA8" s="119"/>
      <c r="NJB8" s="119"/>
      <c r="NJC8" s="119"/>
      <c r="NJD8" s="119"/>
      <c r="NJE8" s="119"/>
      <c r="NJF8" s="116"/>
      <c r="NJG8" s="117"/>
      <c r="NJH8" s="116"/>
      <c r="NJI8" s="118"/>
      <c r="NJJ8" s="119"/>
      <c r="NJK8" s="119"/>
      <c r="NJL8" s="119"/>
      <c r="NJM8" s="119"/>
      <c r="NJN8" s="119"/>
      <c r="NJO8" s="116"/>
      <c r="NJP8" s="117"/>
      <c r="NJQ8" s="116"/>
      <c r="NJR8" s="118"/>
      <c r="NJS8" s="119"/>
      <c r="NJT8" s="119"/>
      <c r="NJU8" s="119"/>
      <c r="NJV8" s="119"/>
      <c r="NJW8" s="119"/>
      <c r="NJX8" s="116"/>
      <c r="NJY8" s="117"/>
      <c r="NJZ8" s="116"/>
      <c r="NKA8" s="118"/>
      <c r="NKB8" s="119"/>
      <c r="NKC8" s="119"/>
      <c r="NKD8" s="119"/>
      <c r="NKE8" s="119"/>
      <c r="NKF8" s="119"/>
      <c r="NKG8" s="116"/>
      <c r="NKH8" s="117"/>
      <c r="NKI8" s="116"/>
      <c r="NKJ8" s="118"/>
      <c r="NKK8" s="119"/>
      <c r="NKL8" s="119"/>
      <c r="NKM8" s="119"/>
      <c r="NKN8" s="119"/>
      <c r="NKO8" s="119"/>
      <c r="NKP8" s="116"/>
      <c r="NKQ8" s="117"/>
      <c r="NKR8" s="116"/>
      <c r="NKS8" s="118"/>
      <c r="NKT8" s="119"/>
      <c r="NKU8" s="119"/>
      <c r="NKV8" s="119"/>
      <c r="NKW8" s="119"/>
      <c r="NKX8" s="119"/>
      <c r="NKY8" s="116"/>
      <c r="NKZ8" s="117"/>
      <c r="NLA8" s="116"/>
      <c r="NLB8" s="118"/>
      <c r="NLC8" s="119"/>
      <c r="NLD8" s="119"/>
      <c r="NLE8" s="119"/>
      <c r="NLF8" s="119"/>
      <c r="NLG8" s="119"/>
      <c r="NLH8" s="116"/>
      <c r="NLI8" s="117"/>
      <c r="NLJ8" s="116"/>
      <c r="NLK8" s="118"/>
      <c r="NLL8" s="119"/>
      <c r="NLM8" s="119"/>
      <c r="NLN8" s="119"/>
      <c r="NLO8" s="119"/>
      <c r="NLP8" s="119"/>
      <c r="NLQ8" s="116"/>
      <c r="NLR8" s="117"/>
      <c r="NLS8" s="116"/>
      <c r="NLT8" s="118"/>
      <c r="NLU8" s="119"/>
      <c r="NLV8" s="119"/>
      <c r="NLW8" s="119"/>
      <c r="NLX8" s="119"/>
      <c r="NLY8" s="119"/>
      <c r="NLZ8" s="116"/>
      <c r="NMA8" s="117"/>
      <c r="NMB8" s="116"/>
      <c r="NMC8" s="118"/>
      <c r="NMD8" s="119"/>
      <c r="NME8" s="119"/>
      <c r="NMF8" s="119"/>
      <c r="NMG8" s="119"/>
      <c r="NMH8" s="119"/>
      <c r="NMI8" s="116"/>
      <c r="NMJ8" s="117"/>
      <c r="NMK8" s="116"/>
      <c r="NML8" s="118"/>
      <c r="NMM8" s="119"/>
      <c r="NMN8" s="119"/>
      <c r="NMO8" s="119"/>
      <c r="NMP8" s="119"/>
      <c r="NMQ8" s="119"/>
      <c r="NMR8" s="116"/>
      <c r="NMS8" s="117"/>
      <c r="NMT8" s="116"/>
      <c r="NMU8" s="118"/>
      <c r="NMV8" s="119"/>
      <c r="NMW8" s="119"/>
      <c r="NMX8" s="119"/>
      <c r="NMY8" s="119"/>
      <c r="NMZ8" s="119"/>
      <c r="NNA8" s="116"/>
      <c r="NNB8" s="117"/>
      <c r="NNC8" s="116"/>
      <c r="NND8" s="118"/>
      <c r="NNE8" s="119"/>
      <c r="NNF8" s="119"/>
      <c r="NNG8" s="119"/>
      <c r="NNH8" s="119"/>
      <c r="NNI8" s="119"/>
      <c r="NNJ8" s="116"/>
      <c r="NNK8" s="117"/>
      <c r="NNL8" s="116"/>
      <c r="NNM8" s="118"/>
      <c r="NNN8" s="119"/>
      <c r="NNO8" s="119"/>
      <c r="NNP8" s="119"/>
      <c r="NNQ8" s="119"/>
      <c r="NNR8" s="119"/>
      <c r="NNS8" s="116"/>
      <c r="NNT8" s="117"/>
      <c r="NNU8" s="116"/>
      <c r="NNV8" s="118"/>
      <c r="NNW8" s="119"/>
      <c r="NNX8" s="119"/>
      <c r="NNY8" s="119"/>
      <c r="NNZ8" s="119"/>
      <c r="NOA8" s="119"/>
      <c r="NOB8" s="116"/>
      <c r="NOC8" s="117"/>
      <c r="NOD8" s="116"/>
      <c r="NOE8" s="118"/>
      <c r="NOF8" s="119"/>
      <c r="NOG8" s="119"/>
      <c r="NOH8" s="119"/>
      <c r="NOI8" s="119"/>
      <c r="NOJ8" s="119"/>
      <c r="NOK8" s="116"/>
      <c r="NOL8" s="117"/>
      <c r="NOM8" s="116"/>
      <c r="NON8" s="118"/>
      <c r="NOO8" s="119"/>
      <c r="NOP8" s="119"/>
      <c r="NOQ8" s="119"/>
      <c r="NOR8" s="119"/>
      <c r="NOS8" s="119"/>
      <c r="NOT8" s="116"/>
      <c r="NOU8" s="117"/>
      <c r="NOV8" s="116"/>
      <c r="NOW8" s="118"/>
      <c r="NOX8" s="119"/>
      <c r="NOY8" s="119"/>
      <c r="NOZ8" s="119"/>
      <c r="NPA8" s="119"/>
      <c r="NPB8" s="119"/>
      <c r="NPC8" s="116"/>
      <c r="NPD8" s="117"/>
      <c r="NPE8" s="116"/>
      <c r="NPF8" s="118"/>
      <c r="NPG8" s="119"/>
      <c r="NPH8" s="119"/>
      <c r="NPI8" s="119"/>
      <c r="NPJ8" s="119"/>
      <c r="NPK8" s="119"/>
      <c r="NPL8" s="116"/>
      <c r="NPM8" s="117"/>
      <c r="NPN8" s="116"/>
      <c r="NPO8" s="118"/>
      <c r="NPP8" s="119"/>
      <c r="NPQ8" s="119"/>
      <c r="NPR8" s="119"/>
      <c r="NPS8" s="119"/>
      <c r="NPT8" s="119"/>
      <c r="NPU8" s="116"/>
      <c r="NPV8" s="117"/>
      <c r="NPW8" s="116"/>
      <c r="NPX8" s="118"/>
      <c r="NPY8" s="119"/>
      <c r="NPZ8" s="119"/>
      <c r="NQA8" s="119"/>
      <c r="NQB8" s="119"/>
      <c r="NQC8" s="119"/>
      <c r="NQD8" s="116"/>
      <c r="NQE8" s="117"/>
      <c r="NQF8" s="116"/>
      <c r="NQG8" s="118"/>
      <c r="NQH8" s="119"/>
      <c r="NQI8" s="119"/>
      <c r="NQJ8" s="119"/>
      <c r="NQK8" s="119"/>
      <c r="NQL8" s="119"/>
      <c r="NQM8" s="116"/>
      <c r="NQN8" s="117"/>
      <c r="NQO8" s="116"/>
      <c r="NQP8" s="118"/>
      <c r="NQQ8" s="119"/>
      <c r="NQR8" s="119"/>
      <c r="NQS8" s="119"/>
      <c r="NQT8" s="119"/>
      <c r="NQU8" s="119"/>
      <c r="NQV8" s="116"/>
      <c r="NQW8" s="117"/>
      <c r="NQX8" s="116"/>
      <c r="NQY8" s="118"/>
      <c r="NQZ8" s="119"/>
      <c r="NRA8" s="119"/>
      <c r="NRB8" s="119"/>
      <c r="NRC8" s="119"/>
      <c r="NRD8" s="119"/>
      <c r="NRE8" s="116"/>
      <c r="NRF8" s="117"/>
      <c r="NRG8" s="116"/>
      <c r="NRH8" s="118"/>
      <c r="NRI8" s="119"/>
      <c r="NRJ8" s="119"/>
      <c r="NRK8" s="119"/>
      <c r="NRL8" s="119"/>
      <c r="NRM8" s="119"/>
      <c r="NRN8" s="116"/>
      <c r="NRO8" s="117"/>
      <c r="NRP8" s="116"/>
      <c r="NRQ8" s="118"/>
      <c r="NRR8" s="119"/>
      <c r="NRS8" s="119"/>
      <c r="NRT8" s="119"/>
      <c r="NRU8" s="119"/>
      <c r="NRV8" s="119"/>
      <c r="NRW8" s="116"/>
      <c r="NRX8" s="117"/>
      <c r="NRY8" s="116"/>
      <c r="NRZ8" s="118"/>
      <c r="NSA8" s="119"/>
      <c r="NSB8" s="119"/>
      <c r="NSC8" s="119"/>
      <c r="NSD8" s="119"/>
      <c r="NSE8" s="119"/>
      <c r="NSF8" s="116"/>
      <c r="NSG8" s="117"/>
      <c r="NSH8" s="116"/>
      <c r="NSI8" s="118"/>
      <c r="NSJ8" s="119"/>
      <c r="NSK8" s="119"/>
      <c r="NSL8" s="119"/>
      <c r="NSM8" s="119"/>
      <c r="NSN8" s="119"/>
      <c r="NSO8" s="116"/>
      <c r="NSP8" s="117"/>
      <c r="NSQ8" s="116"/>
      <c r="NSR8" s="118"/>
      <c r="NSS8" s="119"/>
      <c r="NST8" s="119"/>
      <c r="NSU8" s="119"/>
      <c r="NSV8" s="119"/>
      <c r="NSW8" s="119"/>
      <c r="NSX8" s="116"/>
      <c r="NSY8" s="117"/>
      <c r="NSZ8" s="116"/>
      <c r="NTA8" s="118"/>
      <c r="NTB8" s="119"/>
      <c r="NTC8" s="119"/>
      <c r="NTD8" s="119"/>
      <c r="NTE8" s="119"/>
      <c r="NTF8" s="119"/>
      <c r="NTG8" s="116"/>
      <c r="NTH8" s="117"/>
      <c r="NTI8" s="116"/>
      <c r="NTJ8" s="118"/>
      <c r="NTK8" s="119"/>
      <c r="NTL8" s="119"/>
      <c r="NTM8" s="119"/>
      <c r="NTN8" s="119"/>
      <c r="NTO8" s="119"/>
      <c r="NTP8" s="116"/>
      <c r="NTQ8" s="117"/>
      <c r="NTR8" s="116"/>
      <c r="NTS8" s="118"/>
      <c r="NTT8" s="119"/>
      <c r="NTU8" s="119"/>
      <c r="NTV8" s="119"/>
      <c r="NTW8" s="119"/>
      <c r="NTX8" s="119"/>
      <c r="NTY8" s="116"/>
      <c r="NTZ8" s="117"/>
      <c r="NUA8" s="116"/>
      <c r="NUB8" s="118"/>
      <c r="NUC8" s="119"/>
      <c r="NUD8" s="119"/>
      <c r="NUE8" s="119"/>
      <c r="NUF8" s="119"/>
      <c r="NUG8" s="119"/>
      <c r="NUH8" s="116"/>
      <c r="NUI8" s="117"/>
      <c r="NUJ8" s="116"/>
      <c r="NUK8" s="118"/>
      <c r="NUL8" s="119"/>
      <c r="NUM8" s="119"/>
      <c r="NUN8" s="119"/>
      <c r="NUO8" s="119"/>
      <c r="NUP8" s="119"/>
      <c r="NUQ8" s="116"/>
      <c r="NUR8" s="117"/>
      <c r="NUS8" s="116"/>
      <c r="NUT8" s="118"/>
      <c r="NUU8" s="119"/>
      <c r="NUV8" s="119"/>
      <c r="NUW8" s="119"/>
      <c r="NUX8" s="119"/>
      <c r="NUY8" s="119"/>
      <c r="NUZ8" s="116"/>
      <c r="NVA8" s="117"/>
      <c r="NVB8" s="116"/>
      <c r="NVC8" s="118"/>
      <c r="NVD8" s="119"/>
      <c r="NVE8" s="119"/>
      <c r="NVF8" s="119"/>
      <c r="NVG8" s="119"/>
      <c r="NVH8" s="119"/>
      <c r="NVI8" s="116"/>
      <c r="NVJ8" s="117"/>
      <c r="NVK8" s="116"/>
      <c r="NVL8" s="118"/>
      <c r="NVM8" s="119"/>
      <c r="NVN8" s="119"/>
      <c r="NVO8" s="119"/>
      <c r="NVP8" s="119"/>
      <c r="NVQ8" s="119"/>
      <c r="NVR8" s="116"/>
      <c r="NVS8" s="117"/>
      <c r="NVT8" s="116"/>
      <c r="NVU8" s="118"/>
      <c r="NVV8" s="119"/>
      <c r="NVW8" s="119"/>
      <c r="NVX8" s="119"/>
      <c r="NVY8" s="119"/>
      <c r="NVZ8" s="119"/>
      <c r="NWA8" s="116"/>
      <c r="NWB8" s="117"/>
      <c r="NWC8" s="116"/>
      <c r="NWD8" s="118"/>
      <c r="NWE8" s="119"/>
      <c r="NWF8" s="119"/>
      <c r="NWG8" s="119"/>
      <c r="NWH8" s="119"/>
      <c r="NWI8" s="119"/>
      <c r="NWJ8" s="116"/>
      <c r="NWK8" s="117"/>
      <c r="NWL8" s="116"/>
      <c r="NWM8" s="118"/>
      <c r="NWN8" s="119"/>
      <c r="NWO8" s="119"/>
      <c r="NWP8" s="119"/>
      <c r="NWQ8" s="119"/>
      <c r="NWR8" s="119"/>
      <c r="NWS8" s="116"/>
      <c r="NWT8" s="117"/>
      <c r="NWU8" s="116"/>
      <c r="NWV8" s="118"/>
      <c r="NWW8" s="119"/>
      <c r="NWX8" s="119"/>
      <c r="NWY8" s="119"/>
      <c r="NWZ8" s="119"/>
      <c r="NXA8" s="119"/>
      <c r="NXB8" s="116"/>
      <c r="NXC8" s="117"/>
      <c r="NXD8" s="116"/>
      <c r="NXE8" s="118"/>
      <c r="NXF8" s="119"/>
      <c r="NXG8" s="119"/>
      <c r="NXH8" s="119"/>
      <c r="NXI8" s="119"/>
      <c r="NXJ8" s="119"/>
      <c r="NXK8" s="116"/>
      <c r="NXL8" s="117"/>
      <c r="NXM8" s="116"/>
      <c r="NXN8" s="118"/>
      <c r="NXO8" s="119"/>
      <c r="NXP8" s="119"/>
      <c r="NXQ8" s="119"/>
      <c r="NXR8" s="119"/>
      <c r="NXS8" s="119"/>
      <c r="NXT8" s="116"/>
      <c r="NXU8" s="117"/>
      <c r="NXV8" s="116"/>
      <c r="NXW8" s="118"/>
      <c r="NXX8" s="119"/>
      <c r="NXY8" s="119"/>
      <c r="NXZ8" s="119"/>
      <c r="NYA8" s="119"/>
      <c r="NYB8" s="119"/>
      <c r="NYC8" s="116"/>
      <c r="NYD8" s="117"/>
      <c r="NYE8" s="116"/>
      <c r="NYF8" s="118"/>
      <c r="NYG8" s="119"/>
      <c r="NYH8" s="119"/>
      <c r="NYI8" s="119"/>
      <c r="NYJ8" s="119"/>
      <c r="NYK8" s="119"/>
      <c r="NYL8" s="116"/>
      <c r="NYM8" s="117"/>
      <c r="NYN8" s="116"/>
      <c r="NYO8" s="118"/>
      <c r="NYP8" s="119"/>
      <c r="NYQ8" s="119"/>
      <c r="NYR8" s="119"/>
      <c r="NYS8" s="119"/>
      <c r="NYT8" s="119"/>
      <c r="NYU8" s="116"/>
      <c r="NYV8" s="117"/>
      <c r="NYW8" s="116"/>
      <c r="NYX8" s="118"/>
      <c r="NYY8" s="119"/>
      <c r="NYZ8" s="119"/>
      <c r="NZA8" s="119"/>
      <c r="NZB8" s="119"/>
      <c r="NZC8" s="119"/>
      <c r="NZD8" s="116"/>
      <c r="NZE8" s="117"/>
      <c r="NZF8" s="116"/>
      <c r="NZG8" s="118"/>
      <c r="NZH8" s="119"/>
      <c r="NZI8" s="119"/>
      <c r="NZJ8" s="119"/>
      <c r="NZK8" s="119"/>
      <c r="NZL8" s="119"/>
      <c r="NZM8" s="116"/>
      <c r="NZN8" s="117"/>
      <c r="NZO8" s="116"/>
      <c r="NZP8" s="118"/>
      <c r="NZQ8" s="119"/>
      <c r="NZR8" s="119"/>
      <c r="NZS8" s="119"/>
      <c r="NZT8" s="119"/>
      <c r="NZU8" s="119"/>
      <c r="NZV8" s="116"/>
      <c r="NZW8" s="117"/>
      <c r="NZX8" s="116"/>
      <c r="NZY8" s="118"/>
      <c r="NZZ8" s="119"/>
      <c r="OAA8" s="119"/>
      <c r="OAB8" s="119"/>
      <c r="OAC8" s="119"/>
      <c r="OAD8" s="119"/>
      <c r="OAE8" s="116"/>
      <c r="OAF8" s="117"/>
      <c r="OAG8" s="116"/>
      <c r="OAH8" s="118"/>
      <c r="OAI8" s="119"/>
      <c r="OAJ8" s="119"/>
      <c r="OAK8" s="119"/>
      <c r="OAL8" s="119"/>
      <c r="OAM8" s="119"/>
      <c r="OAN8" s="116"/>
      <c r="OAO8" s="117"/>
      <c r="OAP8" s="116"/>
      <c r="OAQ8" s="118"/>
      <c r="OAR8" s="119"/>
      <c r="OAS8" s="119"/>
      <c r="OAT8" s="119"/>
      <c r="OAU8" s="119"/>
      <c r="OAV8" s="119"/>
      <c r="OAW8" s="116"/>
      <c r="OAX8" s="117"/>
      <c r="OAY8" s="116"/>
      <c r="OAZ8" s="118"/>
      <c r="OBA8" s="119"/>
      <c r="OBB8" s="119"/>
      <c r="OBC8" s="119"/>
      <c r="OBD8" s="119"/>
      <c r="OBE8" s="119"/>
      <c r="OBF8" s="116"/>
      <c r="OBG8" s="117"/>
      <c r="OBH8" s="116"/>
      <c r="OBI8" s="118"/>
      <c r="OBJ8" s="119"/>
      <c r="OBK8" s="119"/>
      <c r="OBL8" s="119"/>
      <c r="OBM8" s="119"/>
      <c r="OBN8" s="119"/>
      <c r="OBO8" s="116"/>
      <c r="OBP8" s="117"/>
      <c r="OBQ8" s="116"/>
      <c r="OBR8" s="118"/>
      <c r="OBS8" s="119"/>
      <c r="OBT8" s="119"/>
      <c r="OBU8" s="119"/>
      <c r="OBV8" s="119"/>
      <c r="OBW8" s="119"/>
      <c r="OBX8" s="116"/>
      <c r="OBY8" s="117"/>
      <c r="OBZ8" s="116"/>
      <c r="OCA8" s="118"/>
      <c r="OCB8" s="119"/>
      <c r="OCC8" s="119"/>
      <c r="OCD8" s="119"/>
      <c r="OCE8" s="119"/>
      <c r="OCF8" s="119"/>
      <c r="OCG8" s="116"/>
      <c r="OCH8" s="117"/>
      <c r="OCI8" s="116"/>
      <c r="OCJ8" s="118"/>
      <c r="OCK8" s="119"/>
      <c r="OCL8" s="119"/>
      <c r="OCM8" s="119"/>
      <c r="OCN8" s="119"/>
      <c r="OCO8" s="119"/>
      <c r="OCP8" s="116"/>
      <c r="OCQ8" s="117"/>
      <c r="OCR8" s="116"/>
      <c r="OCS8" s="118"/>
      <c r="OCT8" s="119"/>
      <c r="OCU8" s="119"/>
      <c r="OCV8" s="119"/>
      <c r="OCW8" s="119"/>
      <c r="OCX8" s="119"/>
      <c r="OCY8" s="116"/>
      <c r="OCZ8" s="117"/>
      <c r="ODA8" s="116"/>
      <c r="ODB8" s="118"/>
      <c r="ODC8" s="119"/>
      <c r="ODD8" s="119"/>
      <c r="ODE8" s="119"/>
      <c r="ODF8" s="119"/>
      <c r="ODG8" s="119"/>
      <c r="ODH8" s="116"/>
      <c r="ODI8" s="117"/>
      <c r="ODJ8" s="116"/>
      <c r="ODK8" s="118"/>
      <c r="ODL8" s="119"/>
      <c r="ODM8" s="119"/>
      <c r="ODN8" s="119"/>
      <c r="ODO8" s="119"/>
      <c r="ODP8" s="119"/>
      <c r="ODQ8" s="116"/>
      <c r="ODR8" s="117"/>
      <c r="ODS8" s="116"/>
      <c r="ODT8" s="118"/>
      <c r="ODU8" s="119"/>
      <c r="ODV8" s="119"/>
      <c r="ODW8" s="119"/>
      <c r="ODX8" s="119"/>
      <c r="ODY8" s="119"/>
      <c r="ODZ8" s="116"/>
      <c r="OEA8" s="117"/>
      <c r="OEB8" s="116"/>
      <c r="OEC8" s="118"/>
      <c r="OED8" s="119"/>
      <c r="OEE8" s="119"/>
      <c r="OEF8" s="119"/>
      <c r="OEG8" s="119"/>
      <c r="OEH8" s="119"/>
      <c r="OEI8" s="116"/>
      <c r="OEJ8" s="117"/>
      <c r="OEK8" s="116"/>
      <c r="OEL8" s="118"/>
      <c r="OEM8" s="119"/>
      <c r="OEN8" s="119"/>
      <c r="OEO8" s="119"/>
      <c r="OEP8" s="119"/>
      <c r="OEQ8" s="119"/>
      <c r="OER8" s="116"/>
      <c r="OES8" s="117"/>
      <c r="OET8" s="116"/>
      <c r="OEU8" s="118"/>
      <c r="OEV8" s="119"/>
      <c r="OEW8" s="119"/>
      <c r="OEX8" s="119"/>
      <c r="OEY8" s="119"/>
      <c r="OEZ8" s="119"/>
      <c r="OFA8" s="116"/>
      <c r="OFB8" s="117"/>
      <c r="OFC8" s="116"/>
      <c r="OFD8" s="118"/>
      <c r="OFE8" s="119"/>
      <c r="OFF8" s="119"/>
      <c r="OFG8" s="119"/>
      <c r="OFH8" s="119"/>
      <c r="OFI8" s="119"/>
      <c r="OFJ8" s="116"/>
      <c r="OFK8" s="117"/>
      <c r="OFL8" s="116"/>
      <c r="OFM8" s="118"/>
      <c r="OFN8" s="119"/>
      <c r="OFO8" s="119"/>
      <c r="OFP8" s="119"/>
      <c r="OFQ8" s="119"/>
      <c r="OFR8" s="119"/>
      <c r="OFS8" s="116"/>
      <c r="OFT8" s="117"/>
      <c r="OFU8" s="116"/>
      <c r="OFV8" s="118"/>
      <c r="OFW8" s="119"/>
      <c r="OFX8" s="119"/>
      <c r="OFY8" s="119"/>
      <c r="OFZ8" s="119"/>
      <c r="OGA8" s="119"/>
      <c r="OGB8" s="116"/>
      <c r="OGC8" s="117"/>
      <c r="OGD8" s="116"/>
      <c r="OGE8" s="118"/>
      <c r="OGF8" s="119"/>
      <c r="OGG8" s="119"/>
      <c r="OGH8" s="119"/>
      <c r="OGI8" s="119"/>
      <c r="OGJ8" s="119"/>
      <c r="OGK8" s="116"/>
      <c r="OGL8" s="117"/>
      <c r="OGM8" s="116"/>
      <c r="OGN8" s="118"/>
      <c r="OGO8" s="119"/>
      <c r="OGP8" s="119"/>
      <c r="OGQ8" s="119"/>
      <c r="OGR8" s="119"/>
      <c r="OGS8" s="119"/>
      <c r="OGT8" s="116"/>
      <c r="OGU8" s="117"/>
      <c r="OGV8" s="116"/>
      <c r="OGW8" s="118"/>
      <c r="OGX8" s="119"/>
      <c r="OGY8" s="119"/>
      <c r="OGZ8" s="119"/>
      <c r="OHA8" s="119"/>
      <c r="OHB8" s="119"/>
      <c r="OHC8" s="116"/>
      <c r="OHD8" s="117"/>
      <c r="OHE8" s="116"/>
      <c r="OHF8" s="118"/>
      <c r="OHG8" s="119"/>
      <c r="OHH8" s="119"/>
      <c r="OHI8" s="119"/>
      <c r="OHJ8" s="119"/>
      <c r="OHK8" s="119"/>
      <c r="OHL8" s="116"/>
      <c r="OHM8" s="117"/>
      <c r="OHN8" s="116"/>
      <c r="OHO8" s="118"/>
      <c r="OHP8" s="119"/>
      <c r="OHQ8" s="119"/>
      <c r="OHR8" s="119"/>
      <c r="OHS8" s="119"/>
      <c r="OHT8" s="119"/>
      <c r="OHU8" s="116"/>
      <c r="OHV8" s="117"/>
      <c r="OHW8" s="116"/>
      <c r="OHX8" s="118"/>
      <c r="OHY8" s="119"/>
      <c r="OHZ8" s="119"/>
      <c r="OIA8" s="119"/>
      <c r="OIB8" s="119"/>
      <c r="OIC8" s="119"/>
      <c r="OID8" s="116"/>
      <c r="OIE8" s="117"/>
      <c r="OIF8" s="116"/>
      <c r="OIG8" s="118"/>
      <c r="OIH8" s="119"/>
      <c r="OII8" s="119"/>
      <c r="OIJ8" s="119"/>
      <c r="OIK8" s="119"/>
      <c r="OIL8" s="119"/>
      <c r="OIM8" s="116"/>
      <c r="OIN8" s="117"/>
      <c r="OIO8" s="116"/>
      <c r="OIP8" s="118"/>
      <c r="OIQ8" s="119"/>
      <c r="OIR8" s="119"/>
      <c r="OIS8" s="119"/>
      <c r="OIT8" s="119"/>
      <c r="OIU8" s="119"/>
      <c r="OIV8" s="116"/>
      <c r="OIW8" s="117"/>
      <c r="OIX8" s="116"/>
      <c r="OIY8" s="118"/>
      <c r="OIZ8" s="119"/>
      <c r="OJA8" s="119"/>
      <c r="OJB8" s="119"/>
      <c r="OJC8" s="119"/>
      <c r="OJD8" s="119"/>
      <c r="OJE8" s="116"/>
      <c r="OJF8" s="117"/>
      <c r="OJG8" s="116"/>
      <c r="OJH8" s="118"/>
      <c r="OJI8" s="119"/>
      <c r="OJJ8" s="119"/>
      <c r="OJK8" s="119"/>
      <c r="OJL8" s="119"/>
      <c r="OJM8" s="119"/>
      <c r="OJN8" s="116"/>
      <c r="OJO8" s="117"/>
      <c r="OJP8" s="116"/>
      <c r="OJQ8" s="118"/>
      <c r="OJR8" s="119"/>
      <c r="OJS8" s="119"/>
      <c r="OJT8" s="119"/>
      <c r="OJU8" s="119"/>
      <c r="OJV8" s="119"/>
      <c r="OJW8" s="116"/>
      <c r="OJX8" s="117"/>
      <c r="OJY8" s="116"/>
      <c r="OJZ8" s="118"/>
      <c r="OKA8" s="119"/>
      <c r="OKB8" s="119"/>
      <c r="OKC8" s="119"/>
      <c r="OKD8" s="119"/>
      <c r="OKE8" s="119"/>
      <c r="OKF8" s="116"/>
      <c r="OKG8" s="117"/>
      <c r="OKH8" s="116"/>
      <c r="OKI8" s="118"/>
      <c r="OKJ8" s="119"/>
      <c r="OKK8" s="119"/>
      <c r="OKL8" s="119"/>
      <c r="OKM8" s="119"/>
      <c r="OKN8" s="119"/>
      <c r="OKO8" s="116"/>
      <c r="OKP8" s="117"/>
      <c r="OKQ8" s="116"/>
      <c r="OKR8" s="118"/>
      <c r="OKS8" s="119"/>
      <c r="OKT8" s="119"/>
      <c r="OKU8" s="119"/>
      <c r="OKV8" s="119"/>
      <c r="OKW8" s="119"/>
      <c r="OKX8" s="116"/>
      <c r="OKY8" s="117"/>
      <c r="OKZ8" s="116"/>
      <c r="OLA8" s="118"/>
      <c r="OLB8" s="119"/>
      <c r="OLC8" s="119"/>
      <c r="OLD8" s="119"/>
      <c r="OLE8" s="119"/>
      <c r="OLF8" s="119"/>
      <c r="OLG8" s="116"/>
      <c r="OLH8" s="117"/>
      <c r="OLI8" s="116"/>
      <c r="OLJ8" s="118"/>
      <c r="OLK8" s="119"/>
      <c r="OLL8" s="119"/>
      <c r="OLM8" s="119"/>
      <c r="OLN8" s="119"/>
      <c r="OLO8" s="119"/>
      <c r="OLP8" s="116"/>
      <c r="OLQ8" s="117"/>
      <c r="OLR8" s="116"/>
      <c r="OLS8" s="118"/>
      <c r="OLT8" s="119"/>
      <c r="OLU8" s="119"/>
      <c r="OLV8" s="119"/>
      <c r="OLW8" s="119"/>
      <c r="OLX8" s="119"/>
      <c r="OLY8" s="116"/>
      <c r="OLZ8" s="117"/>
      <c r="OMA8" s="116"/>
      <c r="OMB8" s="118"/>
      <c r="OMC8" s="119"/>
      <c r="OMD8" s="119"/>
      <c r="OME8" s="119"/>
      <c r="OMF8" s="119"/>
      <c r="OMG8" s="119"/>
      <c r="OMH8" s="116"/>
      <c r="OMI8" s="117"/>
      <c r="OMJ8" s="116"/>
      <c r="OMK8" s="118"/>
      <c r="OML8" s="119"/>
      <c r="OMM8" s="119"/>
      <c r="OMN8" s="119"/>
      <c r="OMO8" s="119"/>
      <c r="OMP8" s="119"/>
      <c r="OMQ8" s="116"/>
      <c r="OMR8" s="117"/>
      <c r="OMS8" s="116"/>
      <c r="OMT8" s="118"/>
      <c r="OMU8" s="119"/>
      <c r="OMV8" s="119"/>
      <c r="OMW8" s="119"/>
      <c r="OMX8" s="119"/>
      <c r="OMY8" s="119"/>
      <c r="OMZ8" s="116"/>
      <c r="ONA8" s="117"/>
      <c r="ONB8" s="116"/>
      <c r="ONC8" s="118"/>
      <c r="OND8" s="119"/>
      <c r="ONE8" s="119"/>
      <c r="ONF8" s="119"/>
      <c r="ONG8" s="119"/>
      <c r="ONH8" s="119"/>
      <c r="ONI8" s="116"/>
      <c r="ONJ8" s="117"/>
      <c r="ONK8" s="116"/>
      <c r="ONL8" s="118"/>
      <c r="ONM8" s="119"/>
      <c r="ONN8" s="119"/>
      <c r="ONO8" s="119"/>
      <c r="ONP8" s="119"/>
      <c r="ONQ8" s="119"/>
      <c r="ONR8" s="116"/>
      <c r="ONS8" s="117"/>
      <c r="ONT8" s="116"/>
      <c r="ONU8" s="118"/>
      <c r="ONV8" s="119"/>
      <c r="ONW8" s="119"/>
      <c r="ONX8" s="119"/>
      <c r="ONY8" s="119"/>
      <c r="ONZ8" s="119"/>
      <c r="OOA8" s="116"/>
      <c r="OOB8" s="117"/>
      <c r="OOC8" s="116"/>
      <c r="OOD8" s="118"/>
      <c r="OOE8" s="119"/>
      <c r="OOF8" s="119"/>
      <c r="OOG8" s="119"/>
      <c r="OOH8" s="119"/>
      <c r="OOI8" s="119"/>
      <c r="OOJ8" s="116"/>
      <c r="OOK8" s="117"/>
      <c r="OOL8" s="116"/>
      <c r="OOM8" s="118"/>
      <c r="OON8" s="119"/>
      <c r="OOO8" s="119"/>
      <c r="OOP8" s="119"/>
      <c r="OOQ8" s="119"/>
      <c r="OOR8" s="119"/>
      <c r="OOS8" s="116"/>
      <c r="OOT8" s="117"/>
      <c r="OOU8" s="116"/>
      <c r="OOV8" s="118"/>
      <c r="OOW8" s="119"/>
      <c r="OOX8" s="119"/>
      <c r="OOY8" s="119"/>
      <c r="OOZ8" s="119"/>
      <c r="OPA8" s="119"/>
      <c r="OPB8" s="116"/>
      <c r="OPC8" s="117"/>
      <c r="OPD8" s="116"/>
      <c r="OPE8" s="118"/>
      <c r="OPF8" s="119"/>
      <c r="OPG8" s="119"/>
      <c r="OPH8" s="119"/>
      <c r="OPI8" s="119"/>
      <c r="OPJ8" s="119"/>
      <c r="OPK8" s="116"/>
      <c r="OPL8" s="117"/>
      <c r="OPM8" s="116"/>
      <c r="OPN8" s="118"/>
      <c r="OPO8" s="119"/>
      <c r="OPP8" s="119"/>
      <c r="OPQ8" s="119"/>
      <c r="OPR8" s="119"/>
      <c r="OPS8" s="119"/>
      <c r="OPT8" s="116"/>
      <c r="OPU8" s="117"/>
      <c r="OPV8" s="116"/>
      <c r="OPW8" s="118"/>
      <c r="OPX8" s="119"/>
      <c r="OPY8" s="119"/>
      <c r="OPZ8" s="119"/>
      <c r="OQA8" s="119"/>
      <c r="OQB8" s="119"/>
      <c r="OQC8" s="116"/>
      <c r="OQD8" s="117"/>
      <c r="OQE8" s="116"/>
      <c r="OQF8" s="118"/>
      <c r="OQG8" s="119"/>
      <c r="OQH8" s="119"/>
      <c r="OQI8" s="119"/>
      <c r="OQJ8" s="119"/>
      <c r="OQK8" s="119"/>
      <c r="OQL8" s="116"/>
      <c r="OQM8" s="117"/>
      <c r="OQN8" s="116"/>
      <c r="OQO8" s="118"/>
      <c r="OQP8" s="119"/>
      <c r="OQQ8" s="119"/>
      <c r="OQR8" s="119"/>
      <c r="OQS8" s="119"/>
      <c r="OQT8" s="119"/>
      <c r="OQU8" s="116"/>
      <c r="OQV8" s="117"/>
      <c r="OQW8" s="116"/>
      <c r="OQX8" s="118"/>
      <c r="OQY8" s="119"/>
      <c r="OQZ8" s="119"/>
      <c r="ORA8" s="119"/>
      <c r="ORB8" s="119"/>
      <c r="ORC8" s="119"/>
      <c r="ORD8" s="116"/>
      <c r="ORE8" s="117"/>
      <c r="ORF8" s="116"/>
      <c r="ORG8" s="118"/>
      <c r="ORH8" s="119"/>
      <c r="ORI8" s="119"/>
      <c r="ORJ8" s="119"/>
      <c r="ORK8" s="119"/>
      <c r="ORL8" s="119"/>
      <c r="ORM8" s="116"/>
      <c r="ORN8" s="117"/>
      <c r="ORO8" s="116"/>
      <c r="ORP8" s="118"/>
      <c r="ORQ8" s="119"/>
      <c r="ORR8" s="119"/>
      <c r="ORS8" s="119"/>
      <c r="ORT8" s="119"/>
      <c r="ORU8" s="119"/>
      <c r="ORV8" s="116"/>
      <c r="ORW8" s="117"/>
      <c r="ORX8" s="116"/>
      <c r="ORY8" s="118"/>
      <c r="ORZ8" s="119"/>
      <c r="OSA8" s="119"/>
      <c r="OSB8" s="119"/>
      <c r="OSC8" s="119"/>
      <c r="OSD8" s="119"/>
      <c r="OSE8" s="116"/>
      <c r="OSF8" s="117"/>
      <c r="OSG8" s="116"/>
      <c r="OSH8" s="118"/>
      <c r="OSI8" s="119"/>
      <c r="OSJ8" s="119"/>
      <c r="OSK8" s="119"/>
      <c r="OSL8" s="119"/>
      <c r="OSM8" s="119"/>
      <c r="OSN8" s="116"/>
      <c r="OSO8" s="117"/>
      <c r="OSP8" s="116"/>
      <c r="OSQ8" s="118"/>
      <c r="OSR8" s="119"/>
      <c r="OSS8" s="119"/>
      <c r="OST8" s="119"/>
      <c r="OSU8" s="119"/>
      <c r="OSV8" s="119"/>
      <c r="OSW8" s="116"/>
      <c r="OSX8" s="117"/>
      <c r="OSY8" s="116"/>
      <c r="OSZ8" s="118"/>
      <c r="OTA8" s="119"/>
      <c r="OTB8" s="119"/>
      <c r="OTC8" s="119"/>
      <c r="OTD8" s="119"/>
      <c r="OTE8" s="119"/>
      <c r="OTF8" s="116"/>
      <c r="OTG8" s="117"/>
      <c r="OTH8" s="116"/>
      <c r="OTI8" s="118"/>
      <c r="OTJ8" s="119"/>
      <c r="OTK8" s="119"/>
      <c r="OTL8" s="119"/>
      <c r="OTM8" s="119"/>
      <c r="OTN8" s="119"/>
      <c r="OTO8" s="116"/>
      <c r="OTP8" s="117"/>
      <c r="OTQ8" s="116"/>
      <c r="OTR8" s="118"/>
      <c r="OTS8" s="119"/>
      <c r="OTT8" s="119"/>
      <c r="OTU8" s="119"/>
      <c r="OTV8" s="119"/>
      <c r="OTW8" s="119"/>
      <c r="OTX8" s="116"/>
      <c r="OTY8" s="117"/>
      <c r="OTZ8" s="116"/>
      <c r="OUA8" s="118"/>
      <c r="OUB8" s="119"/>
      <c r="OUC8" s="119"/>
      <c r="OUD8" s="119"/>
      <c r="OUE8" s="119"/>
      <c r="OUF8" s="119"/>
      <c r="OUG8" s="116"/>
      <c r="OUH8" s="117"/>
      <c r="OUI8" s="116"/>
      <c r="OUJ8" s="118"/>
      <c r="OUK8" s="119"/>
      <c r="OUL8" s="119"/>
      <c r="OUM8" s="119"/>
      <c r="OUN8" s="119"/>
      <c r="OUO8" s="119"/>
      <c r="OUP8" s="116"/>
      <c r="OUQ8" s="117"/>
      <c r="OUR8" s="116"/>
      <c r="OUS8" s="118"/>
      <c r="OUT8" s="119"/>
      <c r="OUU8" s="119"/>
      <c r="OUV8" s="119"/>
      <c r="OUW8" s="119"/>
      <c r="OUX8" s="119"/>
      <c r="OUY8" s="116"/>
      <c r="OUZ8" s="117"/>
      <c r="OVA8" s="116"/>
      <c r="OVB8" s="118"/>
      <c r="OVC8" s="119"/>
      <c r="OVD8" s="119"/>
      <c r="OVE8" s="119"/>
      <c r="OVF8" s="119"/>
      <c r="OVG8" s="119"/>
      <c r="OVH8" s="116"/>
      <c r="OVI8" s="117"/>
      <c r="OVJ8" s="116"/>
      <c r="OVK8" s="118"/>
      <c r="OVL8" s="119"/>
      <c r="OVM8" s="119"/>
      <c r="OVN8" s="119"/>
      <c r="OVO8" s="119"/>
      <c r="OVP8" s="119"/>
      <c r="OVQ8" s="116"/>
      <c r="OVR8" s="117"/>
      <c r="OVS8" s="116"/>
      <c r="OVT8" s="118"/>
      <c r="OVU8" s="119"/>
      <c r="OVV8" s="119"/>
      <c r="OVW8" s="119"/>
      <c r="OVX8" s="119"/>
      <c r="OVY8" s="119"/>
      <c r="OVZ8" s="116"/>
      <c r="OWA8" s="117"/>
      <c r="OWB8" s="116"/>
      <c r="OWC8" s="118"/>
      <c r="OWD8" s="119"/>
      <c r="OWE8" s="119"/>
      <c r="OWF8" s="119"/>
      <c r="OWG8" s="119"/>
      <c r="OWH8" s="119"/>
      <c r="OWI8" s="116"/>
      <c r="OWJ8" s="117"/>
      <c r="OWK8" s="116"/>
      <c r="OWL8" s="118"/>
      <c r="OWM8" s="119"/>
      <c r="OWN8" s="119"/>
      <c r="OWO8" s="119"/>
      <c r="OWP8" s="119"/>
      <c r="OWQ8" s="119"/>
      <c r="OWR8" s="116"/>
      <c r="OWS8" s="117"/>
      <c r="OWT8" s="116"/>
      <c r="OWU8" s="118"/>
      <c r="OWV8" s="119"/>
      <c r="OWW8" s="119"/>
      <c r="OWX8" s="119"/>
      <c r="OWY8" s="119"/>
      <c r="OWZ8" s="119"/>
      <c r="OXA8" s="116"/>
      <c r="OXB8" s="117"/>
      <c r="OXC8" s="116"/>
      <c r="OXD8" s="118"/>
      <c r="OXE8" s="119"/>
      <c r="OXF8" s="119"/>
      <c r="OXG8" s="119"/>
      <c r="OXH8" s="119"/>
      <c r="OXI8" s="119"/>
      <c r="OXJ8" s="116"/>
      <c r="OXK8" s="117"/>
      <c r="OXL8" s="116"/>
      <c r="OXM8" s="118"/>
      <c r="OXN8" s="119"/>
      <c r="OXO8" s="119"/>
      <c r="OXP8" s="119"/>
      <c r="OXQ8" s="119"/>
      <c r="OXR8" s="119"/>
      <c r="OXS8" s="116"/>
      <c r="OXT8" s="117"/>
      <c r="OXU8" s="116"/>
      <c r="OXV8" s="118"/>
      <c r="OXW8" s="119"/>
      <c r="OXX8" s="119"/>
      <c r="OXY8" s="119"/>
      <c r="OXZ8" s="119"/>
      <c r="OYA8" s="119"/>
      <c r="OYB8" s="116"/>
      <c r="OYC8" s="117"/>
      <c r="OYD8" s="116"/>
      <c r="OYE8" s="118"/>
      <c r="OYF8" s="119"/>
      <c r="OYG8" s="119"/>
      <c r="OYH8" s="119"/>
      <c r="OYI8" s="119"/>
      <c r="OYJ8" s="119"/>
      <c r="OYK8" s="116"/>
      <c r="OYL8" s="117"/>
      <c r="OYM8" s="116"/>
      <c r="OYN8" s="118"/>
      <c r="OYO8" s="119"/>
      <c r="OYP8" s="119"/>
      <c r="OYQ8" s="119"/>
      <c r="OYR8" s="119"/>
      <c r="OYS8" s="119"/>
      <c r="OYT8" s="116"/>
      <c r="OYU8" s="117"/>
      <c r="OYV8" s="116"/>
      <c r="OYW8" s="118"/>
      <c r="OYX8" s="119"/>
      <c r="OYY8" s="119"/>
      <c r="OYZ8" s="119"/>
      <c r="OZA8" s="119"/>
      <c r="OZB8" s="119"/>
      <c r="OZC8" s="116"/>
      <c r="OZD8" s="117"/>
      <c r="OZE8" s="116"/>
      <c r="OZF8" s="118"/>
      <c r="OZG8" s="119"/>
      <c r="OZH8" s="119"/>
      <c r="OZI8" s="119"/>
      <c r="OZJ8" s="119"/>
      <c r="OZK8" s="119"/>
      <c r="OZL8" s="116"/>
      <c r="OZM8" s="117"/>
      <c r="OZN8" s="116"/>
      <c r="OZO8" s="118"/>
      <c r="OZP8" s="119"/>
      <c r="OZQ8" s="119"/>
      <c r="OZR8" s="119"/>
      <c r="OZS8" s="119"/>
      <c r="OZT8" s="119"/>
      <c r="OZU8" s="116"/>
      <c r="OZV8" s="117"/>
      <c r="OZW8" s="116"/>
      <c r="OZX8" s="118"/>
      <c r="OZY8" s="119"/>
      <c r="OZZ8" s="119"/>
      <c r="PAA8" s="119"/>
      <c r="PAB8" s="119"/>
      <c r="PAC8" s="119"/>
      <c r="PAD8" s="116"/>
      <c r="PAE8" s="117"/>
      <c r="PAF8" s="116"/>
      <c r="PAG8" s="118"/>
      <c r="PAH8" s="119"/>
      <c r="PAI8" s="119"/>
      <c r="PAJ8" s="119"/>
      <c r="PAK8" s="119"/>
      <c r="PAL8" s="119"/>
      <c r="PAM8" s="116"/>
      <c r="PAN8" s="117"/>
      <c r="PAO8" s="116"/>
      <c r="PAP8" s="118"/>
      <c r="PAQ8" s="119"/>
      <c r="PAR8" s="119"/>
      <c r="PAS8" s="119"/>
      <c r="PAT8" s="119"/>
      <c r="PAU8" s="119"/>
      <c r="PAV8" s="116"/>
      <c r="PAW8" s="117"/>
      <c r="PAX8" s="116"/>
      <c r="PAY8" s="118"/>
      <c r="PAZ8" s="119"/>
      <c r="PBA8" s="119"/>
      <c r="PBB8" s="119"/>
      <c r="PBC8" s="119"/>
      <c r="PBD8" s="119"/>
      <c r="PBE8" s="116"/>
      <c r="PBF8" s="117"/>
      <c r="PBG8" s="116"/>
      <c r="PBH8" s="118"/>
      <c r="PBI8" s="119"/>
      <c r="PBJ8" s="119"/>
      <c r="PBK8" s="119"/>
      <c r="PBL8" s="119"/>
      <c r="PBM8" s="119"/>
      <c r="PBN8" s="116"/>
      <c r="PBO8" s="117"/>
      <c r="PBP8" s="116"/>
      <c r="PBQ8" s="118"/>
      <c r="PBR8" s="119"/>
      <c r="PBS8" s="119"/>
      <c r="PBT8" s="119"/>
      <c r="PBU8" s="119"/>
      <c r="PBV8" s="119"/>
      <c r="PBW8" s="116"/>
      <c r="PBX8" s="117"/>
      <c r="PBY8" s="116"/>
      <c r="PBZ8" s="118"/>
      <c r="PCA8" s="119"/>
      <c r="PCB8" s="119"/>
      <c r="PCC8" s="119"/>
      <c r="PCD8" s="119"/>
      <c r="PCE8" s="119"/>
      <c r="PCF8" s="116"/>
      <c r="PCG8" s="117"/>
      <c r="PCH8" s="116"/>
      <c r="PCI8" s="118"/>
      <c r="PCJ8" s="119"/>
      <c r="PCK8" s="119"/>
      <c r="PCL8" s="119"/>
      <c r="PCM8" s="119"/>
      <c r="PCN8" s="119"/>
      <c r="PCO8" s="116"/>
      <c r="PCP8" s="117"/>
      <c r="PCQ8" s="116"/>
      <c r="PCR8" s="118"/>
      <c r="PCS8" s="119"/>
      <c r="PCT8" s="119"/>
      <c r="PCU8" s="119"/>
      <c r="PCV8" s="119"/>
      <c r="PCW8" s="119"/>
      <c r="PCX8" s="116"/>
      <c r="PCY8" s="117"/>
      <c r="PCZ8" s="116"/>
      <c r="PDA8" s="118"/>
      <c r="PDB8" s="119"/>
      <c r="PDC8" s="119"/>
      <c r="PDD8" s="119"/>
      <c r="PDE8" s="119"/>
      <c r="PDF8" s="119"/>
      <c r="PDG8" s="116"/>
      <c r="PDH8" s="117"/>
      <c r="PDI8" s="116"/>
      <c r="PDJ8" s="118"/>
      <c r="PDK8" s="119"/>
      <c r="PDL8" s="119"/>
      <c r="PDM8" s="119"/>
      <c r="PDN8" s="119"/>
      <c r="PDO8" s="119"/>
      <c r="PDP8" s="116"/>
      <c r="PDQ8" s="117"/>
      <c r="PDR8" s="116"/>
      <c r="PDS8" s="118"/>
      <c r="PDT8" s="119"/>
      <c r="PDU8" s="119"/>
      <c r="PDV8" s="119"/>
      <c r="PDW8" s="119"/>
      <c r="PDX8" s="119"/>
      <c r="PDY8" s="116"/>
      <c r="PDZ8" s="117"/>
      <c r="PEA8" s="116"/>
      <c r="PEB8" s="118"/>
      <c r="PEC8" s="119"/>
      <c r="PED8" s="119"/>
      <c r="PEE8" s="119"/>
      <c r="PEF8" s="119"/>
      <c r="PEG8" s="119"/>
      <c r="PEH8" s="116"/>
      <c r="PEI8" s="117"/>
      <c r="PEJ8" s="116"/>
      <c r="PEK8" s="118"/>
      <c r="PEL8" s="119"/>
      <c r="PEM8" s="119"/>
      <c r="PEN8" s="119"/>
      <c r="PEO8" s="119"/>
      <c r="PEP8" s="119"/>
      <c r="PEQ8" s="116"/>
      <c r="PER8" s="117"/>
      <c r="PES8" s="116"/>
      <c r="PET8" s="118"/>
      <c r="PEU8" s="119"/>
      <c r="PEV8" s="119"/>
      <c r="PEW8" s="119"/>
      <c r="PEX8" s="119"/>
      <c r="PEY8" s="119"/>
      <c r="PEZ8" s="116"/>
      <c r="PFA8" s="117"/>
      <c r="PFB8" s="116"/>
      <c r="PFC8" s="118"/>
      <c r="PFD8" s="119"/>
      <c r="PFE8" s="119"/>
      <c r="PFF8" s="119"/>
      <c r="PFG8" s="119"/>
      <c r="PFH8" s="119"/>
      <c r="PFI8" s="116"/>
      <c r="PFJ8" s="117"/>
      <c r="PFK8" s="116"/>
      <c r="PFL8" s="118"/>
      <c r="PFM8" s="119"/>
      <c r="PFN8" s="119"/>
      <c r="PFO8" s="119"/>
      <c r="PFP8" s="119"/>
      <c r="PFQ8" s="119"/>
      <c r="PFR8" s="116"/>
      <c r="PFS8" s="117"/>
      <c r="PFT8" s="116"/>
      <c r="PFU8" s="118"/>
      <c r="PFV8" s="119"/>
      <c r="PFW8" s="119"/>
      <c r="PFX8" s="119"/>
      <c r="PFY8" s="119"/>
      <c r="PFZ8" s="119"/>
      <c r="PGA8" s="116"/>
      <c r="PGB8" s="117"/>
      <c r="PGC8" s="116"/>
      <c r="PGD8" s="118"/>
      <c r="PGE8" s="119"/>
      <c r="PGF8" s="119"/>
      <c r="PGG8" s="119"/>
      <c r="PGH8" s="119"/>
      <c r="PGI8" s="119"/>
      <c r="PGJ8" s="116"/>
      <c r="PGK8" s="117"/>
      <c r="PGL8" s="116"/>
      <c r="PGM8" s="118"/>
      <c r="PGN8" s="119"/>
      <c r="PGO8" s="119"/>
      <c r="PGP8" s="119"/>
      <c r="PGQ8" s="119"/>
      <c r="PGR8" s="119"/>
      <c r="PGS8" s="116"/>
      <c r="PGT8" s="117"/>
      <c r="PGU8" s="116"/>
      <c r="PGV8" s="118"/>
      <c r="PGW8" s="119"/>
      <c r="PGX8" s="119"/>
      <c r="PGY8" s="119"/>
      <c r="PGZ8" s="119"/>
      <c r="PHA8" s="119"/>
      <c r="PHB8" s="116"/>
      <c r="PHC8" s="117"/>
      <c r="PHD8" s="116"/>
      <c r="PHE8" s="118"/>
      <c r="PHF8" s="119"/>
      <c r="PHG8" s="119"/>
      <c r="PHH8" s="119"/>
      <c r="PHI8" s="119"/>
      <c r="PHJ8" s="119"/>
      <c r="PHK8" s="116"/>
      <c r="PHL8" s="117"/>
      <c r="PHM8" s="116"/>
      <c r="PHN8" s="118"/>
      <c r="PHO8" s="119"/>
      <c r="PHP8" s="119"/>
      <c r="PHQ8" s="119"/>
      <c r="PHR8" s="119"/>
      <c r="PHS8" s="119"/>
      <c r="PHT8" s="116"/>
      <c r="PHU8" s="117"/>
      <c r="PHV8" s="116"/>
      <c r="PHW8" s="118"/>
      <c r="PHX8" s="119"/>
      <c r="PHY8" s="119"/>
      <c r="PHZ8" s="119"/>
      <c r="PIA8" s="119"/>
      <c r="PIB8" s="119"/>
      <c r="PIC8" s="116"/>
      <c r="PID8" s="117"/>
      <c r="PIE8" s="116"/>
      <c r="PIF8" s="118"/>
      <c r="PIG8" s="119"/>
      <c r="PIH8" s="119"/>
      <c r="PII8" s="119"/>
      <c r="PIJ8" s="119"/>
      <c r="PIK8" s="119"/>
      <c r="PIL8" s="116"/>
      <c r="PIM8" s="117"/>
      <c r="PIN8" s="116"/>
      <c r="PIO8" s="118"/>
      <c r="PIP8" s="119"/>
      <c r="PIQ8" s="119"/>
      <c r="PIR8" s="119"/>
      <c r="PIS8" s="119"/>
      <c r="PIT8" s="119"/>
      <c r="PIU8" s="116"/>
      <c r="PIV8" s="117"/>
      <c r="PIW8" s="116"/>
      <c r="PIX8" s="118"/>
      <c r="PIY8" s="119"/>
      <c r="PIZ8" s="119"/>
      <c r="PJA8" s="119"/>
      <c r="PJB8" s="119"/>
      <c r="PJC8" s="119"/>
      <c r="PJD8" s="116"/>
      <c r="PJE8" s="117"/>
      <c r="PJF8" s="116"/>
      <c r="PJG8" s="118"/>
      <c r="PJH8" s="119"/>
      <c r="PJI8" s="119"/>
      <c r="PJJ8" s="119"/>
      <c r="PJK8" s="119"/>
      <c r="PJL8" s="119"/>
      <c r="PJM8" s="116"/>
      <c r="PJN8" s="117"/>
      <c r="PJO8" s="116"/>
      <c r="PJP8" s="118"/>
      <c r="PJQ8" s="119"/>
      <c r="PJR8" s="119"/>
      <c r="PJS8" s="119"/>
      <c r="PJT8" s="119"/>
      <c r="PJU8" s="119"/>
      <c r="PJV8" s="116"/>
      <c r="PJW8" s="117"/>
      <c r="PJX8" s="116"/>
      <c r="PJY8" s="118"/>
      <c r="PJZ8" s="119"/>
      <c r="PKA8" s="119"/>
      <c r="PKB8" s="119"/>
      <c r="PKC8" s="119"/>
      <c r="PKD8" s="119"/>
      <c r="PKE8" s="116"/>
      <c r="PKF8" s="117"/>
      <c r="PKG8" s="116"/>
      <c r="PKH8" s="118"/>
      <c r="PKI8" s="119"/>
      <c r="PKJ8" s="119"/>
      <c r="PKK8" s="119"/>
      <c r="PKL8" s="119"/>
      <c r="PKM8" s="119"/>
      <c r="PKN8" s="116"/>
      <c r="PKO8" s="117"/>
      <c r="PKP8" s="116"/>
      <c r="PKQ8" s="118"/>
      <c r="PKR8" s="119"/>
      <c r="PKS8" s="119"/>
      <c r="PKT8" s="119"/>
      <c r="PKU8" s="119"/>
      <c r="PKV8" s="119"/>
      <c r="PKW8" s="116"/>
      <c r="PKX8" s="117"/>
      <c r="PKY8" s="116"/>
      <c r="PKZ8" s="118"/>
      <c r="PLA8" s="119"/>
      <c r="PLB8" s="119"/>
      <c r="PLC8" s="119"/>
      <c r="PLD8" s="119"/>
      <c r="PLE8" s="119"/>
      <c r="PLF8" s="116"/>
      <c r="PLG8" s="117"/>
      <c r="PLH8" s="116"/>
      <c r="PLI8" s="118"/>
      <c r="PLJ8" s="119"/>
      <c r="PLK8" s="119"/>
      <c r="PLL8" s="119"/>
      <c r="PLM8" s="119"/>
      <c r="PLN8" s="119"/>
      <c r="PLO8" s="116"/>
      <c r="PLP8" s="117"/>
      <c r="PLQ8" s="116"/>
      <c r="PLR8" s="118"/>
      <c r="PLS8" s="119"/>
      <c r="PLT8" s="119"/>
      <c r="PLU8" s="119"/>
      <c r="PLV8" s="119"/>
      <c r="PLW8" s="119"/>
      <c r="PLX8" s="116"/>
      <c r="PLY8" s="117"/>
      <c r="PLZ8" s="116"/>
      <c r="PMA8" s="118"/>
      <c r="PMB8" s="119"/>
      <c r="PMC8" s="119"/>
      <c r="PMD8" s="119"/>
      <c r="PME8" s="119"/>
      <c r="PMF8" s="119"/>
      <c r="PMG8" s="116"/>
      <c r="PMH8" s="117"/>
      <c r="PMI8" s="116"/>
      <c r="PMJ8" s="118"/>
      <c r="PMK8" s="119"/>
      <c r="PML8" s="119"/>
      <c r="PMM8" s="119"/>
      <c r="PMN8" s="119"/>
      <c r="PMO8" s="119"/>
      <c r="PMP8" s="116"/>
      <c r="PMQ8" s="117"/>
      <c r="PMR8" s="116"/>
      <c r="PMS8" s="118"/>
      <c r="PMT8" s="119"/>
      <c r="PMU8" s="119"/>
      <c r="PMV8" s="119"/>
      <c r="PMW8" s="119"/>
      <c r="PMX8" s="119"/>
      <c r="PMY8" s="116"/>
      <c r="PMZ8" s="117"/>
      <c r="PNA8" s="116"/>
      <c r="PNB8" s="118"/>
      <c r="PNC8" s="119"/>
      <c r="PND8" s="119"/>
      <c r="PNE8" s="119"/>
      <c r="PNF8" s="119"/>
      <c r="PNG8" s="119"/>
      <c r="PNH8" s="116"/>
      <c r="PNI8" s="117"/>
      <c r="PNJ8" s="116"/>
      <c r="PNK8" s="118"/>
      <c r="PNL8" s="119"/>
      <c r="PNM8" s="119"/>
      <c r="PNN8" s="119"/>
      <c r="PNO8" s="119"/>
      <c r="PNP8" s="119"/>
      <c r="PNQ8" s="116"/>
      <c r="PNR8" s="117"/>
      <c r="PNS8" s="116"/>
      <c r="PNT8" s="118"/>
      <c r="PNU8" s="119"/>
      <c r="PNV8" s="119"/>
      <c r="PNW8" s="119"/>
      <c r="PNX8" s="119"/>
      <c r="PNY8" s="119"/>
      <c r="PNZ8" s="116"/>
      <c r="POA8" s="117"/>
      <c r="POB8" s="116"/>
      <c r="POC8" s="118"/>
      <c r="POD8" s="119"/>
      <c r="POE8" s="119"/>
      <c r="POF8" s="119"/>
      <c r="POG8" s="119"/>
      <c r="POH8" s="119"/>
      <c r="POI8" s="116"/>
      <c r="POJ8" s="117"/>
      <c r="POK8" s="116"/>
      <c r="POL8" s="118"/>
      <c r="POM8" s="119"/>
      <c r="PON8" s="119"/>
      <c r="POO8" s="119"/>
      <c r="POP8" s="119"/>
      <c r="POQ8" s="119"/>
      <c r="POR8" s="116"/>
      <c r="POS8" s="117"/>
      <c r="POT8" s="116"/>
      <c r="POU8" s="118"/>
      <c r="POV8" s="119"/>
      <c r="POW8" s="119"/>
      <c r="POX8" s="119"/>
      <c r="POY8" s="119"/>
      <c r="POZ8" s="119"/>
      <c r="PPA8" s="116"/>
      <c r="PPB8" s="117"/>
      <c r="PPC8" s="116"/>
      <c r="PPD8" s="118"/>
      <c r="PPE8" s="119"/>
      <c r="PPF8" s="119"/>
      <c r="PPG8" s="119"/>
      <c r="PPH8" s="119"/>
      <c r="PPI8" s="119"/>
      <c r="PPJ8" s="116"/>
      <c r="PPK8" s="117"/>
      <c r="PPL8" s="116"/>
      <c r="PPM8" s="118"/>
      <c r="PPN8" s="119"/>
      <c r="PPO8" s="119"/>
      <c r="PPP8" s="119"/>
      <c r="PPQ8" s="119"/>
      <c r="PPR8" s="119"/>
      <c r="PPS8" s="116"/>
      <c r="PPT8" s="117"/>
      <c r="PPU8" s="116"/>
      <c r="PPV8" s="118"/>
      <c r="PPW8" s="119"/>
      <c r="PPX8" s="119"/>
      <c r="PPY8" s="119"/>
      <c r="PPZ8" s="119"/>
      <c r="PQA8" s="119"/>
      <c r="PQB8" s="116"/>
      <c r="PQC8" s="117"/>
      <c r="PQD8" s="116"/>
      <c r="PQE8" s="118"/>
      <c r="PQF8" s="119"/>
      <c r="PQG8" s="119"/>
      <c r="PQH8" s="119"/>
      <c r="PQI8" s="119"/>
      <c r="PQJ8" s="119"/>
      <c r="PQK8" s="116"/>
      <c r="PQL8" s="117"/>
      <c r="PQM8" s="116"/>
      <c r="PQN8" s="118"/>
      <c r="PQO8" s="119"/>
      <c r="PQP8" s="119"/>
      <c r="PQQ8" s="119"/>
      <c r="PQR8" s="119"/>
      <c r="PQS8" s="119"/>
      <c r="PQT8" s="116"/>
      <c r="PQU8" s="117"/>
      <c r="PQV8" s="116"/>
      <c r="PQW8" s="118"/>
      <c r="PQX8" s="119"/>
      <c r="PQY8" s="119"/>
      <c r="PQZ8" s="119"/>
      <c r="PRA8" s="119"/>
      <c r="PRB8" s="119"/>
      <c r="PRC8" s="116"/>
      <c r="PRD8" s="117"/>
      <c r="PRE8" s="116"/>
      <c r="PRF8" s="118"/>
      <c r="PRG8" s="119"/>
      <c r="PRH8" s="119"/>
      <c r="PRI8" s="119"/>
      <c r="PRJ8" s="119"/>
      <c r="PRK8" s="119"/>
      <c r="PRL8" s="116"/>
      <c r="PRM8" s="117"/>
      <c r="PRN8" s="116"/>
      <c r="PRO8" s="118"/>
      <c r="PRP8" s="119"/>
      <c r="PRQ8" s="119"/>
      <c r="PRR8" s="119"/>
      <c r="PRS8" s="119"/>
      <c r="PRT8" s="119"/>
      <c r="PRU8" s="116"/>
      <c r="PRV8" s="117"/>
      <c r="PRW8" s="116"/>
      <c r="PRX8" s="118"/>
      <c r="PRY8" s="119"/>
      <c r="PRZ8" s="119"/>
      <c r="PSA8" s="119"/>
      <c r="PSB8" s="119"/>
      <c r="PSC8" s="119"/>
      <c r="PSD8" s="116"/>
      <c r="PSE8" s="117"/>
      <c r="PSF8" s="116"/>
      <c r="PSG8" s="118"/>
      <c r="PSH8" s="119"/>
      <c r="PSI8" s="119"/>
      <c r="PSJ8" s="119"/>
      <c r="PSK8" s="119"/>
      <c r="PSL8" s="119"/>
      <c r="PSM8" s="116"/>
      <c r="PSN8" s="117"/>
      <c r="PSO8" s="116"/>
      <c r="PSP8" s="118"/>
      <c r="PSQ8" s="119"/>
      <c r="PSR8" s="119"/>
      <c r="PSS8" s="119"/>
      <c r="PST8" s="119"/>
      <c r="PSU8" s="119"/>
      <c r="PSV8" s="116"/>
      <c r="PSW8" s="117"/>
      <c r="PSX8" s="116"/>
      <c r="PSY8" s="118"/>
      <c r="PSZ8" s="119"/>
      <c r="PTA8" s="119"/>
      <c r="PTB8" s="119"/>
      <c r="PTC8" s="119"/>
      <c r="PTD8" s="119"/>
      <c r="PTE8" s="116"/>
      <c r="PTF8" s="117"/>
      <c r="PTG8" s="116"/>
      <c r="PTH8" s="118"/>
      <c r="PTI8" s="119"/>
      <c r="PTJ8" s="119"/>
      <c r="PTK8" s="119"/>
      <c r="PTL8" s="119"/>
      <c r="PTM8" s="119"/>
      <c r="PTN8" s="116"/>
      <c r="PTO8" s="117"/>
      <c r="PTP8" s="116"/>
      <c r="PTQ8" s="118"/>
      <c r="PTR8" s="119"/>
      <c r="PTS8" s="119"/>
      <c r="PTT8" s="119"/>
      <c r="PTU8" s="119"/>
      <c r="PTV8" s="119"/>
      <c r="PTW8" s="116"/>
      <c r="PTX8" s="117"/>
      <c r="PTY8" s="116"/>
      <c r="PTZ8" s="118"/>
      <c r="PUA8" s="119"/>
      <c r="PUB8" s="119"/>
      <c r="PUC8" s="119"/>
      <c r="PUD8" s="119"/>
      <c r="PUE8" s="119"/>
      <c r="PUF8" s="116"/>
      <c r="PUG8" s="117"/>
      <c r="PUH8" s="116"/>
      <c r="PUI8" s="118"/>
      <c r="PUJ8" s="119"/>
      <c r="PUK8" s="119"/>
      <c r="PUL8" s="119"/>
      <c r="PUM8" s="119"/>
      <c r="PUN8" s="119"/>
      <c r="PUO8" s="116"/>
      <c r="PUP8" s="117"/>
      <c r="PUQ8" s="116"/>
      <c r="PUR8" s="118"/>
      <c r="PUS8" s="119"/>
      <c r="PUT8" s="119"/>
      <c r="PUU8" s="119"/>
      <c r="PUV8" s="119"/>
      <c r="PUW8" s="119"/>
      <c r="PUX8" s="116"/>
      <c r="PUY8" s="117"/>
      <c r="PUZ8" s="116"/>
      <c r="PVA8" s="118"/>
      <c r="PVB8" s="119"/>
      <c r="PVC8" s="119"/>
      <c r="PVD8" s="119"/>
      <c r="PVE8" s="119"/>
      <c r="PVF8" s="119"/>
      <c r="PVG8" s="116"/>
      <c r="PVH8" s="117"/>
      <c r="PVI8" s="116"/>
      <c r="PVJ8" s="118"/>
      <c r="PVK8" s="119"/>
      <c r="PVL8" s="119"/>
      <c r="PVM8" s="119"/>
      <c r="PVN8" s="119"/>
      <c r="PVO8" s="119"/>
      <c r="PVP8" s="116"/>
      <c r="PVQ8" s="117"/>
      <c r="PVR8" s="116"/>
      <c r="PVS8" s="118"/>
      <c r="PVT8" s="119"/>
      <c r="PVU8" s="119"/>
      <c r="PVV8" s="119"/>
      <c r="PVW8" s="119"/>
      <c r="PVX8" s="119"/>
      <c r="PVY8" s="116"/>
      <c r="PVZ8" s="117"/>
      <c r="PWA8" s="116"/>
      <c r="PWB8" s="118"/>
      <c r="PWC8" s="119"/>
      <c r="PWD8" s="119"/>
      <c r="PWE8" s="119"/>
      <c r="PWF8" s="119"/>
      <c r="PWG8" s="119"/>
      <c r="PWH8" s="116"/>
      <c r="PWI8" s="117"/>
      <c r="PWJ8" s="116"/>
      <c r="PWK8" s="118"/>
      <c r="PWL8" s="119"/>
      <c r="PWM8" s="119"/>
      <c r="PWN8" s="119"/>
      <c r="PWO8" s="119"/>
      <c r="PWP8" s="119"/>
      <c r="PWQ8" s="116"/>
      <c r="PWR8" s="117"/>
      <c r="PWS8" s="116"/>
      <c r="PWT8" s="118"/>
      <c r="PWU8" s="119"/>
      <c r="PWV8" s="119"/>
      <c r="PWW8" s="119"/>
      <c r="PWX8" s="119"/>
      <c r="PWY8" s="119"/>
      <c r="PWZ8" s="116"/>
      <c r="PXA8" s="117"/>
      <c r="PXB8" s="116"/>
      <c r="PXC8" s="118"/>
      <c r="PXD8" s="119"/>
      <c r="PXE8" s="119"/>
      <c r="PXF8" s="119"/>
      <c r="PXG8" s="119"/>
      <c r="PXH8" s="119"/>
      <c r="PXI8" s="116"/>
      <c r="PXJ8" s="117"/>
      <c r="PXK8" s="116"/>
      <c r="PXL8" s="118"/>
      <c r="PXM8" s="119"/>
      <c r="PXN8" s="119"/>
      <c r="PXO8" s="119"/>
      <c r="PXP8" s="119"/>
      <c r="PXQ8" s="119"/>
      <c r="PXR8" s="116"/>
      <c r="PXS8" s="117"/>
      <c r="PXT8" s="116"/>
      <c r="PXU8" s="118"/>
      <c r="PXV8" s="119"/>
      <c r="PXW8" s="119"/>
      <c r="PXX8" s="119"/>
      <c r="PXY8" s="119"/>
      <c r="PXZ8" s="119"/>
      <c r="PYA8" s="116"/>
      <c r="PYB8" s="117"/>
      <c r="PYC8" s="116"/>
      <c r="PYD8" s="118"/>
      <c r="PYE8" s="119"/>
      <c r="PYF8" s="119"/>
      <c r="PYG8" s="119"/>
      <c r="PYH8" s="119"/>
      <c r="PYI8" s="119"/>
      <c r="PYJ8" s="116"/>
      <c r="PYK8" s="117"/>
      <c r="PYL8" s="116"/>
      <c r="PYM8" s="118"/>
      <c r="PYN8" s="119"/>
      <c r="PYO8" s="119"/>
      <c r="PYP8" s="119"/>
      <c r="PYQ8" s="119"/>
      <c r="PYR8" s="119"/>
      <c r="PYS8" s="116"/>
      <c r="PYT8" s="117"/>
      <c r="PYU8" s="116"/>
      <c r="PYV8" s="118"/>
      <c r="PYW8" s="119"/>
      <c r="PYX8" s="119"/>
      <c r="PYY8" s="119"/>
      <c r="PYZ8" s="119"/>
      <c r="PZA8" s="119"/>
      <c r="PZB8" s="116"/>
      <c r="PZC8" s="117"/>
      <c r="PZD8" s="116"/>
      <c r="PZE8" s="118"/>
      <c r="PZF8" s="119"/>
      <c r="PZG8" s="119"/>
      <c r="PZH8" s="119"/>
      <c r="PZI8" s="119"/>
      <c r="PZJ8" s="119"/>
      <c r="PZK8" s="116"/>
      <c r="PZL8" s="117"/>
      <c r="PZM8" s="116"/>
      <c r="PZN8" s="118"/>
      <c r="PZO8" s="119"/>
      <c r="PZP8" s="119"/>
      <c r="PZQ8" s="119"/>
      <c r="PZR8" s="119"/>
      <c r="PZS8" s="119"/>
      <c r="PZT8" s="116"/>
      <c r="PZU8" s="117"/>
      <c r="PZV8" s="116"/>
      <c r="PZW8" s="118"/>
      <c r="PZX8" s="119"/>
      <c r="PZY8" s="119"/>
      <c r="PZZ8" s="119"/>
      <c r="QAA8" s="119"/>
      <c r="QAB8" s="119"/>
      <c r="QAC8" s="116"/>
      <c r="QAD8" s="117"/>
      <c r="QAE8" s="116"/>
      <c r="QAF8" s="118"/>
      <c r="QAG8" s="119"/>
      <c r="QAH8" s="119"/>
      <c r="QAI8" s="119"/>
      <c r="QAJ8" s="119"/>
      <c r="QAK8" s="119"/>
      <c r="QAL8" s="116"/>
      <c r="QAM8" s="117"/>
      <c r="QAN8" s="116"/>
      <c r="QAO8" s="118"/>
      <c r="QAP8" s="119"/>
      <c r="QAQ8" s="119"/>
      <c r="QAR8" s="119"/>
      <c r="QAS8" s="119"/>
      <c r="QAT8" s="119"/>
      <c r="QAU8" s="116"/>
      <c r="QAV8" s="117"/>
      <c r="QAW8" s="116"/>
      <c r="QAX8" s="118"/>
      <c r="QAY8" s="119"/>
      <c r="QAZ8" s="119"/>
      <c r="QBA8" s="119"/>
      <c r="QBB8" s="119"/>
      <c r="QBC8" s="119"/>
      <c r="QBD8" s="116"/>
      <c r="QBE8" s="117"/>
      <c r="QBF8" s="116"/>
      <c r="QBG8" s="118"/>
      <c r="QBH8" s="119"/>
      <c r="QBI8" s="119"/>
      <c r="QBJ8" s="119"/>
      <c r="QBK8" s="119"/>
      <c r="QBL8" s="119"/>
      <c r="QBM8" s="116"/>
      <c r="QBN8" s="117"/>
      <c r="QBO8" s="116"/>
      <c r="QBP8" s="118"/>
      <c r="QBQ8" s="119"/>
      <c r="QBR8" s="119"/>
      <c r="QBS8" s="119"/>
      <c r="QBT8" s="119"/>
      <c r="QBU8" s="119"/>
      <c r="QBV8" s="116"/>
      <c r="QBW8" s="117"/>
      <c r="QBX8" s="116"/>
      <c r="QBY8" s="118"/>
      <c r="QBZ8" s="119"/>
      <c r="QCA8" s="119"/>
      <c r="QCB8" s="119"/>
      <c r="QCC8" s="119"/>
      <c r="QCD8" s="119"/>
      <c r="QCE8" s="116"/>
      <c r="QCF8" s="117"/>
      <c r="QCG8" s="116"/>
      <c r="QCH8" s="118"/>
      <c r="QCI8" s="119"/>
      <c r="QCJ8" s="119"/>
      <c r="QCK8" s="119"/>
      <c r="QCL8" s="119"/>
      <c r="QCM8" s="119"/>
      <c r="QCN8" s="116"/>
      <c r="QCO8" s="117"/>
      <c r="QCP8" s="116"/>
      <c r="QCQ8" s="118"/>
      <c r="QCR8" s="119"/>
      <c r="QCS8" s="119"/>
      <c r="QCT8" s="119"/>
      <c r="QCU8" s="119"/>
      <c r="QCV8" s="119"/>
      <c r="QCW8" s="116"/>
      <c r="QCX8" s="117"/>
      <c r="QCY8" s="116"/>
      <c r="QCZ8" s="118"/>
      <c r="QDA8" s="119"/>
      <c r="QDB8" s="119"/>
      <c r="QDC8" s="119"/>
      <c r="QDD8" s="119"/>
      <c r="QDE8" s="119"/>
      <c r="QDF8" s="116"/>
      <c r="QDG8" s="117"/>
      <c r="QDH8" s="116"/>
      <c r="QDI8" s="118"/>
      <c r="QDJ8" s="119"/>
      <c r="QDK8" s="119"/>
      <c r="QDL8" s="119"/>
      <c r="QDM8" s="119"/>
      <c r="QDN8" s="119"/>
      <c r="QDO8" s="116"/>
      <c r="QDP8" s="117"/>
      <c r="QDQ8" s="116"/>
      <c r="QDR8" s="118"/>
      <c r="QDS8" s="119"/>
      <c r="QDT8" s="119"/>
      <c r="QDU8" s="119"/>
      <c r="QDV8" s="119"/>
      <c r="QDW8" s="119"/>
      <c r="QDX8" s="116"/>
      <c r="QDY8" s="117"/>
      <c r="QDZ8" s="116"/>
      <c r="QEA8" s="118"/>
      <c r="QEB8" s="119"/>
      <c r="QEC8" s="119"/>
      <c r="QED8" s="119"/>
      <c r="QEE8" s="119"/>
      <c r="QEF8" s="119"/>
      <c r="QEG8" s="116"/>
      <c r="QEH8" s="117"/>
      <c r="QEI8" s="116"/>
      <c r="QEJ8" s="118"/>
      <c r="QEK8" s="119"/>
      <c r="QEL8" s="119"/>
      <c r="QEM8" s="119"/>
      <c r="QEN8" s="119"/>
      <c r="QEO8" s="119"/>
      <c r="QEP8" s="116"/>
      <c r="QEQ8" s="117"/>
      <c r="QER8" s="116"/>
      <c r="QES8" s="118"/>
      <c r="QET8" s="119"/>
      <c r="QEU8" s="119"/>
      <c r="QEV8" s="119"/>
      <c r="QEW8" s="119"/>
      <c r="QEX8" s="119"/>
      <c r="QEY8" s="116"/>
      <c r="QEZ8" s="117"/>
      <c r="QFA8" s="116"/>
      <c r="QFB8" s="118"/>
      <c r="QFC8" s="119"/>
      <c r="QFD8" s="119"/>
      <c r="QFE8" s="119"/>
      <c r="QFF8" s="119"/>
      <c r="QFG8" s="119"/>
      <c r="QFH8" s="116"/>
      <c r="QFI8" s="117"/>
      <c r="QFJ8" s="116"/>
      <c r="QFK8" s="118"/>
      <c r="QFL8" s="119"/>
      <c r="QFM8" s="119"/>
      <c r="QFN8" s="119"/>
      <c r="QFO8" s="119"/>
      <c r="QFP8" s="119"/>
      <c r="QFQ8" s="116"/>
      <c r="QFR8" s="117"/>
      <c r="QFS8" s="116"/>
      <c r="QFT8" s="118"/>
      <c r="QFU8" s="119"/>
      <c r="QFV8" s="119"/>
      <c r="QFW8" s="119"/>
      <c r="QFX8" s="119"/>
      <c r="QFY8" s="119"/>
      <c r="QFZ8" s="116"/>
      <c r="QGA8" s="117"/>
      <c r="QGB8" s="116"/>
      <c r="QGC8" s="118"/>
      <c r="QGD8" s="119"/>
      <c r="QGE8" s="119"/>
      <c r="QGF8" s="119"/>
      <c r="QGG8" s="119"/>
      <c r="QGH8" s="119"/>
      <c r="QGI8" s="116"/>
      <c r="QGJ8" s="117"/>
      <c r="QGK8" s="116"/>
      <c r="QGL8" s="118"/>
      <c r="QGM8" s="119"/>
      <c r="QGN8" s="119"/>
      <c r="QGO8" s="119"/>
      <c r="QGP8" s="119"/>
      <c r="QGQ8" s="119"/>
      <c r="QGR8" s="116"/>
      <c r="QGS8" s="117"/>
      <c r="QGT8" s="116"/>
      <c r="QGU8" s="118"/>
      <c r="QGV8" s="119"/>
      <c r="QGW8" s="119"/>
      <c r="QGX8" s="119"/>
      <c r="QGY8" s="119"/>
      <c r="QGZ8" s="119"/>
      <c r="QHA8" s="116"/>
      <c r="QHB8" s="117"/>
      <c r="QHC8" s="116"/>
      <c r="QHD8" s="118"/>
      <c r="QHE8" s="119"/>
      <c r="QHF8" s="119"/>
      <c r="QHG8" s="119"/>
      <c r="QHH8" s="119"/>
      <c r="QHI8" s="119"/>
      <c r="QHJ8" s="116"/>
      <c r="QHK8" s="117"/>
      <c r="QHL8" s="116"/>
      <c r="QHM8" s="118"/>
      <c r="QHN8" s="119"/>
      <c r="QHO8" s="119"/>
      <c r="QHP8" s="119"/>
      <c r="QHQ8" s="119"/>
      <c r="QHR8" s="119"/>
      <c r="QHS8" s="116"/>
      <c r="QHT8" s="117"/>
      <c r="QHU8" s="116"/>
      <c r="QHV8" s="118"/>
      <c r="QHW8" s="119"/>
      <c r="QHX8" s="119"/>
      <c r="QHY8" s="119"/>
      <c r="QHZ8" s="119"/>
      <c r="QIA8" s="119"/>
      <c r="QIB8" s="116"/>
      <c r="QIC8" s="117"/>
      <c r="QID8" s="116"/>
      <c r="QIE8" s="118"/>
      <c r="QIF8" s="119"/>
      <c r="QIG8" s="119"/>
      <c r="QIH8" s="119"/>
      <c r="QII8" s="119"/>
      <c r="QIJ8" s="119"/>
      <c r="QIK8" s="116"/>
      <c r="QIL8" s="117"/>
      <c r="QIM8" s="116"/>
      <c r="QIN8" s="118"/>
      <c r="QIO8" s="119"/>
      <c r="QIP8" s="119"/>
      <c r="QIQ8" s="119"/>
      <c r="QIR8" s="119"/>
      <c r="QIS8" s="119"/>
      <c r="QIT8" s="116"/>
      <c r="QIU8" s="117"/>
      <c r="QIV8" s="116"/>
      <c r="QIW8" s="118"/>
      <c r="QIX8" s="119"/>
      <c r="QIY8" s="119"/>
      <c r="QIZ8" s="119"/>
      <c r="QJA8" s="119"/>
      <c r="QJB8" s="119"/>
      <c r="QJC8" s="116"/>
      <c r="QJD8" s="117"/>
      <c r="QJE8" s="116"/>
      <c r="QJF8" s="118"/>
      <c r="QJG8" s="119"/>
      <c r="QJH8" s="119"/>
      <c r="QJI8" s="119"/>
      <c r="QJJ8" s="119"/>
      <c r="QJK8" s="119"/>
      <c r="QJL8" s="116"/>
      <c r="QJM8" s="117"/>
      <c r="QJN8" s="116"/>
      <c r="QJO8" s="118"/>
      <c r="QJP8" s="119"/>
      <c r="QJQ8" s="119"/>
      <c r="QJR8" s="119"/>
      <c r="QJS8" s="119"/>
      <c r="QJT8" s="119"/>
      <c r="QJU8" s="116"/>
      <c r="QJV8" s="117"/>
      <c r="QJW8" s="116"/>
      <c r="QJX8" s="118"/>
      <c r="QJY8" s="119"/>
      <c r="QJZ8" s="119"/>
      <c r="QKA8" s="119"/>
      <c r="QKB8" s="119"/>
      <c r="QKC8" s="119"/>
      <c r="QKD8" s="116"/>
      <c r="QKE8" s="117"/>
      <c r="QKF8" s="116"/>
      <c r="QKG8" s="118"/>
      <c r="QKH8" s="119"/>
      <c r="QKI8" s="119"/>
      <c r="QKJ8" s="119"/>
      <c r="QKK8" s="119"/>
      <c r="QKL8" s="119"/>
      <c r="QKM8" s="116"/>
      <c r="QKN8" s="117"/>
      <c r="QKO8" s="116"/>
      <c r="QKP8" s="118"/>
      <c r="QKQ8" s="119"/>
      <c r="QKR8" s="119"/>
      <c r="QKS8" s="119"/>
      <c r="QKT8" s="119"/>
      <c r="QKU8" s="119"/>
      <c r="QKV8" s="116"/>
      <c r="QKW8" s="117"/>
      <c r="QKX8" s="116"/>
      <c r="QKY8" s="118"/>
      <c r="QKZ8" s="119"/>
      <c r="QLA8" s="119"/>
      <c r="QLB8" s="119"/>
      <c r="QLC8" s="119"/>
      <c r="QLD8" s="119"/>
      <c r="QLE8" s="116"/>
      <c r="QLF8" s="117"/>
      <c r="QLG8" s="116"/>
      <c r="QLH8" s="118"/>
      <c r="QLI8" s="119"/>
      <c r="QLJ8" s="119"/>
      <c r="QLK8" s="119"/>
      <c r="QLL8" s="119"/>
      <c r="QLM8" s="119"/>
      <c r="QLN8" s="116"/>
      <c r="QLO8" s="117"/>
      <c r="QLP8" s="116"/>
      <c r="QLQ8" s="118"/>
      <c r="QLR8" s="119"/>
      <c r="QLS8" s="119"/>
      <c r="QLT8" s="119"/>
      <c r="QLU8" s="119"/>
      <c r="QLV8" s="119"/>
      <c r="QLW8" s="116"/>
      <c r="QLX8" s="117"/>
      <c r="QLY8" s="116"/>
      <c r="QLZ8" s="118"/>
      <c r="QMA8" s="119"/>
      <c r="QMB8" s="119"/>
      <c r="QMC8" s="119"/>
      <c r="QMD8" s="119"/>
      <c r="QME8" s="119"/>
      <c r="QMF8" s="116"/>
      <c r="QMG8" s="117"/>
      <c r="QMH8" s="116"/>
      <c r="QMI8" s="118"/>
      <c r="QMJ8" s="119"/>
      <c r="QMK8" s="119"/>
      <c r="QML8" s="119"/>
      <c r="QMM8" s="119"/>
      <c r="QMN8" s="119"/>
      <c r="QMO8" s="116"/>
      <c r="QMP8" s="117"/>
      <c r="QMQ8" s="116"/>
      <c r="QMR8" s="118"/>
      <c r="QMS8" s="119"/>
      <c r="QMT8" s="119"/>
      <c r="QMU8" s="119"/>
      <c r="QMV8" s="119"/>
      <c r="QMW8" s="119"/>
      <c r="QMX8" s="116"/>
      <c r="QMY8" s="117"/>
      <c r="QMZ8" s="116"/>
      <c r="QNA8" s="118"/>
      <c r="QNB8" s="119"/>
      <c r="QNC8" s="119"/>
      <c r="QND8" s="119"/>
      <c r="QNE8" s="119"/>
      <c r="QNF8" s="119"/>
      <c r="QNG8" s="116"/>
      <c r="QNH8" s="117"/>
      <c r="QNI8" s="116"/>
      <c r="QNJ8" s="118"/>
      <c r="QNK8" s="119"/>
      <c r="QNL8" s="119"/>
      <c r="QNM8" s="119"/>
      <c r="QNN8" s="119"/>
      <c r="QNO8" s="119"/>
      <c r="QNP8" s="116"/>
      <c r="QNQ8" s="117"/>
      <c r="QNR8" s="116"/>
      <c r="QNS8" s="118"/>
      <c r="QNT8" s="119"/>
      <c r="QNU8" s="119"/>
      <c r="QNV8" s="119"/>
      <c r="QNW8" s="119"/>
      <c r="QNX8" s="119"/>
      <c r="QNY8" s="116"/>
      <c r="QNZ8" s="117"/>
      <c r="QOA8" s="116"/>
      <c r="QOB8" s="118"/>
      <c r="QOC8" s="119"/>
      <c r="QOD8" s="119"/>
      <c r="QOE8" s="119"/>
      <c r="QOF8" s="119"/>
      <c r="QOG8" s="119"/>
      <c r="QOH8" s="116"/>
      <c r="QOI8" s="117"/>
      <c r="QOJ8" s="116"/>
      <c r="QOK8" s="118"/>
      <c r="QOL8" s="119"/>
      <c r="QOM8" s="119"/>
      <c r="QON8" s="119"/>
      <c r="QOO8" s="119"/>
      <c r="QOP8" s="119"/>
      <c r="QOQ8" s="116"/>
      <c r="QOR8" s="117"/>
      <c r="QOS8" s="116"/>
      <c r="QOT8" s="118"/>
      <c r="QOU8" s="119"/>
      <c r="QOV8" s="119"/>
      <c r="QOW8" s="119"/>
      <c r="QOX8" s="119"/>
      <c r="QOY8" s="119"/>
      <c r="QOZ8" s="116"/>
      <c r="QPA8" s="117"/>
      <c r="QPB8" s="116"/>
      <c r="QPC8" s="118"/>
      <c r="QPD8" s="119"/>
      <c r="QPE8" s="119"/>
      <c r="QPF8" s="119"/>
      <c r="QPG8" s="119"/>
      <c r="QPH8" s="119"/>
      <c r="QPI8" s="116"/>
      <c r="QPJ8" s="117"/>
      <c r="QPK8" s="116"/>
      <c r="QPL8" s="118"/>
      <c r="QPM8" s="119"/>
      <c r="QPN8" s="119"/>
      <c r="QPO8" s="119"/>
      <c r="QPP8" s="119"/>
      <c r="QPQ8" s="119"/>
      <c r="QPR8" s="116"/>
      <c r="QPS8" s="117"/>
      <c r="QPT8" s="116"/>
      <c r="QPU8" s="118"/>
      <c r="QPV8" s="119"/>
      <c r="QPW8" s="119"/>
      <c r="QPX8" s="119"/>
      <c r="QPY8" s="119"/>
      <c r="QPZ8" s="119"/>
      <c r="QQA8" s="116"/>
      <c r="QQB8" s="117"/>
      <c r="QQC8" s="116"/>
      <c r="QQD8" s="118"/>
      <c r="QQE8" s="119"/>
      <c r="QQF8" s="119"/>
      <c r="QQG8" s="119"/>
      <c r="QQH8" s="119"/>
      <c r="QQI8" s="119"/>
      <c r="QQJ8" s="116"/>
      <c r="QQK8" s="117"/>
      <c r="QQL8" s="116"/>
      <c r="QQM8" s="118"/>
      <c r="QQN8" s="119"/>
      <c r="QQO8" s="119"/>
      <c r="QQP8" s="119"/>
      <c r="QQQ8" s="119"/>
      <c r="QQR8" s="119"/>
      <c r="QQS8" s="116"/>
      <c r="QQT8" s="117"/>
      <c r="QQU8" s="116"/>
      <c r="QQV8" s="118"/>
      <c r="QQW8" s="119"/>
      <c r="QQX8" s="119"/>
      <c r="QQY8" s="119"/>
      <c r="QQZ8" s="119"/>
      <c r="QRA8" s="119"/>
      <c r="QRB8" s="116"/>
      <c r="QRC8" s="117"/>
      <c r="QRD8" s="116"/>
      <c r="QRE8" s="118"/>
      <c r="QRF8" s="119"/>
      <c r="QRG8" s="119"/>
      <c r="QRH8" s="119"/>
      <c r="QRI8" s="119"/>
      <c r="QRJ8" s="119"/>
      <c r="QRK8" s="116"/>
      <c r="QRL8" s="117"/>
      <c r="QRM8" s="116"/>
      <c r="QRN8" s="118"/>
      <c r="QRO8" s="119"/>
      <c r="QRP8" s="119"/>
      <c r="QRQ8" s="119"/>
      <c r="QRR8" s="119"/>
      <c r="QRS8" s="119"/>
      <c r="QRT8" s="116"/>
      <c r="QRU8" s="117"/>
      <c r="QRV8" s="116"/>
      <c r="QRW8" s="118"/>
      <c r="QRX8" s="119"/>
      <c r="QRY8" s="119"/>
      <c r="QRZ8" s="119"/>
      <c r="QSA8" s="119"/>
      <c r="QSB8" s="119"/>
      <c r="QSC8" s="116"/>
      <c r="QSD8" s="117"/>
      <c r="QSE8" s="116"/>
      <c r="QSF8" s="118"/>
      <c r="QSG8" s="119"/>
      <c r="QSH8" s="119"/>
      <c r="QSI8" s="119"/>
      <c r="QSJ8" s="119"/>
      <c r="QSK8" s="119"/>
      <c r="QSL8" s="116"/>
      <c r="QSM8" s="117"/>
      <c r="QSN8" s="116"/>
      <c r="QSO8" s="118"/>
      <c r="QSP8" s="119"/>
      <c r="QSQ8" s="119"/>
      <c r="QSR8" s="119"/>
      <c r="QSS8" s="119"/>
      <c r="QST8" s="119"/>
      <c r="QSU8" s="116"/>
      <c r="QSV8" s="117"/>
      <c r="QSW8" s="116"/>
      <c r="QSX8" s="118"/>
      <c r="QSY8" s="119"/>
      <c r="QSZ8" s="119"/>
      <c r="QTA8" s="119"/>
      <c r="QTB8" s="119"/>
      <c r="QTC8" s="119"/>
      <c r="QTD8" s="116"/>
      <c r="QTE8" s="117"/>
      <c r="QTF8" s="116"/>
      <c r="QTG8" s="118"/>
      <c r="QTH8" s="119"/>
      <c r="QTI8" s="119"/>
      <c r="QTJ8" s="119"/>
      <c r="QTK8" s="119"/>
      <c r="QTL8" s="119"/>
      <c r="QTM8" s="116"/>
      <c r="QTN8" s="117"/>
      <c r="QTO8" s="116"/>
      <c r="QTP8" s="118"/>
      <c r="QTQ8" s="119"/>
      <c r="QTR8" s="119"/>
      <c r="QTS8" s="119"/>
      <c r="QTT8" s="119"/>
      <c r="QTU8" s="119"/>
      <c r="QTV8" s="116"/>
      <c r="QTW8" s="117"/>
      <c r="QTX8" s="116"/>
      <c r="QTY8" s="118"/>
      <c r="QTZ8" s="119"/>
      <c r="QUA8" s="119"/>
      <c r="QUB8" s="119"/>
      <c r="QUC8" s="119"/>
      <c r="QUD8" s="119"/>
      <c r="QUE8" s="116"/>
      <c r="QUF8" s="117"/>
      <c r="QUG8" s="116"/>
      <c r="QUH8" s="118"/>
      <c r="QUI8" s="119"/>
      <c r="QUJ8" s="119"/>
      <c r="QUK8" s="119"/>
      <c r="QUL8" s="119"/>
      <c r="QUM8" s="119"/>
      <c r="QUN8" s="116"/>
      <c r="QUO8" s="117"/>
      <c r="QUP8" s="116"/>
      <c r="QUQ8" s="118"/>
      <c r="QUR8" s="119"/>
      <c r="QUS8" s="119"/>
      <c r="QUT8" s="119"/>
      <c r="QUU8" s="119"/>
      <c r="QUV8" s="119"/>
      <c r="QUW8" s="116"/>
      <c r="QUX8" s="117"/>
      <c r="QUY8" s="116"/>
      <c r="QUZ8" s="118"/>
      <c r="QVA8" s="119"/>
      <c r="QVB8" s="119"/>
      <c r="QVC8" s="119"/>
      <c r="QVD8" s="119"/>
      <c r="QVE8" s="119"/>
      <c r="QVF8" s="116"/>
      <c r="QVG8" s="117"/>
      <c r="QVH8" s="116"/>
      <c r="QVI8" s="118"/>
      <c r="QVJ8" s="119"/>
      <c r="QVK8" s="119"/>
      <c r="QVL8" s="119"/>
      <c r="QVM8" s="119"/>
      <c r="QVN8" s="119"/>
      <c r="QVO8" s="116"/>
      <c r="QVP8" s="117"/>
      <c r="QVQ8" s="116"/>
      <c r="QVR8" s="118"/>
      <c r="QVS8" s="119"/>
      <c r="QVT8" s="119"/>
      <c r="QVU8" s="119"/>
      <c r="QVV8" s="119"/>
      <c r="QVW8" s="119"/>
      <c r="QVX8" s="116"/>
      <c r="QVY8" s="117"/>
      <c r="QVZ8" s="116"/>
      <c r="QWA8" s="118"/>
      <c r="QWB8" s="119"/>
      <c r="QWC8" s="119"/>
      <c r="QWD8" s="119"/>
      <c r="QWE8" s="119"/>
      <c r="QWF8" s="119"/>
      <c r="QWG8" s="116"/>
      <c r="QWH8" s="117"/>
      <c r="QWI8" s="116"/>
      <c r="QWJ8" s="118"/>
      <c r="QWK8" s="119"/>
      <c r="QWL8" s="119"/>
      <c r="QWM8" s="119"/>
      <c r="QWN8" s="119"/>
      <c r="QWO8" s="119"/>
      <c r="QWP8" s="116"/>
      <c r="QWQ8" s="117"/>
      <c r="QWR8" s="116"/>
      <c r="QWS8" s="118"/>
      <c r="QWT8" s="119"/>
      <c r="QWU8" s="119"/>
      <c r="QWV8" s="119"/>
      <c r="QWW8" s="119"/>
      <c r="QWX8" s="119"/>
      <c r="QWY8" s="116"/>
      <c r="QWZ8" s="117"/>
      <c r="QXA8" s="116"/>
      <c r="QXB8" s="118"/>
      <c r="QXC8" s="119"/>
      <c r="QXD8" s="119"/>
      <c r="QXE8" s="119"/>
      <c r="QXF8" s="119"/>
      <c r="QXG8" s="119"/>
      <c r="QXH8" s="116"/>
      <c r="QXI8" s="117"/>
      <c r="QXJ8" s="116"/>
      <c r="QXK8" s="118"/>
      <c r="QXL8" s="119"/>
      <c r="QXM8" s="119"/>
      <c r="QXN8" s="119"/>
      <c r="QXO8" s="119"/>
      <c r="QXP8" s="119"/>
      <c r="QXQ8" s="116"/>
      <c r="QXR8" s="117"/>
      <c r="QXS8" s="116"/>
      <c r="QXT8" s="118"/>
      <c r="QXU8" s="119"/>
      <c r="QXV8" s="119"/>
      <c r="QXW8" s="119"/>
      <c r="QXX8" s="119"/>
      <c r="QXY8" s="119"/>
      <c r="QXZ8" s="116"/>
      <c r="QYA8" s="117"/>
      <c r="QYB8" s="116"/>
      <c r="QYC8" s="118"/>
      <c r="QYD8" s="119"/>
      <c r="QYE8" s="119"/>
      <c r="QYF8" s="119"/>
      <c r="QYG8" s="119"/>
      <c r="QYH8" s="119"/>
      <c r="QYI8" s="116"/>
      <c r="QYJ8" s="117"/>
      <c r="QYK8" s="116"/>
      <c r="QYL8" s="118"/>
      <c r="QYM8" s="119"/>
      <c r="QYN8" s="119"/>
      <c r="QYO8" s="119"/>
      <c r="QYP8" s="119"/>
      <c r="QYQ8" s="119"/>
      <c r="QYR8" s="116"/>
      <c r="QYS8" s="117"/>
      <c r="QYT8" s="116"/>
      <c r="QYU8" s="118"/>
      <c r="QYV8" s="119"/>
      <c r="QYW8" s="119"/>
      <c r="QYX8" s="119"/>
      <c r="QYY8" s="119"/>
      <c r="QYZ8" s="119"/>
      <c r="QZA8" s="116"/>
      <c r="QZB8" s="117"/>
      <c r="QZC8" s="116"/>
      <c r="QZD8" s="118"/>
      <c r="QZE8" s="119"/>
      <c r="QZF8" s="119"/>
      <c r="QZG8" s="119"/>
      <c r="QZH8" s="119"/>
      <c r="QZI8" s="119"/>
      <c r="QZJ8" s="116"/>
      <c r="QZK8" s="117"/>
      <c r="QZL8" s="116"/>
      <c r="QZM8" s="118"/>
      <c r="QZN8" s="119"/>
      <c r="QZO8" s="119"/>
      <c r="QZP8" s="119"/>
      <c r="QZQ8" s="119"/>
      <c r="QZR8" s="119"/>
      <c r="QZS8" s="116"/>
      <c r="QZT8" s="117"/>
      <c r="QZU8" s="116"/>
      <c r="QZV8" s="118"/>
      <c r="QZW8" s="119"/>
      <c r="QZX8" s="119"/>
      <c r="QZY8" s="119"/>
      <c r="QZZ8" s="119"/>
      <c r="RAA8" s="119"/>
      <c r="RAB8" s="116"/>
      <c r="RAC8" s="117"/>
      <c r="RAD8" s="116"/>
      <c r="RAE8" s="118"/>
      <c r="RAF8" s="119"/>
      <c r="RAG8" s="119"/>
      <c r="RAH8" s="119"/>
      <c r="RAI8" s="119"/>
      <c r="RAJ8" s="119"/>
      <c r="RAK8" s="116"/>
      <c r="RAL8" s="117"/>
      <c r="RAM8" s="116"/>
      <c r="RAN8" s="118"/>
      <c r="RAO8" s="119"/>
      <c r="RAP8" s="119"/>
      <c r="RAQ8" s="119"/>
      <c r="RAR8" s="119"/>
      <c r="RAS8" s="119"/>
      <c r="RAT8" s="116"/>
      <c r="RAU8" s="117"/>
      <c r="RAV8" s="116"/>
      <c r="RAW8" s="118"/>
      <c r="RAX8" s="119"/>
      <c r="RAY8" s="119"/>
      <c r="RAZ8" s="119"/>
      <c r="RBA8" s="119"/>
      <c r="RBB8" s="119"/>
      <c r="RBC8" s="116"/>
      <c r="RBD8" s="117"/>
      <c r="RBE8" s="116"/>
      <c r="RBF8" s="118"/>
      <c r="RBG8" s="119"/>
      <c r="RBH8" s="119"/>
      <c r="RBI8" s="119"/>
      <c r="RBJ8" s="119"/>
      <c r="RBK8" s="119"/>
      <c r="RBL8" s="116"/>
      <c r="RBM8" s="117"/>
      <c r="RBN8" s="116"/>
      <c r="RBO8" s="118"/>
      <c r="RBP8" s="119"/>
      <c r="RBQ8" s="119"/>
      <c r="RBR8" s="119"/>
      <c r="RBS8" s="119"/>
      <c r="RBT8" s="119"/>
      <c r="RBU8" s="116"/>
      <c r="RBV8" s="117"/>
      <c r="RBW8" s="116"/>
      <c r="RBX8" s="118"/>
      <c r="RBY8" s="119"/>
      <c r="RBZ8" s="119"/>
      <c r="RCA8" s="119"/>
      <c r="RCB8" s="119"/>
      <c r="RCC8" s="119"/>
      <c r="RCD8" s="116"/>
      <c r="RCE8" s="117"/>
      <c r="RCF8" s="116"/>
      <c r="RCG8" s="118"/>
      <c r="RCH8" s="119"/>
      <c r="RCI8" s="119"/>
      <c r="RCJ8" s="119"/>
      <c r="RCK8" s="119"/>
      <c r="RCL8" s="119"/>
      <c r="RCM8" s="116"/>
      <c r="RCN8" s="117"/>
      <c r="RCO8" s="116"/>
      <c r="RCP8" s="118"/>
      <c r="RCQ8" s="119"/>
      <c r="RCR8" s="119"/>
      <c r="RCS8" s="119"/>
      <c r="RCT8" s="119"/>
      <c r="RCU8" s="119"/>
      <c r="RCV8" s="116"/>
      <c r="RCW8" s="117"/>
      <c r="RCX8" s="116"/>
      <c r="RCY8" s="118"/>
      <c r="RCZ8" s="119"/>
      <c r="RDA8" s="119"/>
      <c r="RDB8" s="119"/>
      <c r="RDC8" s="119"/>
      <c r="RDD8" s="119"/>
      <c r="RDE8" s="116"/>
      <c r="RDF8" s="117"/>
      <c r="RDG8" s="116"/>
      <c r="RDH8" s="118"/>
      <c r="RDI8" s="119"/>
      <c r="RDJ8" s="119"/>
      <c r="RDK8" s="119"/>
      <c r="RDL8" s="119"/>
      <c r="RDM8" s="119"/>
      <c r="RDN8" s="116"/>
      <c r="RDO8" s="117"/>
      <c r="RDP8" s="116"/>
      <c r="RDQ8" s="118"/>
      <c r="RDR8" s="119"/>
      <c r="RDS8" s="119"/>
      <c r="RDT8" s="119"/>
      <c r="RDU8" s="119"/>
      <c r="RDV8" s="119"/>
      <c r="RDW8" s="116"/>
      <c r="RDX8" s="117"/>
      <c r="RDY8" s="116"/>
      <c r="RDZ8" s="118"/>
      <c r="REA8" s="119"/>
      <c r="REB8" s="119"/>
      <c r="REC8" s="119"/>
      <c r="RED8" s="119"/>
      <c r="REE8" s="119"/>
      <c r="REF8" s="116"/>
      <c r="REG8" s="117"/>
      <c r="REH8" s="116"/>
      <c r="REI8" s="118"/>
      <c r="REJ8" s="119"/>
      <c r="REK8" s="119"/>
      <c r="REL8" s="119"/>
      <c r="REM8" s="119"/>
      <c r="REN8" s="119"/>
      <c r="REO8" s="116"/>
      <c r="REP8" s="117"/>
      <c r="REQ8" s="116"/>
      <c r="RER8" s="118"/>
      <c r="RES8" s="119"/>
      <c r="RET8" s="119"/>
      <c r="REU8" s="119"/>
      <c r="REV8" s="119"/>
      <c r="REW8" s="119"/>
      <c r="REX8" s="116"/>
      <c r="REY8" s="117"/>
      <c r="REZ8" s="116"/>
      <c r="RFA8" s="118"/>
      <c r="RFB8" s="119"/>
      <c r="RFC8" s="119"/>
      <c r="RFD8" s="119"/>
      <c r="RFE8" s="119"/>
      <c r="RFF8" s="119"/>
      <c r="RFG8" s="116"/>
      <c r="RFH8" s="117"/>
      <c r="RFI8" s="116"/>
      <c r="RFJ8" s="118"/>
      <c r="RFK8" s="119"/>
      <c r="RFL8" s="119"/>
      <c r="RFM8" s="119"/>
      <c r="RFN8" s="119"/>
      <c r="RFO8" s="119"/>
      <c r="RFP8" s="116"/>
      <c r="RFQ8" s="117"/>
      <c r="RFR8" s="116"/>
      <c r="RFS8" s="118"/>
      <c r="RFT8" s="119"/>
      <c r="RFU8" s="119"/>
      <c r="RFV8" s="119"/>
      <c r="RFW8" s="119"/>
      <c r="RFX8" s="119"/>
      <c r="RFY8" s="116"/>
      <c r="RFZ8" s="117"/>
      <c r="RGA8" s="116"/>
      <c r="RGB8" s="118"/>
      <c r="RGC8" s="119"/>
      <c r="RGD8" s="119"/>
      <c r="RGE8" s="119"/>
      <c r="RGF8" s="119"/>
      <c r="RGG8" s="119"/>
      <c r="RGH8" s="116"/>
      <c r="RGI8" s="117"/>
      <c r="RGJ8" s="116"/>
      <c r="RGK8" s="118"/>
      <c r="RGL8" s="119"/>
      <c r="RGM8" s="119"/>
      <c r="RGN8" s="119"/>
      <c r="RGO8" s="119"/>
      <c r="RGP8" s="119"/>
      <c r="RGQ8" s="116"/>
      <c r="RGR8" s="117"/>
      <c r="RGS8" s="116"/>
      <c r="RGT8" s="118"/>
      <c r="RGU8" s="119"/>
      <c r="RGV8" s="119"/>
      <c r="RGW8" s="119"/>
      <c r="RGX8" s="119"/>
      <c r="RGY8" s="119"/>
      <c r="RGZ8" s="116"/>
      <c r="RHA8" s="117"/>
      <c r="RHB8" s="116"/>
      <c r="RHC8" s="118"/>
      <c r="RHD8" s="119"/>
      <c r="RHE8" s="119"/>
      <c r="RHF8" s="119"/>
      <c r="RHG8" s="119"/>
      <c r="RHH8" s="119"/>
      <c r="RHI8" s="116"/>
      <c r="RHJ8" s="117"/>
      <c r="RHK8" s="116"/>
      <c r="RHL8" s="118"/>
      <c r="RHM8" s="119"/>
      <c r="RHN8" s="119"/>
      <c r="RHO8" s="119"/>
      <c r="RHP8" s="119"/>
      <c r="RHQ8" s="119"/>
      <c r="RHR8" s="116"/>
      <c r="RHS8" s="117"/>
      <c r="RHT8" s="116"/>
      <c r="RHU8" s="118"/>
      <c r="RHV8" s="119"/>
      <c r="RHW8" s="119"/>
      <c r="RHX8" s="119"/>
      <c r="RHY8" s="119"/>
      <c r="RHZ8" s="119"/>
      <c r="RIA8" s="116"/>
      <c r="RIB8" s="117"/>
      <c r="RIC8" s="116"/>
      <c r="RID8" s="118"/>
      <c r="RIE8" s="119"/>
      <c r="RIF8" s="119"/>
      <c r="RIG8" s="119"/>
      <c r="RIH8" s="119"/>
      <c r="RII8" s="119"/>
      <c r="RIJ8" s="116"/>
      <c r="RIK8" s="117"/>
      <c r="RIL8" s="116"/>
      <c r="RIM8" s="118"/>
      <c r="RIN8" s="119"/>
      <c r="RIO8" s="119"/>
      <c r="RIP8" s="119"/>
      <c r="RIQ8" s="119"/>
      <c r="RIR8" s="119"/>
      <c r="RIS8" s="116"/>
      <c r="RIT8" s="117"/>
      <c r="RIU8" s="116"/>
      <c r="RIV8" s="118"/>
      <c r="RIW8" s="119"/>
      <c r="RIX8" s="119"/>
      <c r="RIY8" s="119"/>
      <c r="RIZ8" s="119"/>
      <c r="RJA8" s="119"/>
      <c r="RJB8" s="116"/>
      <c r="RJC8" s="117"/>
      <c r="RJD8" s="116"/>
      <c r="RJE8" s="118"/>
      <c r="RJF8" s="119"/>
      <c r="RJG8" s="119"/>
      <c r="RJH8" s="119"/>
      <c r="RJI8" s="119"/>
      <c r="RJJ8" s="119"/>
      <c r="RJK8" s="116"/>
      <c r="RJL8" s="117"/>
      <c r="RJM8" s="116"/>
      <c r="RJN8" s="118"/>
      <c r="RJO8" s="119"/>
      <c r="RJP8" s="119"/>
      <c r="RJQ8" s="119"/>
      <c r="RJR8" s="119"/>
      <c r="RJS8" s="119"/>
      <c r="RJT8" s="116"/>
      <c r="RJU8" s="117"/>
      <c r="RJV8" s="116"/>
      <c r="RJW8" s="118"/>
      <c r="RJX8" s="119"/>
      <c r="RJY8" s="119"/>
      <c r="RJZ8" s="119"/>
      <c r="RKA8" s="119"/>
      <c r="RKB8" s="119"/>
      <c r="RKC8" s="116"/>
      <c r="RKD8" s="117"/>
      <c r="RKE8" s="116"/>
      <c r="RKF8" s="118"/>
      <c r="RKG8" s="119"/>
      <c r="RKH8" s="119"/>
      <c r="RKI8" s="119"/>
      <c r="RKJ8" s="119"/>
      <c r="RKK8" s="119"/>
      <c r="RKL8" s="116"/>
      <c r="RKM8" s="117"/>
      <c r="RKN8" s="116"/>
      <c r="RKO8" s="118"/>
      <c r="RKP8" s="119"/>
      <c r="RKQ8" s="119"/>
      <c r="RKR8" s="119"/>
      <c r="RKS8" s="119"/>
      <c r="RKT8" s="119"/>
      <c r="RKU8" s="116"/>
      <c r="RKV8" s="117"/>
      <c r="RKW8" s="116"/>
      <c r="RKX8" s="118"/>
      <c r="RKY8" s="119"/>
      <c r="RKZ8" s="119"/>
      <c r="RLA8" s="119"/>
      <c r="RLB8" s="119"/>
      <c r="RLC8" s="119"/>
      <c r="RLD8" s="116"/>
      <c r="RLE8" s="117"/>
      <c r="RLF8" s="116"/>
      <c r="RLG8" s="118"/>
      <c r="RLH8" s="119"/>
      <c r="RLI8" s="119"/>
      <c r="RLJ8" s="119"/>
      <c r="RLK8" s="119"/>
      <c r="RLL8" s="119"/>
      <c r="RLM8" s="116"/>
      <c r="RLN8" s="117"/>
      <c r="RLO8" s="116"/>
      <c r="RLP8" s="118"/>
      <c r="RLQ8" s="119"/>
      <c r="RLR8" s="119"/>
      <c r="RLS8" s="119"/>
      <c r="RLT8" s="119"/>
      <c r="RLU8" s="119"/>
      <c r="RLV8" s="116"/>
      <c r="RLW8" s="117"/>
      <c r="RLX8" s="116"/>
      <c r="RLY8" s="118"/>
      <c r="RLZ8" s="119"/>
      <c r="RMA8" s="119"/>
      <c r="RMB8" s="119"/>
      <c r="RMC8" s="119"/>
      <c r="RMD8" s="119"/>
      <c r="RME8" s="116"/>
      <c r="RMF8" s="117"/>
      <c r="RMG8" s="116"/>
      <c r="RMH8" s="118"/>
      <c r="RMI8" s="119"/>
      <c r="RMJ8" s="119"/>
      <c r="RMK8" s="119"/>
      <c r="RML8" s="119"/>
      <c r="RMM8" s="119"/>
      <c r="RMN8" s="116"/>
      <c r="RMO8" s="117"/>
      <c r="RMP8" s="116"/>
      <c r="RMQ8" s="118"/>
      <c r="RMR8" s="119"/>
      <c r="RMS8" s="119"/>
      <c r="RMT8" s="119"/>
      <c r="RMU8" s="119"/>
      <c r="RMV8" s="119"/>
      <c r="RMW8" s="116"/>
      <c r="RMX8" s="117"/>
      <c r="RMY8" s="116"/>
      <c r="RMZ8" s="118"/>
      <c r="RNA8" s="119"/>
      <c r="RNB8" s="119"/>
      <c r="RNC8" s="119"/>
      <c r="RND8" s="119"/>
      <c r="RNE8" s="119"/>
      <c r="RNF8" s="116"/>
      <c r="RNG8" s="117"/>
      <c r="RNH8" s="116"/>
      <c r="RNI8" s="118"/>
      <c r="RNJ8" s="119"/>
      <c r="RNK8" s="119"/>
      <c r="RNL8" s="119"/>
      <c r="RNM8" s="119"/>
      <c r="RNN8" s="119"/>
      <c r="RNO8" s="116"/>
      <c r="RNP8" s="117"/>
      <c r="RNQ8" s="116"/>
      <c r="RNR8" s="118"/>
      <c r="RNS8" s="119"/>
      <c r="RNT8" s="119"/>
      <c r="RNU8" s="119"/>
      <c r="RNV8" s="119"/>
      <c r="RNW8" s="119"/>
      <c r="RNX8" s="116"/>
      <c r="RNY8" s="117"/>
      <c r="RNZ8" s="116"/>
      <c r="ROA8" s="118"/>
      <c r="ROB8" s="119"/>
      <c r="ROC8" s="119"/>
      <c r="ROD8" s="119"/>
      <c r="ROE8" s="119"/>
      <c r="ROF8" s="119"/>
      <c r="ROG8" s="116"/>
      <c r="ROH8" s="117"/>
      <c r="ROI8" s="116"/>
      <c r="ROJ8" s="118"/>
      <c r="ROK8" s="119"/>
      <c r="ROL8" s="119"/>
      <c r="ROM8" s="119"/>
      <c r="RON8" s="119"/>
      <c r="ROO8" s="119"/>
      <c r="ROP8" s="116"/>
      <c r="ROQ8" s="117"/>
      <c r="ROR8" s="116"/>
      <c r="ROS8" s="118"/>
      <c r="ROT8" s="119"/>
      <c r="ROU8" s="119"/>
      <c r="ROV8" s="119"/>
      <c r="ROW8" s="119"/>
      <c r="ROX8" s="119"/>
      <c r="ROY8" s="116"/>
      <c r="ROZ8" s="117"/>
      <c r="RPA8" s="116"/>
      <c r="RPB8" s="118"/>
      <c r="RPC8" s="119"/>
      <c r="RPD8" s="119"/>
      <c r="RPE8" s="119"/>
      <c r="RPF8" s="119"/>
      <c r="RPG8" s="119"/>
      <c r="RPH8" s="116"/>
      <c r="RPI8" s="117"/>
      <c r="RPJ8" s="116"/>
      <c r="RPK8" s="118"/>
      <c r="RPL8" s="119"/>
      <c r="RPM8" s="119"/>
      <c r="RPN8" s="119"/>
      <c r="RPO8" s="119"/>
      <c r="RPP8" s="119"/>
      <c r="RPQ8" s="116"/>
      <c r="RPR8" s="117"/>
      <c r="RPS8" s="116"/>
      <c r="RPT8" s="118"/>
      <c r="RPU8" s="119"/>
      <c r="RPV8" s="119"/>
      <c r="RPW8" s="119"/>
      <c r="RPX8" s="119"/>
      <c r="RPY8" s="119"/>
      <c r="RPZ8" s="116"/>
      <c r="RQA8" s="117"/>
      <c r="RQB8" s="116"/>
      <c r="RQC8" s="118"/>
      <c r="RQD8" s="119"/>
      <c r="RQE8" s="119"/>
      <c r="RQF8" s="119"/>
      <c r="RQG8" s="119"/>
      <c r="RQH8" s="119"/>
      <c r="RQI8" s="116"/>
      <c r="RQJ8" s="117"/>
      <c r="RQK8" s="116"/>
      <c r="RQL8" s="118"/>
      <c r="RQM8" s="119"/>
      <c r="RQN8" s="119"/>
      <c r="RQO8" s="119"/>
      <c r="RQP8" s="119"/>
      <c r="RQQ8" s="119"/>
      <c r="RQR8" s="116"/>
      <c r="RQS8" s="117"/>
      <c r="RQT8" s="116"/>
      <c r="RQU8" s="118"/>
      <c r="RQV8" s="119"/>
      <c r="RQW8" s="119"/>
      <c r="RQX8" s="119"/>
      <c r="RQY8" s="119"/>
      <c r="RQZ8" s="119"/>
      <c r="RRA8" s="116"/>
      <c r="RRB8" s="117"/>
      <c r="RRC8" s="116"/>
      <c r="RRD8" s="118"/>
      <c r="RRE8" s="119"/>
      <c r="RRF8" s="119"/>
      <c r="RRG8" s="119"/>
      <c r="RRH8" s="119"/>
      <c r="RRI8" s="119"/>
      <c r="RRJ8" s="116"/>
      <c r="RRK8" s="117"/>
      <c r="RRL8" s="116"/>
      <c r="RRM8" s="118"/>
      <c r="RRN8" s="119"/>
      <c r="RRO8" s="119"/>
      <c r="RRP8" s="119"/>
      <c r="RRQ8" s="119"/>
      <c r="RRR8" s="119"/>
      <c r="RRS8" s="116"/>
      <c r="RRT8" s="117"/>
      <c r="RRU8" s="116"/>
      <c r="RRV8" s="118"/>
      <c r="RRW8" s="119"/>
      <c r="RRX8" s="119"/>
      <c r="RRY8" s="119"/>
      <c r="RRZ8" s="119"/>
      <c r="RSA8" s="119"/>
      <c r="RSB8" s="116"/>
      <c r="RSC8" s="117"/>
      <c r="RSD8" s="116"/>
      <c r="RSE8" s="118"/>
      <c r="RSF8" s="119"/>
      <c r="RSG8" s="119"/>
      <c r="RSH8" s="119"/>
      <c r="RSI8" s="119"/>
      <c r="RSJ8" s="119"/>
      <c r="RSK8" s="116"/>
      <c r="RSL8" s="117"/>
      <c r="RSM8" s="116"/>
      <c r="RSN8" s="118"/>
      <c r="RSO8" s="119"/>
      <c r="RSP8" s="119"/>
      <c r="RSQ8" s="119"/>
      <c r="RSR8" s="119"/>
      <c r="RSS8" s="119"/>
      <c r="RST8" s="116"/>
      <c r="RSU8" s="117"/>
      <c r="RSV8" s="116"/>
      <c r="RSW8" s="118"/>
      <c r="RSX8" s="119"/>
      <c r="RSY8" s="119"/>
      <c r="RSZ8" s="119"/>
      <c r="RTA8" s="119"/>
      <c r="RTB8" s="119"/>
      <c r="RTC8" s="116"/>
      <c r="RTD8" s="117"/>
      <c r="RTE8" s="116"/>
      <c r="RTF8" s="118"/>
      <c r="RTG8" s="119"/>
      <c r="RTH8" s="119"/>
      <c r="RTI8" s="119"/>
      <c r="RTJ8" s="119"/>
      <c r="RTK8" s="119"/>
      <c r="RTL8" s="116"/>
      <c r="RTM8" s="117"/>
      <c r="RTN8" s="116"/>
      <c r="RTO8" s="118"/>
      <c r="RTP8" s="119"/>
      <c r="RTQ8" s="119"/>
      <c r="RTR8" s="119"/>
      <c r="RTS8" s="119"/>
      <c r="RTT8" s="119"/>
      <c r="RTU8" s="116"/>
      <c r="RTV8" s="117"/>
      <c r="RTW8" s="116"/>
      <c r="RTX8" s="118"/>
      <c r="RTY8" s="119"/>
      <c r="RTZ8" s="119"/>
      <c r="RUA8" s="119"/>
      <c r="RUB8" s="119"/>
      <c r="RUC8" s="119"/>
      <c r="RUD8" s="116"/>
      <c r="RUE8" s="117"/>
      <c r="RUF8" s="116"/>
      <c r="RUG8" s="118"/>
      <c r="RUH8" s="119"/>
      <c r="RUI8" s="119"/>
      <c r="RUJ8" s="119"/>
      <c r="RUK8" s="119"/>
      <c r="RUL8" s="119"/>
      <c r="RUM8" s="116"/>
      <c r="RUN8" s="117"/>
      <c r="RUO8" s="116"/>
      <c r="RUP8" s="118"/>
      <c r="RUQ8" s="119"/>
      <c r="RUR8" s="119"/>
      <c r="RUS8" s="119"/>
      <c r="RUT8" s="119"/>
      <c r="RUU8" s="119"/>
      <c r="RUV8" s="116"/>
      <c r="RUW8" s="117"/>
      <c r="RUX8" s="116"/>
      <c r="RUY8" s="118"/>
      <c r="RUZ8" s="119"/>
      <c r="RVA8" s="119"/>
      <c r="RVB8" s="119"/>
      <c r="RVC8" s="119"/>
      <c r="RVD8" s="119"/>
      <c r="RVE8" s="116"/>
      <c r="RVF8" s="117"/>
      <c r="RVG8" s="116"/>
      <c r="RVH8" s="118"/>
      <c r="RVI8" s="119"/>
      <c r="RVJ8" s="119"/>
      <c r="RVK8" s="119"/>
      <c r="RVL8" s="119"/>
      <c r="RVM8" s="119"/>
      <c r="RVN8" s="116"/>
      <c r="RVO8" s="117"/>
      <c r="RVP8" s="116"/>
      <c r="RVQ8" s="118"/>
      <c r="RVR8" s="119"/>
      <c r="RVS8" s="119"/>
      <c r="RVT8" s="119"/>
      <c r="RVU8" s="119"/>
      <c r="RVV8" s="119"/>
      <c r="RVW8" s="116"/>
      <c r="RVX8" s="117"/>
      <c r="RVY8" s="116"/>
      <c r="RVZ8" s="118"/>
      <c r="RWA8" s="119"/>
      <c r="RWB8" s="119"/>
      <c r="RWC8" s="119"/>
      <c r="RWD8" s="119"/>
      <c r="RWE8" s="119"/>
      <c r="RWF8" s="116"/>
      <c r="RWG8" s="117"/>
      <c r="RWH8" s="116"/>
      <c r="RWI8" s="118"/>
      <c r="RWJ8" s="119"/>
      <c r="RWK8" s="119"/>
      <c r="RWL8" s="119"/>
      <c r="RWM8" s="119"/>
      <c r="RWN8" s="119"/>
      <c r="RWO8" s="116"/>
      <c r="RWP8" s="117"/>
      <c r="RWQ8" s="116"/>
      <c r="RWR8" s="118"/>
      <c r="RWS8" s="119"/>
      <c r="RWT8" s="119"/>
      <c r="RWU8" s="119"/>
      <c r="RWV8" s="119"/>
      <c r="RWW8" s="119"/>
      <c r="RWX8" s="116"/>
      <c r="RWY8" s="117"/>
      <c r="RWZ8" s="116"/>
      <c r="RXA8" s="118"/>
      <c r="RXB8" s="119"/>
      <c r="RXC8" s="119"/>
      <c r="RXD8" s="119"/>
      <c r="RXE8" s="119"/>
      <c r="RXF8" s="119"/>
      <c r="RXG8" s="116"/>
      <c r="RXH8" s="117"/>
      <c r="RXI8" s="116"/>
      <c r="RXJ8" s="118"/>
      <c r="RXK8" s="119"/>
      <c r="RXL8" s="119"/>
      <c r="RXM8" s="119"/>
      <c r="RXN8" s="119"/>
      <c r="RXO8" s="119"/>
      <c r="RXP8" s="116"/>
      <c r="RXQ8" s="117"/>
      <c r="RXR8" s="116"/>
      <c r="RXS8" s="118"/>
      <c r="RXT8" s="119"/>
      <c r="RXU8" s="119"/>
      <c r="RXV8" s="119"/>
      <c r="RXW8" s="119"/>
      <c r="RXX8" s="119"/>
      <c r="RXY8" s="116"/>
      <c r="RXZ8" s="117"/>
      <c r="RYA8" s="116"/>
      <c r="RYB8" s="118"/>
      <c r="RYC8" s="119"/>
      <c r="RYD8" s="119"/>
      <c r="RYE8" s="119"/>
      <c r="RYF8" s="119"/>
      <c r="RYG8" s="119"/>
      <c r="RYH8" s="116"/>
      <c r="RYI8" s="117"/>
      <c r="RYJ8" s="116"/>
      <c r="RYK8" s="118"/>
      <c r="RYL8" s="119"/>
      <c r="RYM8" s="119"/>
      <c r="RYN8" s="119"/>
      <c r="RYO8" s="119"/>
      <c r="RYP8" s="119"/>
      <c r="RYQ8" s="116"/>
      <c r="RYR8" s="117"/>
      <c r="RYS8" s="116"/>
      <c r="RYT8" s="118"/>
      <c r="RYU8" s="119"/>
      <c r="RYV8" s="119"/>
      <c r="RYW8" s="119"/>
      <c r="RYX8" s="119"/>
      <c r="RYY8" s="119"/>
      <c r="RYZ8" s="116"/>
      <c r="RZA8" s="117"/>
      <c r="RZB8" s="116"/>
      <c r="RZC8" s="118"/>
      <c r="RZD8" s="119"/>
      <c r="RZE8" s="119"/>
      <c r="RZF8" s="119"/>
      <c r="RZG8" s="119"/>
      <c r="RZH8" s="119"/>
      <c r="RZI8" s="116"/>
      <c r="RZJ8" s="117"/>
      <c r="RZK8" s="116"/>
      <c r="RZL8" s="118"/>
      <c r="RZM8" s="119"/>
      <c r="RZN8" s="119"/>
      <c r="RZO8" s="119"/>
      <c r="RZP8" s="119"/>
      <c r="RZQ8" s="119"/>
      <c r="RZR8" s="116"/>
      <c r="RZS8" s="117"/>
      <c r="RZT8" s="116"/>
      <c r="RZU8" s="118"/>
      <c r="RZV8" s="119"/>
      <c r="RZW8" s="119"/>
      <c r="RZX8" s="119"/>
      <c r="RZY8" s="119"/>
      <c r="RZZ8" s="119"/>
      <c r="SAA8" s="116"/>
      <c r="SAB8" s="117"/>
      <c r="SAC8" s="116"/>
      <c r="SAD8" s="118"/>
      <c r="SAE8" s="119"/>
      <c r="SAF8" s="119"/>
      <c r="SAG8" s="119"/>
      <c r="SAH8" s="119"/>
      <c r="SAI8" s="119"/>
      <c r="SAJ8" s="116"/>
      <c r="SAK8" s="117"/>
      <c r="SAL8" s="116"/>
      <c r="SAM8" s="118"/>
      <c r="SAN8" s="119"/>
      <c r="SAO8" s="119"/>
      <c r="SAP8" s="119"/>
      <c r="SAQ8" s="119"/>
      <c r="SAR8" s="119"/>
      <c r="SAS8" s="116"/>
      <c r="SAT8" s="117"/>
      <c r="SAU8" s="116"/>
      <c r="SAV8" s="118"/>
      <c r="SAW8" s="119"/>
      <c r="SAX8" s="119"/>
      <c r="SAY8" s="119"/>
      <c r="SAZ8" s="119"/>
      <c r="SBA8" s="119"/>
      <c r="SBB8" s="116"/>
      <c r="SBC8" s="117"/>
      <c r="SBD8" s="116"/>
      <c r="SBE8" s="118"/>
      <c r="SBF8" s="119"/>
      <c r="SBG8" s="119"/>
      <c r="SBH8" s="119"/>
      <c r="SBI8" s="119"/>
      <c r="SBJ8" s="119"/>
      <c r="SBK8" s="116"/>
      <c r="SBL8" s="117"/>
      <c r="SBM8" s="116"/>
      <c r="SBN8" s="118"/>
      <c r="SBO8" s="119"/>
      <c r="SBP8" s="119"/>
      <c r="SBQ8" s="119"/>
      <c r="SBR8" s="119"/>
      <c r="SBS8" s="119"/>
      <c r="SBT8" s="116"/>
      <c r="SBU8" s="117"/>
      <c r="SBV8" s="116"/>
      <c r="SBW8" s="118"/>
      <c r="SBX8" s="119"/>
      <c r="SBY8" s="119"/>
      <c r="SBZ8" s="119"/>
      <c r="SCA8" s="119"/>
      <c r="SCB8" s="119"/>
      <c r="SCC8" s="116"/>
      <c r="SCD8" s="117"/>
      <c r="SCE8" s="116"/>
      <c r="SCF8" s="118"/>
      <c r="SCG8" s="119"/>
      <c r="SCH8" s="119"/>
      <c r="SCI8" s="119"/>
      <c r="SCJ8" s="119"/>
      <c r="SCK8" s="119"/>
      <c r="SCL8" s="116"/>
      <c r="SCM8" s="117"/>
      <c r="SCN8" s="116"/>
      <c r="SCO8" s="118"/>
      <c r="SCP8" s="119"/>
      <c r="SCQ8" s="119"/>
      <c r="SCR8" s="119"/>
      <c r="SCS8" s="119"/>
      <c r="SCT8" s="119"/>
      <c r="SCU8" s="116"/>
      <c r="SCV8" s="117"/>
      <c r="SCW8" s="116"/>
      <c r="SCX8" s="118"/>
      <c r="SCY8" s="119"/>
      <c r="SCZ8" s="119"/>
      <c r="SDA8" s="119"/>
      <c r="SDB8" s="119"/>
      <c r="SDC8" s="119"/>
      <c r="SDD8" s="116"/>
      <c r="SDE8" s="117"/>
      <c r="SDF8" s="116"/>
      <c r="SDG8" s="118"/>
      <c r="SDH8" s="119"/>
      <c r="SDI8" s="119"/>
      <c r="SDJ8" s="119"/>
      <c r="SDK8" s="119"/>
      <c r="SDL8" s="119"/>
      <c r="SDM8" s="116"/>
      <c r="SDN8" s="117"/>
      <c r="SDO8" s="116"/>
      <c r="SDP8" s="118"/>
      <c r="SDQ8" s="119"/>
      <c r="SDR8" s="119"/>
      <c r="SDS8" s="119"/>
      <c r="SDT8" s="119"/>
      <c r="SDU8" s="119"/>
      <c r="SDV8" s="116"/>
      <c r="SDW8" s="117"/>
      <c r="SDX8" s="116"/>
      <c r="SDY8" s="118"/>
      <c r="SDZ8" s="119"/>
      <c r="SEA8" s="119"/>
      <c r="SEB8" s="119"/>
      <c r="SEC8" s="119"/>
      <c r="SED8" s="119"/>
      <c r="SEE8" s="116"/>
      <c r="SEF8" s="117"/>
      <c r="SEG8" s="116"/>
      <c r="SEH8" s="118"/>
      <c r="SEI8" s="119"/>
      <c r="SEJ8" s="119"/>
      <c r="SEK8" s="119"/>
      <c r="SEL8" s="119"/>
      <c r="SEM8" s="119"/>
      <c r="SEN8" s="116"/>
      <c r="SEO8" s="117"/>
      <c r="SEP8" s="116"/>
      <c r="SEQ8" s="118"/>
      <c r="SER8" s="119"/>
      <c r="SES8" s="119"/>
      <c r="SET8" s="119"/>
      <c r="SEU8" s="119"/>
      <c r="SEV8" s="119"/>
      <c r="SEW8" s="116"/>
      <c r="SEX8" s="117"/>
      <c r="SEY8" s="116"/>
      <c r="SEZ8" s="118"/>
      <c r="SFA8" s="119"/>
      <c r="SFB8" s="119"/>
      <c r="SFC8" s="119"/>
      <c r="SFD8" s="119"/>
      <c r="SFE8" s="119"/>
      <c r="SFF8" s="116"/>
      <c r="SFG8" s="117"/>
      <c r="SFH8" s="116"/>
      <c r="SFI8" s="118"/>
      <c r="SFJ8" s="119"/>
      <c r="SFK8" s="119"/>
      <c r="SFL8" s="119"/>
      <c r="SFM8" s="119"/>
      <c r="SFN8" s="119"/>
      <c r="SFO8" s="116"/>
      <c r="SFP8" s="117"/>
      <c r="SFQ8" s="116"/>
      <c r="SFR8" s="118"/>
      <c r="SFS8" s="119"/>
      <c r="SFT8" s="119"/>
      <c r="SFU8" s="119"/>
      <c r="SFV8" s="119"/>
      <c r="SFW8" s="119"/>
      <c r="SFX8" s="116"/>
      <c r="SFY8" s="117"/>
      <c r="SFZ8" s="116"/>
      <c r="SGA8" s="118"/>
      <c r="SGB8" s="119"/>
      <c r="SGC8" s="119"/>
      <c r="SGD8" s="119"/>
      <c r="SGE8" s="119"/>
      <c r="SGF8" s="119"/>
      <c r="SGG8" s="116"/>
      <c r="SGH8" s="117"/>
      <c r="SGI8" s="116"/>
      <c r="SGJ8" s="118"/>
      <c r="SGK8" s="119"/>
      <c r="SGL8" s="119"/>
      <c r="SGM8" s="119"/>
      <c r="SGN8" s="119"/>
      <c r="SGO8" s="119"/>
      <c r="SGP8" s="116"/>
      <c r="SGQ8" s="117"/>
      <c r="SGR8" s="116"/>
      <c r="SGS8" s="118"/>
      <c r="SGT8" s="119"/>
      <c r="SGU8" s="119"/>
      <c r="SGV8" s="119"/>
      <c r="SGW8" s="119"/>
      <c r="SGX8" s="119"/>
      <c r="SGY8" s="116"/>
      <c r="SGZ8" s="117"/>
      <c r="SHA8" s="116"/>
      <c r="SHB8" s="118"/>
      <c r="SHC8" s="119"/>
      <c r="SHD8" s="119"/>
      <c r="SHE8" s="119"/>
      <c r="SHF8" s="119"/>
      <c r="SHG8" s="119"/>
      <c r="SHH8" s="116"/>
      <c r="SHI8" s="117"/>
      <c r="SHJ8" s="116"/>
      <c r="SHK8" s="118"/>
      <c r="SHL8" s="119"/>
      <c r="SHM8" s="119"/>
      <c r="SHN8" s="119"/>
      <c r="SHO8" s="119"/>
      <c r="SHP8" s="119"/>
      <c r="SHQ8" s="116"/>
      <c r="SHR8" s="117"/>
      <c r="SHS8" s="116"/>
      <c r="SHT8" s="118"/>
      <c r="SHU8" s="119"/>
      <c r="SHV8" s="119"/>
      <c r="SHW8" s="119"/>
      <c r="SHX8" s="119"/>
      <c r="SHY8" s="119"/>
      <c r="SHZ8" s="116"/>
      <c r="SIA8" s="117"/>
      <c r="SIB8" s="116"/>
      <c r="SIC8" s="118"/>
      <c r="SID8" s="119"/>
      <c r="SIE8" s="119"/>
      <c r="SIF8" s="119"/>
      <c r="SIG8" s="119"/>
      <c r="SIH8" s="119"/>
      <c r="SII8" s="116"/>
      <c r="SIJ8" s="117"/>
      <c r="SIK8" s="116"/>
      <c r="SIL8" s="118"/>
      <c r="SIM8" s="119"/>
      <c r="SIN8" s="119"/>
      <c r="SIO8" s="119"/>
      <c r="SIP8" s="119"/>
      <c r="SIQ8" s="119"/>
      <c r="SIR8" s="116"/>
      <c r="SIS8" s="117"/>
      <c r="SIT8" s="116"/>
      <c r="SIU8" s="118"/>
      <c r="SIV8" s="119"/>
      <c r="SIW8" s="119"/>
      <c r="SIX8" s="119"/>
      <c r="SIY8" s="119"/>
      <c r="SIZ8" s="119"/>
      <c r="SJA8" s="116"/>
      <c r="SJB8" s="117"/>
      <c r="SJC8" s="116"/>
      <c r="SJD8" s="118"/>
      <c r="SJE8" s="119"/>
      <c r="SJF8" s="119"/>
      <c r="SJG8" s="119"/>
      <c r="SJH8" s="119"/>
      <c r="SJI8" s="119"/>
      <c r="SJJ8" s="116"/>
      <c r="SJK8" s="117"/>
      <c r="SJL8" s="116"/>
      <c r="SJM8" s="118"/>
      <c r="SJN8" s="119"/>
      <c r="SJO8" s="119"/>
      <c r="SJP8" s="119"/>
      <c r="SJQ8" s="119"/>
      <c r="SJR8" s="119"/>
      <c r="SJS8" s="116"/>
      <c r="SJT8" s="117"/>
      <c r="SJU8" s="116"/>
      <c r="SJV8" s="118"/>
      <c r="SJW8" s="119"/>
      <c r="SJX8" s="119"/>
      <c r="SJY8" s="119"/>
      <c r="SJZ8" s="119"/>
      <c r="SKA8" s="119"/>
      <c r="SKB8" s="116"/>
      <c r="SKC8" s="117"/>
      <c r="SKD8" s="116"/>
      <c r="SKE8" s="118"/>
      <c r="SKF8" s="119"/>
      <c r="SKG8" s="119"/>
      <c r="SKH8" s="119"/>
      <c r="SKI8" s="119"/>
      <c r="SKJ8" s="119"/>
      <c r="SKK8" s="116"/>
      <c r="SKL8" s="117"/>
      <c r="SKM8" s="116"/>
      <c r="SKN8" s="118"/>
      <c r="SKO8" s="119"/>
      <c r="SKP8" s="119"/>
      <c r="SKQ8" s="119"/>
      <c r="SKR8" s="119"/>
      <c r="SKS8" s="119"/>
      <c r="SKT8" s="116"/>
      <c r="SKU8" s="117"/>
      <c r="SKV8" s="116"/>
      <c r="SKW8" s="118"/>
      <c r="SKX8" s="119"/>
      <c r="SKY8" s="119"/>
      <c r="SKZ8" s="119"/>
      <c r="SLA8" s="119"/>
      <c r="SLB8" s="119"/>
      <c r="SLC8" s="116"/>
      <c r="SLD8" s="117"/>
      <c r="SLE8" s="116"/>
      <c r="SLF8" s="118"/>
      <c r="SLG8" s="119"/>
      <c r="SLH8" s="119"/>
      <c r="SLI8" s="119"/>
      <c r="SLJ8" s="119"/>
      <c r="SLK8" s="119"/>
      <c r="SLL8" s="116"/>
      <c r="SLM8" s="117"/>
      <c r="SLN8" s="116"/>
      <c r="SLO8" s="118"/>
      <c r="SLP8" s="119"/>
      <c r="SLQ8" s="119"/>
      <c r="SLR8" s="119"/>
      <c r="SLS8" s="119"/>
      <c r="SLT8" s="119"/>
      <c r="SLU8" s="116"/>
      <c r="SLV8" s="117"/>
      <c r="SLW8" s="116"/>
      <c r="SLX8" s="118"/>
      <c r="SLY8" s="119"/>
      <c r="SLZ8" s="119"/>
      <c r="SMA8" s="119"/>
      <c r="SMB8" s="119"/>
      <c r="SMC8" s="119"/>
      <c r="SMD8" s="116"/>
      <c r="SME8" s="117"/>
      <c r="SMF8" s="116"/>
      <c r="SMG8" s="118"/>
      <c r="SMH8" s="119"/>
      <c r="SMI8" s="119"/>
      <c r="SMJ8" s="119"/>
      <c r="SMK8" s="119"/>
      <c r="SML8" s="119"/>
      <c r="SMM8" s="116"/>
      <c r="SMN8" s="117"/>
      <c r="SMO8" s="116"/>
      <c r="SMP8" s="118"/>
      <c r="SMQ8" s="119"/>
      <c r="SMR8" s="119"/>
      <c r="SMS8" s="119"/>
      <c r="SMT8" s="119"/>
      <c r="SMU8" s="119"/>
      <c r="SMV8" s="116"/>
      <c r="SMW8" s="117"/>
      <c r="SMX8" s="116"/>
      <c r="SMY8" s="118"/>
      <c r="SMZ8" s="119"/>
      <c r="SNA8" s="119"/>
      <c r="SNB8" s="119"/>
      <c r="SNC8" s="119"/>
      <c r="SND8" s="119"/>
      <c r="SNE8" s="116"/>
      <c r="SNF8" s="117"/>
      <c r="SNG8" s="116"/>
      <c r="SNH8" s="118"/>
      <c r="SNI8" s="119"/>
      <c r="SNJ8" s="119"/>
      <c r="SNK8" s="119"/>
      <c r="SNL8" s="119"/>
      <c r="SNM8" s="119"/>
      <c r="SNN8" s="116"/>
      <c r="SNO8" s="117"/>
      <c r="SNP8" s="116"/>
      <c r="SNQ8" s="118"/>
      <c r="SNR8" s="119"/>
      <c r="SNS8" s="119"/>
      <c r="SNT8" s="119"/>
      <c r="SNU8" s="119"/>
      <c r="SNV8" s="119"/>
      <c r="SNW8" s="116"/>
      <c r="SNX8" s="117"/>
      <c r="SNY8" s="116"/>
      <c r="SNZ8" s="118"/>
      <c r="SOA8" s="119"/>
      <c r="SOB8" s="119"/>
      <c r="SOC8" s="119"/>
      <c r="SOD8" s="119"/>
      <c r="SOE8" s="119"/>
      <c r="SOF8" s="116"/>
      <c r="SOG8" s="117"/>
      <c r="SOH8" s="116"/>
      <c r="SOI8" s="118"/>
      <c r="SOJ8" s="119"/>
      <c r="SOK8" s="119"/>
      <c r="SOL8" s="119"/>
      <c r="SOM8" s="119"/>
      <c r="SON8" s="119"/>
      <c r="SOO8" s="116"/>
      <c r="SOP8" s="117"/>
      <c r="SOQ8" s="116"/>
      <c r="SOR8" s="118"/>
      <c r="SOS8" s="119"/>
      <c r="SOT8" s="119"/>
      <c r="SOU8" s="119"/>
      <c r="SOV8" s="119"/>
      <c r="SOW8" s="119"/>
      <c r="SOX8" s="116"/>
      <c r="SOY8" s="117"/>
      <c r="SOZ8" s="116"/>
      <c r="SPA8" s="118"/>
      <c r="SPB8" s="119"/>
      <c r="SPC8" s="119"/>
      <c r="SPD8" s="119"/>
      <c r="SPE8" s="119"/>
      <c r="SPF8" s="119"/>
      <c r="SPG8" s="116"/>
      <c r="SPH8" s="117"/>
      <c r="SPI8" s="116"/>
      <c r="SPJ8" s="118"/>
      <c r="SPK8" s="119"/>
      <c r="SPL8" s="119"/>
      <c r="SPM8" s="119"/>
      <c r="SPN8" s="119"/>
      <c r="SPO8" s="119"/>
      <c r="SPP8" s="116"/>
      <c r="SPQ8" s="117"/>
      <c r="SPR8" s="116"/>
      <c r="SPS8" s="118"/>
      <c r="SPT8" s="119"/>
      <c r="SPU8" s="119"/>
      <c r="SPV8" s="119"/>
      <c r="SPW8" s="119"/>
      <c r="SPX8" s="119"/>
      <c r="SPY8" s="116"/>
      <c r="SPZ8" s="117"/>
      <c r="SQA8" s="116"/>
      <c r="SQB8" s="118"/>
      <c r="SQC8" s="119"/>
      <c r="SQD8" s="119"/>
      <c r="SQE8" s="119"/>
      <c r="SQF8" s="119"/>
      <c r="SQG8" s="119"/>
      <c r="SQH8" s="116"/>
      <c r="SQI8" s="117"/>
      <c r="SQJ8" s="116"/>
      <c r="SQK8" s="118"/>
      <c r="SQL8" s="119"/>
      <c r="SQM8" s="119"/>
      <c r="SQN8" s="119"/>
      <c r="SQO8" s="119"/>
      <c r="SQP8" s="119"/>
      <c r="SQQ8" s="116"/>
      <c r="SQR8" s="117"/>
      <c r="SQS8" s="116"/>
      <c r="SQT8" s="118"/>
      <c r="SQU8" s="119"/>
      <c r="SQV8" s="119"/>
      <c r="SQW8" s="119"/>
      <c r="SQX8" s="119"/>
      <c r="SQY8" s="119"/>
      <c r="SQZ8" s="116"/>
      <c r="SRA8" s="117"/>
      <c r="SRB8" s="116"/>
      <c r="SRC8" s="118"/>
      <c r="SRD8" s="119"/>
      <c r="SRE8" s="119"/>
      <c r="SRF8" s="119"/>
      <c r="SRG8" s="119"/>
      <c r="SRH8" s="119"/>
      <c r="SRI8" s="116"/>
      <c r="SRJ8" s="117"/>
      <c r="SRK8" s="116"/>
      <c r="SRL8" s="118"/>
      <c r="SRM8" s="119"/>
      <c r="SRN8" s="119"/>
      <c r="SRO8" s="119"/>
      <c r="SRP8" s="119"/>
      <c r="SRQ8" s="119"/>
      <c r="SRR8" s="116"/>
      <c r="SRS8" s="117"/>
      <c r="SRT8" s="116"/>
      <c r="SRU8" s="118"/>
      <c r="SRV8" s="119"/>
      <c r="SRW8" s="119"/>
      <c r="SRX8" s="119"/>
      <c r="SRY8" s="119"/>
      <c r="SRZ8" s="119"/>
      <c r="SSA8" s="116"/>
      <c r="SSB8" s="117"/>
      <c r="SSC8" s="116"/>
      <c r="SSD8" s="118"/>
      <c r="SSE8" s="119"/>
      <c r="SSF8" s="119"/>
      <c r="SSG8" s="119"/>
      <c r="SSH8" s="119"/>
      <c r="SSI8" s="119"/>
      <c r="SSJ8" s="116"/>
      <c r="SSK8" s="117"/>
      <c r="SSL8" s="116"/>
      <c r="SSM8" s="118"/>
      <c r="SSN8" s="119"/>
      <c r="SSO8" s="119"/>
      <c r="SSP8" s="119"/>
      <c r="SSQ8" s="119"/>
      <c r="SSR8" s="119"/>
      <c r="SSS8" s="116"/>
      <c r="SST8" s="117"/>
      <c r="SSU8" s="116"/>
      <c r="SSV8" s="118"/>
      <c r="SSW8" s="119"/>
      <c r="SSX8" s="119"/>
      <c r="SSY8" s="119"/>
      <c r="SSZ8" s="119"/>
      <c r="STA8" s="119"/>
      <c r="STB8" s="116"/>
      <c r="STC8" s="117"/>
      <c r="STD8" s="116"/>
      <c r="STE8" s="118"/>
      <c r="STF8" s="119"/>
      <c r="STG8" s="119"/>
      <c r="STH8" s="119"/>
      <c r="STI8" s="119"/>
      <c r="STJ8" s="119"/>
      <c r="STK8" s="116"/>
      <c r="STL8" s="117"/>
      <c r="STM8" s="116"/>
      <c r="STN8" s="118"/>
      <c r="STO8" s="119"/>
      <c r="STP8" s="119"/>
      <c r="STQ8" s="119"/>
      <c r="STR8" s="119"/>
      <c r="STS8" s="119"/>
      <c r="STT8" s="116"/>
      <c r="STU8" s="117"/>
      <c r="STV8" s="116"/>
      <c r="STW8" s="118"/>
      <c r="STX8" s="119"/>
      <c r="STY8" s="119"/>
      <c r="STZ8" s="119"/>
      <c r="SUA8" s="119"/>
      <c r="SUB8" s="119"/>
      <c r="SUC8" s="116"/>
      <c r="SUD8" s="117"/>
      <c r="SUE8" s="116"/>
      <c r="SUF8" s="118"/>
      <c r="SUG8" s="119"/>
      <c r="SUH8" s="119"/>
      <c r="SUI8" s="119"/>
      <c r="SUJ8" s="119"/>
      <c r="SUK8" s="119"/>
      <c r="SUL8" s="116"/>
      <c r="SUM8" s="117"/>
      <c r="SUN8" s="116"/>
      <c r="SUO8" s="118"/>
      <c r="SUP8" s="119"/>
      <c r="SUQ8" s="119"/>
      <c r="SUR8" s="119"/>
      <c r="SUS8" s="119"/>
      <c r="SUT8" s="119"/>
      <c r="SUU8" s="116"/>
      <c r="SUV8" s="117"/>
      <c r="SUW8" s="116"/>
      <c r="SUX8" s="118"/>
      <c r="SUY8" s="119"/>
      <c r="SUZ8" s="119"/>
      <c r="SVA8" s="119"/>
      <c r="SVB8" s="119"/>
      <c r="SVC8" s="119"/>
      <c r="SVD8" s="116"/>
      <c r="SVE8" s="117"/>
      <c r="SVF8" s="116"/>
      <c r="SVG8" s="118"/>
      <c r="SVH8" s="119"/>
      <c r="SVI8" s="119"/>
      <c r="SVJ8" s="119"/>
      <c r="SVK8" s="119"/>
      <c r="SVL8" s="119"/>
      <c r="SVM8" s="116"/>
      <c r="SVN8" s="117"/>
      <c r="SVO8" s="116"/>
      <c r="SVP8" s="118"/>
      <c r="SVQ8" s="119"/>
      <c r="SVR8" s="119"/>
      <c r="SVS8" s="119"/>
      <c r="SVT8" s="119"/>
      <c r="SVU8" s="119"/>
      <c r="SVV8" s="116"/>
      <c r="SVW8" s="117"/>
      <c r="SVX8" s="116"/>
      <c r="SVY8" s="118"/>
      <c r="SVZ8" s="119"/>
      <c r="SWA8" s="119"/>
      <c r="SWB8" s="119"/>
      <c r="SWC8" s="119"/>
      <c r="SWD8" s="119"/>
      <c r="SWE8" s="116"/>
      <c r="SWF8" s="117"/>
      <c r="SWG8" s="116"/>
      <c r="SWH8" s="118"/>
      <c r="SWI8" s="119"/>
      <c r="SWJ8" s="119"/>
      <c r="SWK8" s="119"/>
      <c r="SWL8" s="119"/>
      <c r="SWM8" s="119"/>
      <c r="SWN8" s="116"/>
      <c r="SWO8" s="117"/>
      <c r="SWP8" s="116"/>
      <c r="SWQ8" s="118"/>
      <c r="SWR8" s="119"/>
      <c r="SWS8" s="119"/>
      <c r="SWT8" s="119"/>
      <c r="SWU8" s="119"/>
      <c r="SWV8" s="119"/>
      <c r="SWW8" s="116"/>
      <c r="SWX8" s="117"/>
      <c r="SWY8" s="116"/>
      <c r="SWZ8" s="118"/>
      <c r="SXA8" s="119"/>
      <c r="SXB8" s="119"/>
      <c r="SXC8" s="119"/>
      <c r="SXD8" s="119"/>
      <c r="SXE8" s="119"/>
      <c r="SXF8" s="116"/>
      <c r="SXG8" s="117"/>
      <c r="SXH8" s="116"/>
      <c r="SXI8" s="118"/>
      <c r="SXJ8" s="119"/>
      <c r="SXK8" s="119"/>
      <c r="SXL8" s="119"/>
      <c r="SXM8" s="119"/>
      <c r="SXN8" s="119"/>
      <c r="SXO8" s="116"/>
      <c r="SXP8" s="117"/>
      <c r="SXQ8" s="116"/>
      <c r="SXR8" s="118"/>
      <c r="SXS8" s="119"/>
      <c r="SXT8" s="119"/>
      <c r="SXU8" s="119"/>
      <c r="SXV8" s="119"/>
      <c r="SXW8" s="119"/>
      <c r="SXX8" s="116"/>
      <c r="SXY8" s="117"/>
      <c r="SXZ8" s="116"/>
      <c r="SYA8" s="118"/>
      <c r="SYB8" s="119"/>
      <c r="SYC8" s="119"/>
      <c r="SYD8" s="119"/>
      <c r="SYE8" s="119"/>
      <c r="SYF8" s="119"/>
      <c r="SYG8" s="116"/>
      <c r="SYH8" s="117"/>
      <c r="SYI8" s="116"/>
      <c r="SYJ8" s="118"/>
      <c r="SYK8" s="119"/>
      <c r="SYL8" s="119"/>
      <c r="SYM8" s="119"/>
      <c r="SYN8" s="119"/>
      <c r="SYO8" s="119"/>
      <c r="SYP8" s="116"/>
      <c r="SYQ8" s="117"/>
      <c r="SYR8" s="116"/>
      <c r="SYS8" s="118"/>
      <c r="SYT8" s="119"/>
      <c r="SYU8" s="119"/>
      <c r="SYV8" s="119"/>
      <c r="SYW8" s="119"/>
      <c r="SYX8" s="119"/>
      <c r="SYY8" s="116"/>
      <c r="SYZ8" s="117"/>
      <c r="SZA8" s="116"/>
      <c r="SZB8" s="118"/>
      <c r="SZC8" s="119"/>
      <c r="SZD8" s="119"/>
      <c r="SZE8" s="119"/>
      <c r="SZF8" s="119"/>
      <c r="SZG8" s="119"/>
      <c r="SZH8" s="116"/>
      <c r="SZI8" s="117"/>
      <c r="SZJ8" s="116"/>
      <c r="SZK8" s="118"/>
      <c r="SZL8" s="119"/>
      <c r="SZM8" s="119"/>
      <c r="SZN8" s="119"/>
      <c r="SZO8" s="119"/>
      <c r="SZP8" s="119"/>
      <c r="SZQ8" s="116"/>
      <c r="SZR8" s="117"/>
      <c r="SZS8" s="116"/>
      <c r="SZT8" s="118"/>
      <c r="SZU8" s="119"/>
      <c r="SZV8" s="119"/>
      <c r="SZW8" s="119"/>
      <c r="SZX8" s="119"/>
      <c r="SZY8" s="119"/>
      <c r="SZZ8" s="116"/>
      <c r="TAA8" s="117"/>
      <c r="TAB8" s="116"/>
      <c r="TAC8" s="118"/>
      <c r="TAD8" s="119"/>
      <c r="TAE8" s="119"/>
      <c r="TAF8" s="119"/>
      <c r="TAG8" s="119"/>
      <c r="TAH8" s="119"/>
      <c r="TAI8" s="116"/>
      <c r="TAJ8" s="117"/>
      <c r="TAK8" s="116"/>
      <c r="TAL8" s="118"/>
      <c r="TAM8" s="119"/>
      <c r="TAN8" s="119"/>
      <c r="TAO8" s="119"/>
      <c r="TAP8" s="119"/>
      <c r="TAQ8" s="119"/>
      <c r="TAR8" s="116"/>
      <c r="TAS8" s="117"/>
      <c r="TAT8" s="116"/>
      <c r="TAU8" s="118"/>
      <c r="TAV8" s="119"/>
      <c r="TAW8" s="119"/>
      <c r="TAX8" s="119"/>
      <c r="TAY8" s="119"/>
      <c r="TAZ8" s="119"/>
      <c r="TBA8" s="116"/>
      <c r="TBB8" s="117"/>
      <c r="TBC8" s="116"/>
      <c r="TBD8" s="118"/>
      <c r="TBE8" s="119"/>
      <c r="TBF8" s="119"/>
      <c r="TBG8" s="119"/>
      <c r="TBH8" s="119"/>
      <c r="TBI8" s="119"/>
      <c r="TBJ8" s="116"/>
      <c r="TBK8" s="117"/>
      <c r="TBL8" s="116"/>
      <c r="TBM8" s="118"/>
      <c r="TBN8" s="119"/>
      <c r="TBO8" s="119"/>
      <c r="TBP8" s="119"/>
      <c r="TBQ8" s="119"/>
      <c r="TBR8" s="119"/>
      <c r="TBS8" s="116"/>
      <c r="TBT8" s="117"/>
      <c r="TBU8" s="116"/>
      <c r="TBV8" s="118"/>
      <c r="TBW8" s="119"/>
      <c r="TBX8" s="119"/>
      <c r="TBY8" s="119"/>
      <c r="TBZ8" s="119"/>
      <c r="TCA8" s="119"/>
      <c r="TCB8" s="116"/>
      <c r="TCC8" s="117"/>
      <c r="TCD8" s="116"/>
      <c r="TCE8" s="118"/>
      <c r="TCF8" s="119"/>
      <c r="TCG8" s="119"/>
      <c r="TCH8" s="119"/>
      <c r="TCI8" s="119"/>
      <c r="TCJ8" s="119"/>
      <c r="TCK8" s="116"/>
      <c r="TCL8" s="117"/>
      <c r="TCM8" s="116"/>
      <c r="TCN8" s="118"/>
      <c r="TCO8" s="119"/>
      <c r="TCP8" s="119"/>
      <c r="TCQ8" s="119"/>
      <c r="TCR8" s="119"/>
      <c r="TCS8" s="119"/>
      <c r="TCT8" s="116"/>
      <c r="TCU8" s="117"/>
      <c r="TCV8" s="116"/>
      <c r="TCW8" s="118"/>
      <c r="TCX8" s="119"/>
      <c r="TCY8" s="119"/>
      <c r="TCZ8" s="119"/>
      <c r="TDA8" s="119"/>
      <c r="TDB8" s="119"/>
      <c r="TDC8" s="116"/>
      <c r="TDD8" s="117"/>
      <c r="TDE8" s="116"/>
      <c r="TDF8" s="118"/>
      <c r="TDG8" s="119"/>
      <c r="TDH8" s="119"/>
      <c r="TDI8" s="119"/>
      <c r="TDJ8" s="119"/>
      <c r="TDK8" s="119"/>
      <c r="TDL8" s="116"/>
      <c r="TDM8" s="117"/>
      <c r="TDN8" s="116"/>
      <c r="TDO8" s="118"/>
      <c r="TDP8" s="119"/>
      <c r="TDQ8" s="119"/>
      <c r="TDR8" s="119"/>
      <c r="TDS8" s="119"/>
      <c r="TDT8" s="119"/>
      <c r="TDU8" s="116"/>
      <c r="TDV8" s="117"/>
      <c r="TDW8" s="116"/>
      <c r="TDX8" s="118"/>
      <c r="TDY8" s="119"/>
      <c r="TDZ8" s="119"/>
      <c r="TEA8" s="119"/>
      <c r="TEB8" s="119"/>
      <c r="TEC8" s="119"/>
      <c r="TED8" s="116"/>
      <c r="TEE8" s="117"/>
      <c r="TEF8" s="116"/>
      <c r="TEG8" s="118"/>
      <c r="TEH8" s="119"/>
      <c r="TEI8" s="119"/>
      <c r="TEJ8" s="119"/>
      <c r="TEK8" s="119"/>
      <c r="TEL8" s="119"/>
      <c r="TEM8" s="116"/>
      <c r="TEN8" s="117"/>
      <c r="TEO8" s="116"/>
      <c r="TEP8" s="118"/>
      <c r="TEQ8" s="119"/>
      <c r="TER8" s="119"/>
      <c r="TES8" s="119"/>
      <c r="TET8" s="119"/>
      <c r="TEU8" s="119"/>
      <c r="TEV8" s="116"/>
      <c r="TEW8" s="117"/>
      <c r="TEX8" s="116"/>
      <c r="TEY8" s="118"/>
      <c r="TEZ8" s="119"/>
      <c r="TFA8" s="119"/>
      <c r="TFB8" s="119"/>
      <c r="TFC8" s="119"/>
      <c r="TFD8" s="119"/>
      <c r="TFE8" s="116"/>
      <c r="TFF8" s="117"/>
      <c r="TFG8" s="116"/>
      <c r="TFH8" s="118"/>
      <c r="TFI8" s="119"/>
      <c r="TFJ8" s="119"/>
      <c r="TFK8" s="119"/>
      <c r="TFL8" s="119"/>
      <c r="TFM8" s="119"/>
      <c r="TFN8" s="116"/>
      <c r="TFO8" s="117"/>
      <c r="TFP8" s="116"/>
      <c r="TFQ8" s="118"/>
      <c r="TFR8" s="119"/>
      <c r="TFS8" s="119"/>
      <c r="TFT8" s="119"/>
      <c r="TFU8" s="119"/>
      <c r="TFV8" s="119"/>
      <c r="TFW8" s="116"/>
      <c r="TFX8" s="117"/>
      <c r="TFY8" s="116"/>
      <c r="TFZ8" s="118"/>
      <c r="TGA8" s="119"/>
      <c r="TGB8" s="119"/>
      <c r="TGC8" s="119"/>
      <c r="TGD8" s="119"/>
      <c r="TGE8" s="119"/>
      <c r="TGF8" s="116"/>
      <c r="TGG8" s="117"/>
      <c r="TGH8" s="116"/>
      <c r="TGI8" s="118"/>
      <c r="TGJ8" s="119"/>
      <c r="TGK8" s="119"/>
      <c r="TGL8" s="119"/>
      <c r="TGM8" s="119"/>
      <c r="TGN8" s="119"/>
      <c r="TGO8" s="116"/>
      <c r="TGP8" s="117"/>
      <c r="TGQ8" s="116"/>
      <c r="TGR8" s="118"/>
      <c r="TGS8" s="119"/>
      <c r="TGT8" s="119"/>
      <c r="TGU8" s="119"/>
      <c r="TGV8" s="119"/>
      <c r="TGW8" s="119"/>
      <c r="TGX8" s="116"/>
      <c r="TGY8" s="117"/>
      <c r="TGZ8" s="116"/>
      <c r="THA8" s="118"/>
      <c r="THB8" s="119"/>
      <c r="THC8" s="119"/>
      <c r="THD8" s="119"/>
      <c r="THE8" s="119"/>
      <c r="THF8" s="119"/>
      <c r="THG8" s="116"/>
      <c r="THH8" s="117"/>
      <c r="THI8" s="116"/>
      <c r="THJ8" s="118"/>
      <c r="THK8" s="119"/>
      <c r="THL8" s="119"/>
      <c r="THM8" s="119"/>
      <c r="THN8" s="119"/>
      <c r="THO8" s="119"/>
      <c r="THP8" s="116"/>
      <c r="THQ8" s="117"/>
      <c r="THR8" s="116"/>
      <c r="THS8" s="118"/>
      <c r="THT8" s="119"/>
      <c r="THU8" s="119"/>
      <c r="THV8" s="119"/>
      <c r="THW8" s="119"/>
      <c r="THX8" s="119"/>
      <c r="THY8" s="116"/>
      <c r="THZ8" s="117"/>
      <c r="TIA8" s="116"/>
      <c r="TIB8" s="118"/>
      <c r="TIC8" s="119"/>
      <c r="TID8" s="119"/>
      <c r="TIE8" s="119"/>
      <c r="TIF8" s="119"/>
      <c r="TIG8" s="119"/>
      <c r="TIH8" s="116"/>
      <c r="TII8" s="117"/>
      <c r="TIJ8" s="116"/>
      <c r="TIK8" s="118"/>
      <c r="TIL8" s="119"/>
      <c r="TIM8" s="119"/>
      <c r="TIN8" s="119"/>
      <c r="TIO8" s="119"/>
      <c r="TIP8" s="119"/>
      <c r="TIQ8" s="116"/>
      <c r="TIR8" s="117"/>
      <c r="TIS8" s="116"/>
      <c r="TIT8" s="118"/>
      <c r="TIU8" s="119"/>
      <c r="TIV8" s="119"/>
      <c r="TIW8" s="119"/>
      <c r="TIX8" s="119"/>
      <c r="TIY8" s="119"/>
      <c r="TIZ8" s="116"/>
      <c r="TJA8" s="117"/>
      <c r="TJB8" s="116"/>
      <c r="TJC8" s="118"/>
      <c r="TJD8" s="119"/>
      <c r="TJE8" s="119"/>
      <c r="TJF8" s="119"/>
      <c r="TJG8" s="119"/>
      <c r="TJH8" s="119"/>
      <c r="TJI8" s="116"/>
      <c r="TJJ8" s="117"/>
      <c r="TJK8" s="116"/>
      <c r="TJL8" s="118"/>
      <c r="TJM8" s="119"/>
      <c r="TJN8" s="119"/>
      <c r="TJO8" s="119"/>
      <c r="TJP8" s="119"/>
      <c r="TJQ8" s="119"/>
      <c r="TJR8" s="116"/>
      <c r="TJS8" s="117"/>
      <c r="TJT8" s="116"/>
      <c r="TJU8" s="118"/>
      <c r="TJV8" s="119"/>
      <c r="TJW8" s="119"/>
      <c r="TJX8" s="119"/>
      <c r="TJY8" s="119"/>
      <c r="TJZ8" s="119"/>
      <c r="TKA8" s="116"/>
      <c r="TKB8" s="117"/>
      <c r="TKC8" s="116"/>
      <c r="TKD8" s="118"/>
      <c r="TKE8" s="119"/>
      <c r="TKF8" s="119"/>
      <c r="TKG8" s="119"/>
      <c r="TKH8" s="119"/>
      <c r="TKI8" s="119"/>
      <c r="TKJ8" s="116"/>
      <c r="TKK8" s="117"/>
      <c r="TKL8" s="116"/>
      <c r="TKM8" s="118"/>
      <c r="TKN8" s="119"/>
      <c r="TKO8" s="119"/>
      <c r="TKP8" s="119"/>
      <c r="TKQ8" s="119"/>
      <c r="TKR8" s="119"/>
      <c r="TKS8" s="116"/>
      <c r="TKT8" s="117"/>
      <c r="TKU8" s="116"/>
      <c r="TKV8" s="118"/>
      <c r="TKW8" s="119"/>
      <c r="TKX8" s="119"/>
      <c r="TKY8" s="119"/>
      <c r="TKZ8" s="119"/>
      <c r="TLA8" s="119"/>
      <c r="TLB8" s="116"/>
      <c r="TLC8" s="117"/>
      <c r="TLD8" s="116"/>
      <c r="TLE8" s="118"/>
      <c r="TLF8" s="119"/>
      <c r="TLG8" s="119"/>
      <c r="TLH8" s="119"/>
      <c r="TLI8" s="119"/>
      <c r="TLJ8" s="119"/>
      <c r="TLK8" s="116"/>
      <c r="TLL8" s="117"/>
      <c r="TLM8" s="116"/>
      <c r="TLN8" s="118"/>
      <c r="TLO8" s="119"/>
      <c r="TLP8" s="119"/>
      <c r="TLQ8" s="119"/>
      <c r="TLR8" s="119"/>
      <c r="TLS8" s="119"/>
      <c r="TLT8" s="116"/>
      <c r="TLU8" s="117"/>
      <c r="TLV8" s="116"/>
      <c r="TLW8" s="118"/>
      <c r="TLX8" s="119"/>
      <c r="TLY8" s="119"/>
      <c r="TLZ8" s="119"/>
      <c r="TMA8" s="119"/>
      <c r="TMB8" s="119"/>
      <c r="TMC8" s="116"/>
      <c r="TMD8" s="117"/>
      <c r="TME8" s="116"/>
      <c r="TMF8" s="118"/>
      <c r="TMG8" s="119"/>
      <c r="TMH8" s="119"/>
      <c r="TMI8" s="119"/>
      <c r="TMJ8" s="119"/>
      <c r="TMK8" s="119"/>
      <c r="TML8" s="116"/>
      <c r="TMM8" s="117"/>
      <c r="TMN8" s="116"/>
      <c r="TMO8" s="118"/>
      <c r="TMP8" s="119"/>
      <c r="TMQ8" s="119"/>
      <c r="TMR8" s="119"/>
      <c r="TMS8" s="119"/>
      <c r="TMT8" s="119"/>
      <c r="TMU8" s="116"/>
      <c r="TMV8" s="117"/>
      <c r="TMW8" s="116"/>
      <c r="TMX8" s="118"/>
      <c r="TMY8" s="119"/>
      <c r="TMZ8" s="119"/>
      <c r="TNA8" s="119"/>
      <c r="TNB8" s="119"/>
      <c r="TNC8" s="119"/>
      <c r="TND8" s="116"/>
      <c r="TNE8" s="117"/>
      <c r="TNF8" s="116"/>
      <c r="TNG8" s="118"/>
      <c r="TNH8" s="119"/>
      <c r="TNI8" s="119"/>
      <c r="TNJ8" s="119"/>
      <c r="TNK8" s="119"/>
      <c r="TNL8" s="119"/>
      <c r="TNM8" s="116"/>
      <c r="TNN8" s="117"/>
      <c r="TNO8" s="116"/>
      <c r="TNP8" s="118"/>
      <c r="TNQ8" s="119"/>
      <c r="TNR8" s="119"/>
      <c r="TNS8" s="119"/>
      <c r="TNT8" s="119"/>
      <c r="TNU8" s="119"/>
      <c r="TNV8" s="116"/>
      <c r="TNW8" s="117"/>
      <c r="TNX8" s="116"/>
      <c r="TNY8" s="118"/>
      <c r="TNZ8" s="119"/>
      <c r="TOA8" s="119"/>
      <c r="TOB8" s="119"/>
      <c r="TOC8" s="119"/>
      <c r="TOD8" s="119"/>
      <c r="TOE8" s="116"/>
      <c r="TOF8" s="117"/>
      <c r="TOG8" s="116"/>
      <c r="TOH8" s="118"/>
      <c r="TOI8" s="119"/>
      <c r="TOJ8" s="119"/>
      <c r="TOK8" s="119"/>
      <c r="TOL8" s="119"/>
      <c r="TOM8" s="119"/>
      <c r="TON8" s="116"/>
      <c r="TOO8" s="117"/>
      <c r="TOP8" s="116"/>
      <c r="TOQ8" s="118"/>
      <c r="TOR8" s="119"/>
      <c r="TOS8" s="119"/>
      <c r="TOT8" s="119"/>
      <c r="TOU8" s="119"/>
      <c r="TOV8" s="119"/>
      <c r="TOW8" s="116"/>
      <c r="TOX8" s="117"/>
      <c r="TOY8" s="116"/>
      <c r="TOZ8" s="118"/>
      <c r="TPA8" s="119"/>
      <c r="TPB8" s="119"/>
      <c r="TPC8" s="119"/>
      <c r="TPD8" s="119"/>
      <c r="TPE8" s="119"/>
      <c r="TPF8" s="116"/>
      <c r="TPG8" s="117"/>
      <c r="TPH8" s="116"/>
      <c r="TPI8" s="118"/>
      <c r="TPJ8" s="119"/>
      <c r="TPK8" s="119"/>
      <c r="TPL8" s="119"/>
      <c r="TPM8" s="119"/>
      <c r="TPN8" s="119"/>
      <c r="TPO8" s="116"/>
      <c r="TPP8" s="117"/>
      <c r="TPQ8" s="116"/>
      <c r="TPR8" s="118"/>
      <c r="TPS8" s="119"/>
      <c r="TPT8" s="119"/>
      <c r="TPU8" s="119"/>
      <c r="TPV8" s="119"/>
      <c r="TPW8" s="119"/>
      <c r="TPX8" s="116"/>
      <c r="TPY8" s="117"/>
      <c r="TPZ8" s="116"/>
      <c r="TQA8" s="118"/>
      <c r="TQB8" s="119"/>
      <c r="TQC8" s="119"/>
      <c r="TQD8" s="119"/>
      <c r="TQE8" s="119"/>
      <c r="TQF8" s="119"/>
      <c r="TQG8" s="116"/>
      <c r="TQH8" s="117"/>
      <c r="TQI8" s="116"/>
      <c r="TQJ8" s="118"/>
      <c r="TQK8" s="119"/>
      <c r="TQL8" s="119"/>
      <c r="TQM8" s="119"/>
      <c r="TQN8" s="119"/>
      <c r="TQO8" s="119"/>
      <c r="TQP8" s="116"/>
      <c r="TQQ8" s="117"/>
      <c r="TQR8" s="116"/>
      <c r="TQS8" s="118"/>
      <c r="TQT8" s="119"/>
      <c r="TQU8" s="119"/>
      <c r="TQV8" s="119"/>
      <c r="TQW8" s="119"/>
      <c r="TQX8" s="119"/>
      <c r="TQY8" s="116"/>
      <c r="TQZ8" s="117"/>
      <c r="TRA8" s="116"/>
      <c r="TRB8" s="118"/>
      <c r="TRC8" s="119"/>
      <c r="TRD8" s="119"/>
      <c r="TRE8" s="119"/>
      <c r="TRF8" s="119"/>
      <c r="TRG8" s="119"/>
      <c r="TRH8" s="116"/>
      <c r="TRI8" s="117"/>
      <c r="TRJ8" s="116"/>
      <c r="TRK8" s="118"/>
      <c r="TRL8" s="119"/>
      <c r="TRM8" s="119"/>
      <c r="TRN8" s="119"/>
      <c r="TRO8" s="119"/>
      <c r="TRP8" s="119"/>
      <c r="TRQ8" s="116"/>
      <c r="TRR8" s="117"/>
      <c r="TRS8" s="116"/>
      <c r="TRT8" s="118"/>
      <c r="TRU8" s="119"/>
      <c r="TRV8" s="119"/>
      <c r="TRW8" s="119"/>
      <c r="TRX8" s="119"/>
      <c r="TRY8" s="119"/>
      <c r="TRZ8" s="116"/>
      <c r="TSA8" s="117"/>
      <c r="TSB8" s="116"/>
      <c r="TSC8" s="118"/>
      <c r="TSD8" s="119"/>
      <c r="TSE8" s="119"/>
      <c r="TSF8" s="119"/>
      <c r="TSG8" s="119"/>
      <c r="TSH8" s="119"/>
      <c r="TSI8" s="116"/>
      <c r="TSJ8" s="117"/>
      <c r="TSK8" s="116"/>
      <c r="TSL8" s="118"/>
      <c r="TSM8" s="119"/>
      <c r="TSN8" s="119"/>
      <c r="TSO8" s="119"/>
      <c r="TSP8" s="119"/>
      <c r="TSQ8" s="119"/>
      <c r="TSR8" s="116"/>
      <c r="TSS8" s="117"/>
      <c r="TST8" s="116"/>
      <c r="TSU8" s="118"/>
      <c r="TSV8" s="119"/>
      <c r="TSW8" s="119"/>
      <c r="TSX8" s="119"/>
      <c r="TSY8" s="119"/>
      <c r="TSZ8" s="119"/>
      <c r="TTA8" s="116"/>
      <c r="TTB8" s="117"/>
      <c r="TTC8" s="116"/>
      <c r="TTD8" s="118"/>
      <c r="TTE8" s="119"/>
      <c r="TTF8" s="119"/>
      <c r="TTG8" s="119"/>
      <c r="TTH8" s="119"/>
      <c r="TTI8" s="119"/>
      <c r="TTJ8" s="116"/>
      <c r="TTK8" s="117"/>
      <c r="TTL8" s="116"/>
      <c r="TTM8" s="118"/>
      <c r="TTN8" s="119"/>
      <c r="TTO8" s="119"/>
      <c r="TTP8" s="119"/>
      <c r="TTQ8" s="119"/>
      <c r="TTR8" s="119"/>
      <c r="TTS8" s="116"/>
      <c r="TTT8" s="117"/>
      <c r="TTU8" s="116"/>
      <c r="TTV8" s="118"/>
      <c r="TTW8" s="119"/>
      <c r="TTX8" s="119"/>
      <c r="TTY8" s="119"/>
      <c r="TTZ8" s="119"/>
      <c r="TUA8" s="119"/>
      <c r="TUB8" s="116"/>
      <c r="TUC8" s="117"/>
      <c r="TUD8" s="116"/>
      <c r="TUE8" s="118"/>
      <c r="TUF8" s="119"/>
      <c r="TUG8" s="119"/>
      <c r="TUH8" s="119"/>
      <c r="TUI8" s="119"/>
      <c r="TUJ8" s="119"/>
      <c r="TUK8" s="116"/>
      <c r="TUL8" s="117"/>
      <c r="TUM8" s="116"/>
      <c r="TUN8" s="118"/>
      <c r="TUO8" s="119"/>
      <c r="TUP8" s="119"/>
      <c r="TUQ8" s="119"/>
      <c r="TUR8" s="119"/>
      <c r="TUS8" s="119"/>
      <c r="TUT8" s="116"/>
      <c r="TUU8" s="117"/>
      <c r="TUV8" s="116"/>
      <c r="TUW8" s="118"/>
      <c r="TUX8" s="119"/>
      <c r="TUY8" s="119"/>
      <c r="TUZ8" s="119"/>
      <c r="TVA8" s="119"/>
      <c r="TVB8" s="119"/>
      <c r="TVC8" s="116"/>
      <c r="TVD8" s="117"/>
      <c r="TVE8" s="116"/>
      <c r="TVF8" s="118"/>
      <c r="TVG8" s="119"/>
      <c r="TVH8" s="119"/>
      <c r="TVI8" s="119"/>
      <c r="TVJ8" s="119"/>
      <c r="TVK8" s="119"/>
      <c r="TVL8" s="116"/>
      <c r="TVM8" s="117"/>
      <c r="TVN8" s="116"/>
      <c r="TVO8" s="118"/>
      <c r="TVP8" s="119"/>
      <c r="TVQ8" s="119"/>
      <c r="TVR8" s="119"/>
      <c r="TVS8" s="119"/>
      <c r="TVT8" s="119"/>
      <c r="TVU8" s="116"/>
      <c r="TVV8" s="117"/>
      <c r="TVW8" s="116"/>
      <c r="TVX8" s="118"/>
      <c r="TVY8" s="119"/>
      <c r="TVZ8" s="119"/>
      <c r="TWA8" s="119"/>
      <c r="TWB8" s="119"/>
      <c r="TWC8" s="119"/>
      <c r="TWD8" s="116"/>
      <c r="TWE8" s="117"/>
      <c r="TWF8" s="116"/>
      <c r="TWG8" s="118"/>
      <c r="TWH8" s="119"/>
      <c r="TWI8" s="119"/>
      <c r="TWJ8" s="119"/>
      <c r="TWK8" s="119"/>
      <c r="TWL8" s="119"/>
      <c r="TWM8" s="116"/>
      <c r="TWN8" s="117"/>
      <c r="TWO8" s="116"/>
      <c r="TWP8" s="118"/>
      <c r="TWQ8" s="119"/>
      <c r="TWR8" s="119"/>
      <c r="TWS8" s="119"/>
      <c r="TWT8" s="119"/>
      <c r="TWU8" s="119"/>
      <c r="TWV8" s="116"/>
      <c r="TWW8" s="117"/>
      <c r="TWX8" s="116"/>
      <c r="TWY8" s="118"/>
      <c r="TWZ8" s="119"/>
      <c r="TXA8" s="119"/>
      <c r="TXB8" s="119"/>
      <c r="TXC8" s="119"/>
      <c r="TXD8" s="119"/>
      <c r="TXE8" s="116"/>
      <c r="TXF8" s="117"/>
      <c r="TXG8" s="116"/>
      <c r="TXH8" s="118"/>
      <c r="TXI8" s="119"/>
      <c r="TXJ8" s="119"/>
      <c r="TXK8" s="119"/>
      <c r="TXL8" s="119"/>
      <c r="TXM8" s="119"/>
      <c r="TXN8" s="116"/>
      <c r="TXO8" s="117"/>
      <c r="TXP8" s="116"/>
      <c r="TXQ8" s="118"/>
      <c r="TXR8" s="119"/>
      <c r="TXS8" s="119"/>
      <c r="TXT8" s="119"/>
      <c r="TXU8" s="119"/>
      <c r="TXV8" s="119"/>
      <c r="TXW8" s="116"/>
      <c r="TXX8" s="117"/>
      <c r="TXY8" s="116"/>
      <c r="TXZ8" s="118"/>
      <c r="TYA8" s="119"/>
      <c r="TYB8" s="119"/>
      <c r="TYC8" s="119"/>
      <c r="TYD8" s="119"/>
      <c r="TYE8" s="119"/>
      <c r="TYF8" s="116"/>
      <c r="TYG8" s="117"/>
      <c r="TYH8" s="116"/>
      <c r="TYI8" s="118"/>
      <c r="TYJ8" s="119"/>
      <c r="TYK8" s="119"/>
      <c r="TYL8" s="119"/>
      <c r="TYM8" s="119"/>
      <c r="TYN8" s="119"/>
      <c r="TYO8" s="116"/>
      <c r="TYP8" s="117"/>
      <c r="TYQ8" s="116"/>
      <c r="TYR8" s="118"/>
      <c r="TYS8" s="119"/>
      <c r="TYT8" s="119"/>
      <c r="TYU8" s="119"/>
      <c r="TYV8" s="119"/>
      <c r="TYW8" s="119"/>
      <c r="TYX8" s="116"/>
      <c r="TYY8" s="117"/>
      <c r="TYZ8" s="116"/>
      <c r="TZA8" s="118"/>
      <c r="TZB8" s="119"/>
      <c r="TZC8" s="119"/>
      <c r="TZD8" s="119"/>
      <c r="TZE8" s="119"/>
      <c r="TZF8" s="119"/>
      <c r="TZG8" s="116"/>
      <c r="TZH8" s="117"/>
      <c r="TZI8" s="116"/>
      <c r="TZJ8" s="118"/>
      <c r="TZK8" s="119"/>
      <c r="TZL8" s="119"/>
      <c r="TZM8" s="119"/>
      <c r="TZN8" s="119"/>
      <c r="TZO8" s="119"/>
      <c r="TZP8" s="116"/>
      <c r="TZQ8" s="117"/>
      <c r="TZR8" s="116"/>
      <c r="TZS8" s="118"/>
      <c r="TZT8" s="119"/>
      <c r="TZU8" s="119"/>
      <c r="TZV8" s="119"/>
      <c r="TZW8" s="119"/>
      <c r="TZX8" s="119"/>
      <c r="TZY8" s="116"/>
      <c r="TZZ8" s="117"/>
      <c r="UAA8" s="116"/>
      <c r="UAB8" s="118"/>
      <c r="UAC8" s="119"/>
      <c r="UAD8" s="119"/>
      <c r="UAE8" s="119"/>
      <c r="UAF8" s="119"/>
      <c r="UAG8" s="119"/>
      <c r="UAH8" s="116"/>
      <c r="UAI8" s="117"/>
      <c r="UAJ8" s="116"/>
      <c r="UAK8" s="118"/>
      <c r="UAL8" s="119"/>
      <c r="UAM8" s="119"/>
      <c r="UAN8" s="119"/>
      <c r="UAO8" s="119"/>
      <c r="UAP8" s="119"/>
      <c r="UAQ8" s="116"/>
      <c r="UAR8" s="117"/>
      <c r="UAS8" s="116"/>
      <c r="UAT8" s="118"/>
      <c r="UAU8" s="119"/>
      <c r="UAV8" s="119"/>
      <c r="UAW8" s="119"/>
      <c r="UAX8" s="119"/>
      <c r="UAY8" s="119"/>
      <c r="UAZ8" s="116"/>
      <c r="UBA8" s="117"/>
      <c r="UBB8" s="116"/>
      <c r="UBC8" s="118"/>
      <c r="UBD8" s="119"/>
      <c r="UBE8" s="119"/>
      <c r="UBF8" s="119"/>
      <c r="UBG8" s="119"/>
      <c r="UBH8" s="119"/>
      <c r="UBI8" s="116"/>
      <c r="UBJ8" s="117"/>
      <c r="UBK8" s="116"/>
      <c r="UBL8" s="118"/>
      <c r="UBM8" s="119"/>
      <c r="UBN8" s="119"/>
      <c r="UBO8" s="119"/>
      <c r="UBP8" s="119"/>
      <c r="UBQ8" s="119"/>
      <c r="UBR8" s="116"/>
      <c r="UBS8" s="117"/>
      <c r="UBT8" s="116"/>
      <c r="UBU8" s="118"/>
      <c r="UBV8" s="119"/>
      <c r="UBW8" s="119"/>
      <c r="UBX8" s="119"/>
      <c r="UBY8" s="119"/>
      <c r="UBZ8" s="119"/>
      <c r="UCA8" s="116"/>
      <c r="UCB8" s="117"/>
      <c r="UCC8" s="116"/>
      <c r="UCD8" s="118"/>
      <c r="UCE8" s="119"/>
      <c r="UCF8" s="119"/>
      <c r="UCG8" s="119"/>
      <c r="UCH8" s="119"/>
      <c r="UCI8" s="119"/>
      <c r="UCJ8" s="116"/>
      <c r="UCK8" s="117"/>
      <c r="UCL8" s="116"/>
      <c r="UCM8" s="118"/>
      <c r="UCN8" s="119"/>
      <c r="UCO8" s="119"/>
      <c r="UCP8" s="119"/>
      <c r="UCQ8" s="119"/>
      <c r="UCR8" s="119"/>
      <c r="UCS8" s="116"/>
      <c r="UCT8" s="117"/>
      <c r="UCU8" s="116"/>
      <c r="UCV8" s="118"/>
      <c r="UCW8" s="119"/>
      <c r="UCX8" s="119"/>
      <c r="UCY8" s="119"/>
      <c r="UCZ8" s="119"/>
      <c r="UDA8" s="119"/>
      <c r="UDB8" s="116"/>
      <c r="UDC8" s="117"/>
      <c r="UDD8" s="116"/>
      <c r="UDE8" s="118"/>
      <c r="UDF8" s="119"/>
      <c r="UDG8" s="119"/>
      <c r="UDH8" s="119"/>
      <c r="UDI8" s="119"/>
      <c r="UDJ8" s="119"/>
      <c r="UDK8" s="116"/>
      <c r="UDL8" s="117"/>
      <c r="UDM8" s="116"/>
      <c r="UDN8" s="118"/>
      <c r="UDO8" s="119"/>
      <c r="UDP8" s="119"/>
      <c r="UDQ8" s="119"/>
      <c r="UDR8" s="119"/>
      <c r="UDS8" s="119"/>
      <c r="UDT8" s="116"/>
      <c r="UDU8" s="117"/>
      <c r="UDV8" s="116"/>
      <c r="UDW8" s="118"/>
      <c r="UDX8" s="119"/>
      <c r="UDY8" s="119"/>
      <c r="UDZ8" s="119"/>
      <c r="UEA8" s="119"/>
      <c r="UEB8" s="119"/>
      <c r="UEC8" s="116"/>
      <c r="UED8" s="117"/>
      <c r="UEE8" s="116"/>
      <c r="UEF8" s="118"/>
      <c r="UEG8" s="119"/>
      <c r="UEH8" s="119"/>
      <c r="UEI8" s="119"/>
      <c r="UEJ8" s="119"/>
      <c r="UEK8" s="119"/>
      <c r="UEL8" s="116"/>
      <c r="UEM8" s="117"/>
      <c r="UEN8" s="116"/>
      <c r="UEO8" s="118"/>
      <c r="UEP8" s="119"/>
      <c r="UEQ8" s="119"/>
      <c r="UER8" s="119"/>
      <c r="UES8" s="119"/>
      <c r="UET8" s="119"/>
      <c r="UEU8" s="116"/>
      <c r="UEV8" s="117"/>
      <c r="UEW8" s="116"/>
      <c r="UEX8" s="118"/>
      <c r="UEY8" s="119"/>
      <c r="UEZ8" s="119"/>
      <c r="UFA8" s="119"/>
      <c r="UFB8" s="119"/>
      <c r="UFC8" s="119"/>
      <c r="UFD8" s="116"/>
      <c r="UFE8" s="117"/>
      <c r="UFF8" s="116"/>
      <c r="UFG8" s="118"/>
      <c r="UFH8" s="119"/>
      <c r="UFI8" s="119"/>
      <c r="UFJ8" s="119"/>
      <c r="UFK8" s="119"/>
      <c r="UFL8" s="119"/>
      <c r="UFM8" s="116"/>
      <c r="UFN8" s="117"/>
      <c r="UFO8" s="116"/>
      <c r="UFP8" s="118"/>
      <c r="UFQ8" s="119"/>
      <c r="UFR8" s="119"/>
      <c r="UFS8" s="119"/>
      <c r="UFT8" s="119"/>
      <c r="UFU8" s="119"/>
      <c r="UFV8" s="116"/>
      <c r="UFW8" s="117"/>
      <c r="UFX8" s="116"/>
      <c r="UFY8" s="118"/>
      <c r="UFZ8" s="119"/>
      <c r="UGA8" s="119"/>
      <c r="UGB8" s="119"/>
      <c r="UGC8" s="119"/>
      <c r="UGD8" s="119"/>
      <c r="UGE8" s="116"/>
      <c r="UGF8" s="117"/>
      <c r="UGG8" s="116"/>
      <c r="UGH8" s="118"/>
      <c r="UGI8" s="119"/>
      <c r="UGJ8" s="119"/>
      <c r="UGK8" s="119"/>
      <c r="UGL8" s="119"/>
      <c r="UGM8" s="119"/>
      <c r="UGN8" s="116"/>
      <c r="UGO8" s="117"/>
      <c r="UGP8" s="116"/>
      <c r="UGQ8" s="118"/>
      <c r="UGR8" s="119"/>
      <c r="UGS8" s="119"/>
      <c r="UGT8" s="119"/>
      <c r="UGU8" s="119"/>
      <c r="UGV8" s="119"/>
      <c r="UGW8" s="116"/>
      <c r="UGX8" s="117"/>
      <c r="UGY8" s="116"/>
      <c r="UGZ8" s="118"/>
      <c r="UHA8" s="119"/>
      <c r="UHB8" s="119"/>
      <c r="UHC8" s="119"/>
      <c r="UHD8" s="119"/>
      <c r="UHE8" s="119"/>
      <c r="UHF8" s="116"/>
      <c r="UHG8" s="117"/>
      <c r="UHH8" s="116"/>
      <c r="UHI8" s="118"/>
      <c r="UHJ8" s="119"/>
      <c r="UHK8" s="119"/>
      <c r="UHL8" s="119"/>
      <c r="UHM8" s="119"/>
      <c r="UHN8" s="119"/>
      <c r="UHO8" s="116"/>
      <c r="UHP8" s="117"/>
      <c r="UHQ8" s="116"/>
      <c r="UHR8" s="118"/>
      <c r="UHS8" s="119"/>
      <c r="UHT8" s="119"/>
      <c r="UHU8" s="119"/>
      <c r="UHV8" s="119"/>
      <c r="UHW8" s="119"/>
      <c r="UHX8" s="116"/>
      <c r="UHY8" s="117"/>
      <c r="UHZ8" s="116"/>
      <c r="UIA8" s="118"/>
      <c r="UIB8" s="119"/>
      <c r="UIC8" s="119"/>
      <c r="UID8" s="119"/>
      <c r="UIE8" s="119"/>
      <c r="UIF8" s="119"/>
      <c r="UIG8" s="116"/>
      <c r="UIH8" s="117"/>
      <c r="UII8" s="116"/>
      <c r="UIJ8" s="118"/>
      <c r="UIK8" s="119"/>
      <c r="UIL8" s="119"/>
      <c r="UIM8" s="119"/>
      <c r="UIN8" s="119"/>
      <c r="UIO8" s="119"/>
      <c r="UIP8" s="116"/>
      <c r="UIQ8" s="117"/>
      <c r="UIR8" s="116"/>
      <c r="UIS8" s="118"/>
      <c r="UIT8" s="119"/>
      <c r="UIU8" s="119"/>
      <c r="UIV8" s="119"/>
      <c r="UIW8" s="119"/>
      <c r="UIX8" s="119"/>
      <c r="UIY8" s="116"/>
      <c r="UIZ8" s="117"/>
      <c r="UJA8" s="116"/>
      <c r="UJB8" s="118"/>
      <c r="UJC8" s="119"/>
      <c r="UJD8" s="119"/>
      <c r="UJE8" s="119"/>
      <c r="UJF8" s="119"/>
      <c r="UJG8" s="119"/>
      <c r="UJH8" s="116"/>
      <c r="UJI8" s="117"/>
      <c r="UJJ8" s="116"/>
      <c r="UJK8" s="118"/>
      <c r="UJL8" s="119"/>
      <c r="UJM8" s="119"/>
      <c r="UJN8" s="119"/>
      <c r="UJO8" s="119"/>
      <c r="UJP8" s="119"/>
      <c r="UJQ8" s="116"/>
      <c r="UJR8" s="117"/>
      <c r="UJS8" s="116"/>
      <c r="UJT8" s="118"/>
      <c r="UJU8" s="119"/>
      <c r="UJV8" s="119"/>
      <c r="UJW8" s="119"/>
      <c r="UJX8" s="119"/>
      <c r="UJY8" s="119"/>
      <c r="UJZ8" s="116"/>
      <c r="UKA8" s="117"/>
      <c r="UKB8" s="116"/>
      <c r="UKC8" s="118"/>
      <c r="UKD8" s="119"/>
      <c r="UKE8" s="119"/>
      <c r="UKF8" s="119"/>
      <c r="UKG8" s="119"/>
      <c r="UKH8" s="119"/>
      <c r="UKI8" s="116"/>
      <c r="UKJ8" s="117"/>
      <c r="UKK8" s="116"/>
      <c r="UKL8" s="118"/>
      <c r="UKM8" s="119"/>
      <c r="UKN8" s="119"/>
      <c r="UKO8" s="119"/>
      <c r="UKP8" s="119"/>
      <c r="UKQ8" s="119"/>
      <c r="UKR8" s="116"/>
      <c r="UKS8" s="117"/>
      <c r="UKT8" s="116"/>
      <c r="UKU8" s="118"/>
      <c r="UKV8" s="119"/>
      <c r="UKW8" s="119"/>
      <c r="UKX8" s="119"/>
      <c r="UKY8" s="119"/>
      <c r="UKZ8" s="119"/>
      <c r="ULA8" s="116"/>
      <c r="ULB8" s="117"/>
      <c r="ULC8" s="116"/>
      <c r="ULD8" s="118"/>
      <c r="ULE8" s="119"/>
      <c r="ULF8" s="119"/>
      <c r="ULG8" s="119"/>
      <c r="ULH8" s="119"/>
      <c r="ULI8" s="119"/>
      <c r="ULJ8" s="116"/>
      <c r="ULK8" s="117"/>
      <c r="ULL8" s="116"/>
      <c r="ULM8" s="118"/>
      <c r="ULN8" s="119"/>
      <c r="ULO8" s="119"/>
      <c r="ULP8" s="119"/>
      <c r="ULQ8" s="119"/>
      <c r="ULR8" s="119"/>
      <c r="ULS8" s="116"/>
      <c r="ULT8" s="117"/>
      <c r="ULU8" s="116"/>
      <c r="ULV8" s="118"/>
      <c r="ULW8" s="119"/>
      <c r="ULX8" s="119"/>
      <c r="ULY8" s="119"/>
      <c r="ULZ8" s="119"/>
      <c r="UMA8" s="119"/>
      <c r="UMB8" s="116"/>
      <c r="UMC8" s="117"/>
      <c r="UMD8" s="116"/>
      <c r="UME8" s="118"/>
      <c r="UMF8" s="119"/>
      <c r="UMG8" s="119"/>
      <c r="UMH8" s="119"/>
      <c r="UMI8" s="119"/>
      <c r="UMJ8" s="119"/>
      <c r="UMK8" s="116"/>
      <c r="UML8" s="117"/>
      <c r="UMM8" s="116"/>
      <c r="UMN8" s="118"/>
      <c r="UMO8" s="119"/>
      <c r="UMP8" s="119"/>
      <c r="UMQ8" s="119"/>
      <c r="UMR8" s="119"/>
      <c r="UMS8" s="119"/>
      <c r="UMT8" s="116"/>
      <c r="UMU8" s="117"/>
      <c r="UMV8" s="116"/>
      <c r="UMW8" s="118"/>
      <c r="UMX8" s="119"/>
      <c r="UMY8" s="119"/>
      <c r="UMZ8" s="119"/>
      <c r="UNA8" s="119"/>
      <c r="UNB8" s="119"/>
      <c r="UNC8" s="116"/>
      <c r="UND8" s="117"/>
      <c r="UNE8" s="116"/>
      <c r="UNF8" s="118"/>
      <c r="UNG8" s="119"/>
      <c r="UNH8" s="119"/>
      <c r="UNI8" s="119"/>
      <c r="UNJ8" s="119"/>
      <c r="UNK8" s="119"/>
      <c r="UNL8" s="116"/>
      <c r="UNM8" s="117"/>
      <c r="UNN8" s="116"/>
      <c r="UNO8" s="118"/>
      <c r="UNP8" s="119"/>
      <c r="UNQ8" s="119"/>
      <c r="UNR8" s="119"/>
      <c r="UNS8" s="119"/>
      <c r="UNT8" s="119"/>
      <c r="UNU8" s="116"/>
      <c r="UNV8" s="117"/>
      <c r="UNW8" s="116"/>
      <c r="UNX8" s="118"/>
      <c r="UNY8" s="119"/>
      <c r="UNZ8" s="119"/>
      <c r="UOA8" s="119"/>
      <c r="UOB8" s="119"/>
      <c r="UOC8" s="119"/>
      <c r="UOD8" s="116"/>
      <c r="UOE8" s="117"/>
      <c r="UOF8" s="116"/>
      <c r="UOG8" s="118"/>
      <c r="UOH8" s="119"/>
      <c r="UOI8" s="119"/>
      <c r="UOJ8" s="119"/>
      <c r="UOK8" s="119"/>
      <c r="UOL8" s="119"/>
      <c r="UOM8" s="116"/>
      <c r="UON8" s="117"/>
      <c r="UOO8" s="116"/>
      <c r="UOP8" s="118"/>
      <c r="UOQ8" s="119"/>
      <c r="UOR8" s="119"/>
      <c r="UOS8" s="119"/>
      <c r="UOT8" s="119"/>
      <c r="UOU8" s="119"/>
      <c r="UOV8" s="116"/>
      <c r="UOW8" s="117"/>
      <c r="UOX8" s="116"/>
      <c r="UOY8" s="118"/>
      <c r="UOZ8" s="119"/>
      <c r="UPA8" s="119"/>
      <c r="UPB8" s="119"/>
      <c r="UPC8" s="119"/>
      <c r="UPD8" s="119"/>
      <c r="UPE8" s="116"/>
      <c r="UPF8" s="117"/>
      <c r="UPG8" s="116"/>
      <c r="UPH8" s="118"/>
      <c r="UPI8" s="119"/>
      <c r="UPJ8" s="119"/>
      <c r="UPK8" s="119"/>
      <c r="UPL8" s="119"/>
      <c r="UPM8" s="119"/>
      <c r="UPN8" s="116"/>
      <c r="UPO8" s="117"/>
      <c r="UPP8" s="116"/>
      <c r="UPQ8" s="118"/>
      <c r="UPR8" s="119"/>
      <c r="UPS8" s="119"/>
      <c r="UPT8" s="119"/>
      <c r="UPU8" s="119"/>
      <c r="UPV8" s="119"/>
      <c r="UPW8" s="116"/>
      <c r="UPX8" s="117"/>
      <c r="UPY8" s="116"/>
      <c r="UPZ8" s="118"/>
      <c r="UQA8" s="119"/>
      <c r="UQB8" s="119"/>
      <c r="UQC8" s="119"/>
      <c r="UQD8" s="119"/>
      <c r="UQE8" s="119"/>
      <c r="UQF8" s="116"/>
      <c r="UQG8" s="117"/>
      <c r="UQH8" s="116"/>
      <c r="UQI8" s="118"/>
      <c r="UQJ8" s="119"/>
      <c r="UQK8" s="119"/>
      <c r="UQL8" s="119"/>
      <c r="UQM8" s="119"/>
      <c r="UQN8" s="119"/>
      <c r="UQO8" s="116"/>
      <c r="UQP8" s="117"/>
      <c r="UQQ8" s="116"/>
      <c r="UQR8" s="118"/>
      <c r="UQS8" s="119"/>
      <c r="UQT8" s="119"/>
      <c r="UQU8" s="119"/>
      <c r="UQV8" s="119"/>
      <c r="UQW8" s="119"/>
      <c r="UQX8" s="116"/>
      <c r="UQY8" s="117"/>
      <c r="UQZ8" s="116"/>
      <c r="URA8" s="118"/>
      <c r="URB8" s="119"/>
      <c r="URC8" s="119"/>
      <c r="URD8" s="119"/>
      <c r="URE8" s="119"/>
      <c r="URF8" s="119"/>
      <c r="URG8" s="116"/>
      <c r="URH8" s="117"/>
      <c r="URI8" s="116"/>
      <c r="URJ8" s="118"/>
      <c r="URK8" s="119"/>
      <c r="URL8" s="119"/>
      <c r="URM8" s="119"/>
      <c r="URN8" s="119"/>
      <c r="URO8" s="119"/>
      <c r="URP8" s="116"/>
      <c r="URQ8" s="117"/>
      <c r="URR8" s="116"/>
      <c r="URS8" s="118"/>
      <c r="URT8" s="119"/>
      <c r="URU8" s="119"/>
      <c r="URV8" s="119"/>
      <c r="URW8" s="119"/>
      <c r="URX8" s="119"/>
      <c r="URY8" s="116"/>
      <c r="URZ8" s="117"/>
      <c r="USA8" s="116"/>
      <c r="USB8" s="118"/>
      <c r="USC8" s="119"/>
      <c r="USD8" s="119"/>
      <c r="USE8" s="119"/>
      <c r="USF8" s="119"/>
      <c r="USG8" s="119"/>
      <c r="USH8" s="116"/>
      <c r="USI8" s="117"/>
      <c r="USJ8" s="116"/>
      <c r="USK8" s="118"/>
      <c r="USL8" s="119"/>
      <c r="USM8" s="119"/>
      <c r="USN8" s="119"/>
      <c r="USO8" s="119"/>
      <c r="USP8" s="119"/>
      <c r="USQ8" s="116"/>
      <c r="USR8" s="117"/>
      <c r="USS8" s="116"/>
      <c r="UST8" s="118"/>
      <c r="USU8" s="119"/>
      <c r="USV8" s="119"/>
      <c r="USW8" s="119"/>
      <c r="USX8" s="119"/>
      <c r="USY8" s="119"/>
      <c r="USZ8" s="116"/>
      <c r="UTA8" s="117"/>
      <c r="UTB8" s="116"/>
      <c r="UTC8" s="118"/>
      <c r="UTD8" s="119"/>
      <c r="UTE8" s="119"/>
      <c r="UTF8" s="119"/>
      <c r="UTG8" s="119"/>
      <c r="UTH8" s="119"/>
      <c r="UTI8" s="116"/>
      <c r="UTJ8" s="117"/>
      <c r="UTK8" s="116"/>
      <c r="UTL8" s="118"/>
      <c r="UTM8" s="119"/>
      <c r="UTN8" s="119"/>
      <c r="UTO8" s="119"/>
      <c r="UTP8" s="119"/>
      <c r="UTQ8" s="119"/>
      <c r="UTR8" s="116"/>
      <c r="UTS8" s="117"/>
      <c r="UTT8" s="116"/>
      <c r="UTU8" s="118"/>
      <c r="UTV8" s="119"/>
      <c r="UTW8" s="119"/>
      <c r="UTX8" s="119"/>
      <c r="UTY8" s="119"/>
      <c r="UTZ8" s="119"/>
      <c r="UUA8" s="116"/>
      <c r="UUB8" s="117"/>
      <c r="UUC8" s="116"/>
      <c r="UUD8" s="118"/>
      <c r="UUE8" s="119"/>
      <c r="UUF8" s="119"/>
      <c r="UUG8" s="119"/>
      <c r="UUH8" s="119"/>
      <c r="UUI8" s="119"/>
      <c r="UUJ8" s="116"/>
      <c r="UUK8" s="117"/>
      <c r="UUL8" s="116"/>
      <c r="UUM8" s="118"/>
      <c r="UUN8" s="119"/>
      <c r="UUO8" s="119"/>
      <c r="UUP8" s="119"/>
      <c r="UUQ8" s="119"/>
      <c r="UUR8" s="119"/>
      <c r="UUS8" s="116"/>
      <c r="UUT8" s="117"/>
      <c r="UUU8" s="116"/>
      <c r="UUV8" s="118"/>
      <c r="UUW8" s="119"/>
      <c r="UUX8" s="119"/>
      <c r="UUY8" s="119"/>
      <c r="UUZ8" s="119"/>
      <c r="UVA8" s="119"/>
      <c r="UVB8" s="116"/>
      <c r="UVC8" s="117"/>
      <c r="UVD8" s="116"/>
      <c r="UVE8" s="118"/>
      <c r="UVF8" s="119"/>
      <c r="UVG8" s="119"/>
      <c r="UVH8" s="119"/>
      <c r="UVI8" s="119"/>
      <c r="UVJ8" s="119"/>
      <c r="UVK8" s="116"/>
      <c r="UVL8" s="117"/>
      <c r="UVM8" s="116"/>
      <c r="UVN8" s="118"/>
      <c r="UVO8" s="119"/>
      <c r="UVP8" s="119"/>
      <c r="UVQ8" s="119"/>
      <c r="UVR8" s="119"/>
      <c r="UVS8" s="119"/>
      <c r="UVT8" s="116"/>
      <c r="UVU8" s="117"/>
      <c r="UVV8" s="116"/>
      <c r="UVW8" s="118"/>
      <c r="UVX8" s="119"/>
      <c r="UVY8" s="119"/>
      <c r="UVZ8" s="119"/>
      <c r="UWA8" s="119"/>
      <c r="UWB8" s="119"/>
      <c r="UWC8" s="116"/>
      <c r="UWD8" s="117"/>
      <c r="UWE8" s="116"/>
      <c r="UWF8" s="118"/>
      <c r="UWG8" s="119"/>
      <c r="UWH8" s="119"/>
      <c r="UWI8" s="119"/>
      <c r="UWJ8" s="119"/>
      <c r="UWK8" s="119"/>
      <c r="UWL8" s="116"/>
      <c r="UWM8" s="117"/>
      <c r="UWN8" s="116"/>
      <c r="UWO8" s="118"/>
      <c r="UWP8" s="119"/>
      <c r="UWQ8" s="119"/>
      <c r="UWR8" s="119"/>
      <c r="UWS8" s="119"/>
      <c r="UWT8" s="119"/>
      <c r="UWU8" s="116"/>
      <c r="UWV8" s="117"/>
      <c r="UWW8" s="116"/>
      <c r="UWX8" s="118"/>
      <c r="UWY8" s="119"/>
      <c r="UWZ8" s="119"/>
      <c r="UXA8" s="119"/>
      <c r="UXB8" s="119"/>
      <c r="UXC8" s="119"/>
      <c r="UXD8" s="116"/>
      <c r="UXE8" s="117"/>
      <c r="UXF8" s="116"/>
      <c r="UXG8" s="118"/>
      <c r="UXH8" s="119"/>
      <c r="UXI8" s="119"/>
      <c r="UXJ8" s="119"/>
      <c r="UXK8" s="119"/>
      <c r="UXL8" s="119"/>
      <c r="UXM8" s="116"/>
      <c r="UXN8" s="117"/>
      <c r="UXO8" s="116"/>
      <c r="UXP8" s="118"/>
      <c r="UXQ8" s="119"/>
      <c r="UXR8" s="119"/>
      <c r="UXS8" s="119"/>
      <c r="UXT8" s="119"/>
      <c r="UXU8" s="119"/>
      <c r="UXV8" s="116"/>
      <c r="UXW8" s="117"/>
      <c r="UXX8" s="116"/>
      <c r="UXY8" s="118"/>
      <c r="UXZ8" s="119"/>
      <c r="UYA8" s="119"/>
      <c r="UYB8" s="119"/>
      <c r="UYC8" s="119"/>
      <c r="UYD8" s="119"/>
      <c r="UYE8" s="116"/>
      <c r="UYF8" s="117"/>
      <c r="UYG8" s="116"/>
      <c r="UYH8" s="118"/>
      <c r="UYI8" s="119"/>
      <c r="UYJ8" s="119"/>
      <c r="UYK8" s="119"/>
      <c r="UYL8" s="119"/>
      <c r="UYM8" s="119"/>
      <c r="UYN8" s="116"/>
      <c r="UYO8" s="117"/>
      <c r="UYP8" s="116"/>
      <c r="UYQ8" s="118"/>
      <c r="UYR8" s="119"/>
      <c r="UYS8" s="119"/>
      <c r="UYT8" s="119"/>
      <c r="UYU8" s="119"/>
      <c r="UYV8" s="119"/>
      <c r="UYW8" s="116"/>
      <c r="UYX8" s="117"/>
      <c r="UYY8" s="116"/>
      <c r="UYZ8" s="118"/>
      <c r="UZA8" s="119"/>
      <c r="UZB8" s="119"/>
      <c r="UZC8" s="119"/>
      <c r="UZD8" s="119"/>
      <c r="UZE8" s="119"/>
      <c r="UZF8" s="116"/>
      <c r="UZG8" s="117"/>
      <c r="UZH8" s="116"/>
      <c r="UZI8" s="118"/>
      <c r="UZJ8" s="119"/>
      <c r="UZK8" s="119"/>
      <c r="UZL8" s="119"/>
      <c r="UZM8" s="119"/>
      <c r="UZN8" s="119"/>
      <c r="UZO8" s="116"/>
      <c r="UZP8" s="117"/>
      <c r="UZQ8" s="116"/>
      <c r="UZR8" s="118"/>
      <c r="UZS8" s="119"/>
      <c r="UZT8" s="119"/>
      <c r="UZU8" s="119"/>
      <c r="UZV8" s="119"/>
      <c r="UZW8" s="119"/>
      <c r="UZX8" s="116"/>
      <c r="UZY8" s="117"/>
      <c r="UZZ8" s="116"/>
      <c r="VAA8" s="118"/>
      <c r="VAB8" s="119"/>
      <c r="VAC8" s="119"/>
      <c r="VAD8" s="119"/>
      <c r="VAE8" s="119"/>
      <c r="VAF8" s="119"/>
      <c r="VAG8" s="116"/>
      <c r="VAH8" s="117"/>
      <c r="VAI8" s="116"/>
      <c r="VAJ8" s="118"/>
      <c r="VAK8" s="119"/>
      <c r="VAL8" s="119"/>
      <c r="VAM8" s="119"/>
      <c r="VAN8" s="119"/>
      <c r="VAO8" s="119"/>
      <c r="VAP8" s="116"/>
      <c r="VAQ8" s="117"/>
      <c r="VAR8" s="116"/>
      <c r="VAS8" s="118"/>
      <c r="VAT8" s="119"/>
      <c r="VAU8" s="119"/>
      <c r="VAV8" s="119"/>
      <c r="VAW8" s="119"/>
      <c r="VAX8" s="119"/>
      <c r="VAY8" s="116"/>
      <c r="VAZ8" s="117"/>
      <c r="VBA8" s="116"/>
      <c r="VBB8" s="118"/>
      <c r="VBC8" s="119"/>
      <c r="VBD8" s="119"/>
      <c r="VBE8" s="119"/>
      <c r="VBF8" s="119"/>
      <c r="VBG8" s="119"/>
      <c r="VBH8" s="116"/>
      <c r="VBI8" s="117"/>
      <c r="VBJ8" s="116"/>
      <c r="VBK8" s="118"/>
      <c r="VBL8" s="119"/>
      <c r="VBM8" s="119"/>
      <c r="VBN8" s="119"/>
      <c r="VBO8" s="119"/>
      <c r="VBP8" s="119"/>
      <c r="VBQ8" s="116"/>
      <c r="VBR8" s="117"/>
      <c r="VBS8" s="116"/>
      <c r="VBT8" s="118"/>
      <c r="VBU8" s="119"/>
      <c r="VBV8" s="119"/>
      <c r="VBW8" s="119"/>
      <c r="VBX8" s="119"/>
      <c r="VBY8" s="119"/>
      <c r="VBZ8" s="116"/>
      <c r="VCA8" s="117"/>
      <c r="VCB8" s="116"/>
      <c r="VCC8" s="118"/>
      <c r="VCD8" s="119"/>
      <c r="VCE8" s="119"/>
      <c r="VCF8" s="119"/>
      <c r="VCG8" s="119"/>
      <c r="VCH8" s="119"/>
      <c r="VCI8" s="116"/>
      <c r="VCJ8" s="117"/>
      <c r="VCK8" s="116"/>
      <c r="VCL8" s="118"/>
      <c r="VCM8" s="119"/>
      <c r="VCN8" s="119"/>
      <c r="VCO8" s="119"/>
      <c r="VCP8" s="119"/>
      <c r="VCQ8" s="119"/>
      <c r="VCR8" s="116"/>
      <c r="VCS8" s="117"/>
      <c r="VCT8" s="116"/>
      <c r="VCU8" s="118"/>
      <c r="VCV8" s="119"/>
      <c r="VCW8" s="119"/>
      <c r="VCX8" s="119"/>
      <c r="VCY8" s="119"/>
      <c r="VCZ8" s="119"/>
      <c r="VDA8" s="116"/>
      <c r="VDB8" s="117"/>
      <c r="VDC8" s="116"/>
      <c r="VDD8" s="118"/>
      <c r="VDE8" s="119"/>
      <c r="VDF8" s="119"/>
      <c r="VDG8" s="119"/>
      <c r="VDH8" s="119"/>
      <c r="VDI8" s="119"/>
      <c r="VDJ8" s="116"/>
      <c r="VDK8" s="117"/>
      <c r="VDL8" s="116"/>
      <c r="VDM8" s="118"/>
      <c r="VDN8" s="119"/>
      <c r="VDO8" s="119"/>
      <c r="VDP8" s="119"/>
      <c r="VDQ8" s="119"/>
      <c r="VDR8" s="119"/>
      <c r="VDS8" s="116"/>
      <c r="VDT8" s="117"/>
      <c r="VDU8" s="116"/>
      <c r="VDV8" s="118"/>
      <c r="VDW8" s="119"/>
      <c r="VDX8" s="119"/>
      <c r="VDY8" s="119"/>
      <c r="VDZ8" s="119"/>
      <c r="VEA8" s="119"/>
      <c r="VEB8" s="116"/>
      <c r="VEC8" s="117"/>
      <c r="VED8" s="116"/>
      <c r="VEE8" s="118"/>
      <c r="VEF8" s="119"/>
      <c r="VEG8" s="119"/>
      <c r="VEH8" s="119"/>
      <c r="VEI8" s="119"/>
      <c r="VEJ8" s="119"/>
      <c r="VEK8" s="116"/>
      <c r="VEL8" s="117"/>
      <c r="VEM8" s="116"/>
      <c r="VEN8" s="118"/>
      <c r="VEO8" s="119"/>
      <c r="VEP8" s="119"/>
      <c r="VEQ8" s="119"/>
      <c r="VER8" s="119"/>
      <c r="VES8" s="119"/>
      <c r="VET8" s="116"/>
      <c r="VEU8" s="117"/>
      <c r="VEV8" s="116"/>
      <c r="VEW8" s="118"/>
      <c r="VEX8" s="119"/>
      <c r="VEY8" s="119"/>
      <c r="VEZ8" s="119"/>
      <c r="VFA8" s="119"/>
      <c r="VFB8" s="119"/>
      <c r="VFC8" s="116"/>
      <c r="VFD8" s="117"/>
      <c r="VFE8" s="116"/>
      <c r="VFF8" s="118"/>
      <c r="VFG8" s="119"/>
      <c r="VFH8" s="119"/>
      <c r="VFI8" s="119"/>
      <c r="VFJ8" s="119"/>
      <c r="VFK8" s="119"/>
      <c r="VFL8" s="116"/>
      <c r="VFM8" s="117"/>
      <c r="VFN8" s="116"/>
      <c r="VFO8" s="118"/>
      <c r="VFP8" s="119"/>
      <c r="VFQ8" s="119"/>
      <c r="VFR8" s="119"/>
      <c r="VFS8" s="119"/>
      <c r="VFT8" s="119"/>
      <c r="VFU8" s="116"/>
      <c r="VFV8" s="117"/>
      <c r="VFW8" s="116"/>
      <c r="VFX8" s="118"/>
      <c r="VFY8" s="119"/>
      <c r="VFZ8" s="119"/>
      <c r="VGA8" s="119"/>
      <c r="VGB8" s="119"/>
      <c r="VGC8" s="119"/>
      <c r="VGD8" s="116"/>
      <c r="VGE8" s="117"/>
      <c r="VGF8" s="116"/>
      <c r="VGG8" s="118"/>
      <c r="VGH8" s="119"/>
      <c r="VGI8" s="119"/>
      <c r="VGJ8" s="119"/>
      <c r="VGK8" s="119"/>
      <c r="VGL8" s="119"/>
      <c r="VGM8" s="116"/>
      <c r="VGN8" s="117"/>
      <c r="VGO8" s="116"/>
      <c r="VGP8" s="118"/>
      <c r="VGQ8" s="119"/>
      <c r="VGR8" s="119"/>
      <c r="VGS8" s="119"/>
      <c r="VGT8" s="119"/>
      <c r="VGU8" s="119"/>
      <c r="VGV8" s="116"/>
      <c r="VGW8" s="117"/>
      <c r="VGX8" s="116"/>
      <c r="VGY8" s="118"/>
      <c r="VGZ8" s="119"/>
      <c r="VHA8" s="119"/>
      <c r="VHB8" s="119"/>
      <c r="VHC8" s="119"/>
      <c r="VHD8" s="119"/>
      <c r="VHE8" s="116"/>
      <c r="VHF8" s="117"/>
      <c r="VHG8" s="116"/>
      <c r="VHH8" s="118"/>
      <c r="VHI8" s="119"/>
      <c r="VHJ8" s="119"/>
      <c r="VHK8" s="119"/>
      <c r="VHL8" s="119"/>
      <c r="VHM8" s="119"/>
      <c r="VHN8" s="116"/>
      <c r="VHO8" s="117"/>
      <c r="VHP8" s="116"/>
      <c r="VHQ8" s="118"/>
      <c r="VHR8" s="119"/>
      <c r="VHS8" s="119"/>
      <c r="VHT8" s="119"/>
      <c r="VHU8" s="119"/>
      <c r="VHV8" s="119"/>
      <c r="VHW8" s="116"/>
      <c r="VHX8" s="117"/>
      <c r="VHY8" s="116"/>
      <c r="VHZ8" s="118"/>
      <c r="VIA8" s="119"/>
      <c r="VIB8" s="119"/>
      <c r="VIC8" s="119"/>
      <c r="VID8" s="119"/>
      <c r="VIE8" s="119"/>
      <c r="VIF8" s="116"/>
      <c r="VIG8" s="117"/>
      <c r="VIH8" s="116"/>
      <c r="VII8" s="118"/>
      <c r="VIJ8" s="119"/>
      <c r="VIK8" s="119"/>
      <c r="VIL8" s="119"/>
      <c r="VIM8" s="119"/>
      <c r="VIN8" s="119"/>
      <c r="VIO8" s="116"/>
      <c r="VIP8" s="117"/>
      <c r="VIQ8" s="116"/>
      <c r="VIR8" s="118"/>
      <c r="VIS8" s="119"/>
      <c r="VIT8" s="119"/>
      <c r="VIU8" s="119"/>
      <c r="VIV8" s="119"/>
      <c r="VIW8" s="119"/>
      <c r="VIX8" s="116"/>
      <c r="VIY8" s="117"/>
      <c r="VIZ8" s="116"/>
      <c r="VJA8" s="118"/>
      <c r="VJB8" s="119"/>
      <c r="VJC8" s="119"/>
      <c r="VJD8" s="119"/>
      <c r="VJE8" s="119"/>
      <c r="VJF8" s="119"/>
      <c r="VJG8" s="116"/>
      <c r="VJH8" s="117"/>
      <c r="VJI8" s="116"/>
      <c r="VJJ8" s="118"/>
      <c r="VJK8" s="119"/>
      <c r="VJL8" s="119"/>
      <c r="VJM8" s="119"/>
      <c r="VJN8" s="119"/>
      <c r="VJO8" s="119"/>
      <c r="VJP8" s="116"/>
      <c r="VJQ8" s="117"/>
      <c r="VJR8" s="116"/>
      <c r="VJS8" s="118"/>
      <c r="VJT8" s="119"/>
      <c r="VJU8" s="119"/>
      <c r="VJV8" s="119"/>
      <c r="VJW8" s="119"/>
      <c r="VJX8" s="119"/>
      <c r="VJY8" s="116"/>
      <c r="VJZ8" s="117"/>
      <c r="VKA8" s="116"/>
      <c r="VKB8" s="118"/>
      <c r="VKC8" s="119"/>
      <c r="VKD8" s="119"/>
      <c r="VKE8" s="119"/>
      <c r="VKF8" s="119"/>
      <c r="VKG8" s="119"/>
      <c r="VKH8" s="116"/>
      <c r="VKI8" s="117"/>
      <c r="VKJ8" s="116"/>
      <c r="VKK8" s="118"/>
      <c r="VKL8" s="119"/>
      <c r="VKM8" s="119"/>
      <c r="VKN8" s="119"/>
      <c r="VKO8" s="119"/>
      <c r="VKP8" s="119"/>
      <c r="VKQ8" s="116"/>
      <c r="VKR8" s="117"/>
      <c r="VKS8" s="116"/>
      <c r="VKT8" s="118"/>
      <c r="VKU8" s="119"/>
      <c r="VKV8" s="119"/>
      <c r="VKW8" s="119"/>
      <c r="VKX8" s="119"/>
      <c r="VKY8" s="119"/>
      <c r="VKZ8" s="116"/>
      <c r="VLA8" s="117"/>
      <c r="VLB8" s="116"/>
      <c r="VLC8" s="118"/>
      <c r="VLD8" s="119"/>
      <c r="VLE8" s="119"/>
      <c r="VLF8" s="119"/>
      <c r="VLG8" s="119"/>
      <c r="VLH8" s="119"/>
      <c r="VLI8" s="116"/>
      <c r="VLJ8" s="117"/>
      <c r="VLK8" s="116"/>
      <c r="VLL8" s="118"/>
      <c r="VLM8" s="119"/>
      <c r="VLN8" s="119"/>
      <c r="VLO8" s="119"/>
      <c r="VLP8" s="119"/>
      <c r="VLQ8" s="119"/>
      <c r="VLR8" s="116"/>
      <c r="VLS8" s="117"/>
      <c r="VLT8" s="116"/>
      <c r="VLU8" s="118"/>
      <c r="VLV8" s="119"/>
      <c r="VLW8" s="119"/>
      <c r="VLX8" s="119"/>
      <c r="VLY8" s="119"/>
      <c r="VLZ8" s="119"/>
      <c r="VMA8" s="116"/>
      <c r="VMB8" s="117"/>
      <c r="VMC8" s="116"/>
      <c r="VMD8" s="118"/>
      <c r="VME8" s="119"/>
      <c r="VMF8" s="119"/>
      <c r="VMG8" s="119"/>
      <c r="VMH8" s="119"/>
      <c r="VMI8" s="119"/>
      <c r="VMJ8" s="116"/>
      <c r="VMK8" s="117"/>
      <c r="VML8" s="116"/>
      <c r="VMM8" s="118"/>
      <c r="VMN8" s="119"/>
      <c r="VMO8" s="119"/>
      <c r="VMP8" s="119"/>
      <c r="VMQ8" s="119"/>
      <c r="VMR8" s="119"/>
      <c r="VMS8" s="116"/>
      <c r="VMT8" s="117"/>
      <c r="VMU8" s="116"/>
      <c r="VMV8" s="118"/>
      <c r="VMW8" s="119"/>
      <c r="VMX8" s="119"/>
      <c r="VMY8" s="119"/>
      <c r="VMZ8" s="119"/>
      <c r="VNA8" s="119"/>
      <c r="VNB8" s="116"/>
      <c r="VNC8" s="117"/>
      <c r="VND8" s="116"/>
      <c r="VNE8" s="118"/>
      <c r="VNF8" s="119"/>
      <c r="VNG8" s="119"/>
      <c r="VNH8" s="119"/>
      <c r="VNI8" s="119"/>
      <c r="VNJ8" s="119"/>
      <c r="VNK8" s="116"/>
      <c r="VNL8" s="117"/>
      <c r="VNM8" s="116"/>
      <c r="VNN8" s="118"/>
      <c r="VNO8" s="119"/>
      <c r="VNP8" s="119"/>
      <c r="VNQ8" s="119"/>
      <c r="VNR8" s="119"/>
      <c r="VNS8" s="119"/>
      <c r="VNT8" s="116"/>
      <c r="VNU8" s="117"/>
      <c r="VNV8" s="116"/>
      <c r="VNW8" s="118"/>
      <c r="VNX8" s="119"/>
      <c r="VNY8" s="119"/>
      <c r="VNZ8" s="119"/>
      <c r="VOA8" s="119"/>
      <c r="VOB8" s="119"/>
      <c r="VOC8" s="116"/>
      <c r="VOD8" s="117"/>
      <c r="VOE8" s="116"/>
      <c r="VOF8" s="118"/>
      <c r="VOG8" s="119"/>
      <c r="VOH8" s="119"/>
      <c r="VOI8" s="119"/>
      <c r="VOJ8" s="119"/>
      <c r="VOK8" s="119"/>
      <c r="VOL8" s="116"/>
      <c r="VOM8" s="117"/>
      <c r="VON8" s="116"/>
      <c r="VOO8" s="118"/>
      <c r="VOP8" s="119"/>
      <c r="VOQ8" s="119"/>
      <c r="VOR8" s="119"/>
      <c r="VOS8" s="119"/>
      <c r="VOT8" s="119"/>
      <c r="VOU8" s="116"/>
      <c r="VOV8" s="117"/>
      <c r="VOW8" s="116"/>
      <c r="VOX8" s="118"/>
      <c r="VOY8" s="119"/>
      <c r="VOZ8" s="119"/>
      <c r="VPA8" s="119"/>
      <c r="VPB8" s="119"/>
      <c r="VPC8" s="119"/>
      <c r="VPD8" s="116"/>
      <c r="VPE8" s="117"/>
      <c r="VPF8" s="116"/>
      <c r="VPG8" s="118"/>
      <c r="VPH8" s="119"/>
      <c r="VPI8" s="119"/>
      <c r="VPJ8" s="119"/>
      <c r="VPK8" s="119"/>
      <c r="VPL8" s="119"/>
      <c r="VPM8" s="116"/>
      <c r="VPN8" s="117"/>
      <c r="VPO8" s="116"/>
      <c r="VPP8" s="118"/>
      <c r="VPQ8" s="119"/>
      <c r="VPR8" s="119"/>
      <c r="VPS8" s="119"/>
      <c r="VPT8" s="119"/>
      <c r="VPU8" s="119"/>
      <c r="VPV8" s="116"/>
      <c r="VPW8" s="117"/>
      <c r="VPX8" s="116"/>
      <c r="VPY8" s="118"/>
      <c r="VPZ8" s="119"/>
      <c r="VQA8" s="119"/>
      <c r="VQB8" s="119"/>
      <c r="VQC8" s="119"/>
      <c r="VQD8" s="119"/>
      <c r="VQE8" s="116"/>
      <c r="VQF8" s="117"/>
      <c r="VQG8" s="116"/>
      <c r="VQH8" s="118"/>
      <c r="VQI8" s="119"/>
      <c r="VQJ8" s="119"/>
      <c r="VQK8" s="119"/>
      <c r="VQL8" s="119"/>
      <c r="VQM8" s="119"/>
      <c r="VQN8" s="116"/>
      <c r="VQO8" s="117"/>
      <c r="VQP8" s="116"/>
      <c r="VQQ8" s="118"/>
      <c r="VQR8" s="119"/>
      <c r="VQS8" s="119"/>
      <c r="VQT8" s="119"/>
      <c r="VQU8" s="119"/>
      <c r="VQV8" s="119"/>
      <c r="VQW8" s="116"/>
      <c r="VQX8" s="117"/>
      <c r="VQY8" s="116"/>
      <c r="VQZ8" s="118"/>
      <c r="VRA8" s="119"/>
      <c r="VRB8" s="119"/>
      <c r="VRC8" s="119"/>
      <c r="VRD8" s="119"/>
      <c r="VRE8" s="119"/>
      <c r="VRF8" s="116"/>
      <c r="VRG8" s="117"/>
      <c r="VRH8" s="116"/>
      <c r="VRI8" s="118"/>
      <c r="VRJ8" s="119"/>
      <c r="VRK8" s="119"/>
      <c r="VRL8" s="119"/>
      <c r="VRM8" s="119"/>
      <c r="VRN8" s="119"/>
      <c r="VRO8" s="116"/>
      <c r="VRP8" s="117"/>
      <c r="VRQ8" s="116"/>
      <c r="VRR8" s="118"/>
      <c r="VRS8" s="119"/>
      <c r="VRT8" s="119"/>
      <c r="VRU8" s="119"/>
      <c r="VRV8" s="119"/>
      <c r="VRW8" s="119"/>
      <c r="VRX8" s="116"/>
      <c r="VRY8" s="117"/>
      <c r="VRZ8" s="116"/>
      <c r="VSA8" s="118"/>
      <c r="VSB8" s="119"/>
      <c r="VSC8" s="119"/>
      <c r="VSD8" s="119"/>
      <c r="VSE8" s="119"/>
      <c r="VSF8" s="119"/>
      <c r="VSG8" s="116"/>
      <c r="VSH8" s="117"/>
      <c r="VSI8" s="116"/>
      <c r="VSJ8" s="118"/>
      <c r="VSK8" s="119"/>
      <c r="VSL8" s="119"/>
      <c r="VSM8" s="119"/>
      <c r="VSN8" s="119"/>
      <c r="VSO8" s="119"/>
      <c r="VSP8" s="116"/>
      <c r="VSQ8" s="117"/>
      <c r="VSR8" s="116"/>
      <c r="VSS8" s="118"/>
      <c r="VST8" s="119"/>
      <c r="VSU8" s="119"/>
      <c r="VSV8" s="119"/>
      <c r="VSW8" s="119"/>
      <c r="VSX8" s="119"/>
      <c r="VSY8" s="116"/>
      <c r="VSZ8" s="117"/>
      <c r="VTA8" s="116"/>
      <c r="VTB8" s="118"/>
      <c r="VTC8" s="119"/>
      <c r="VTD8" s="119"/>
      <c r="VTE8" s="119"/>
      <c r="VTF8" s="119"/>
      <c r="VTG8" s="119"/>
      <c r="VTH8" s="116"/>
      <c r="VTI8" s="117"/>
      <c r="VTJ8" s="116"/>
      <c r="VTK8" s="118"/>
      <c r="VTL8" s="119"/>
      <c r="VTM8" s="119"/>
      <c r="VTN8" s="119"/>
      <c r="VTO8" s="119"/>
      <c r="VTP8" s="119"/>
      <c r="VTQ8" s="116"/>
      <c r="VTR8" s="117"/>
      <c r="VTS8" s="116"/>
      <c r="VTT8" s="118"/>
      <c r="VTU8" s="119"/>
      <c r="VTV8" s="119"/>
      <c r="VTW8" s="119"/>
      <c r="VTX8" s="119"/>
      <c r="VTY8" s="119"/>
      <c r="VTZ8" s="116"/>
      <c r="VUA8" s="117"/>
      <c r="VUB8" s="116"/>
      <c r="VUC8" s="118"/>
      <c r="VUD8" s="119"/>
      <c r="VUE8" s="119"/>
      <c r="VUF8" s="119"/>
      <c r="VUG8" s="119"/>
      <c r="VUH8" s="119"/>
      <c r="VUI8" s="116"/>
      <c r="VUJ8" s="117"/>
      <c r="VUK8" s="116"/>
      <c r="VUL8" s="118"/>
      <c r="VUM8" s="119"/>
      <c r="VUN8" s="119"/>
      <c r="VUO8" s="119"/>
      <c r="VUP8" s="119"/>
      <c r="VUQ8" s="119"/>
      <c r="VUR8" s="116"/>
      <c r="VUS8" s="117"/>
      <c r="VUT8" s="116"/>
      <c r="VUU8" s="118"/>
      <c r="VUV8" s="119"/>
      <c r="VUW8" s="119"/>
      <c r="VUX8" s="119"/>
      <c r="VUY8" s="119"/>
      <c r="VUZ8" s="119"/>
      <c r="VVA8" s="116"/>
      <c r="VVB8" s="117"/>
      <c r="VVC8" s="116"/>
      <c r="VVD8" s="118"/>
      <c r="VVE8" s="119"/>
      <c r="VVF8" s="119"/>
      <c r="VVG8" s="119"/>
      <c r="VVH8" s="119"/>
      <c r="VVI8" s="119"/>
      <c r="VVJ8" s="116"/>
      <c r="VVK8" s="117"/>
      <c r="VVL8" s="116"/>
      <c r="VVM8" s="118"/>
      <c r="VVN8" s="119"/>
      <c r="VVO8" s="119"/>
      <c r="VVP8" s="119"/>
      <c r="VVQ8" s="119"/>
      <c r="VVR8" s="119"/>
      <c r="VVS8" s="116"/>
      <c r="VVT8" s="117"/>
      <c r="VVU8" s="116"/>
      <c r="VVV8" s="118"/>
      <c r="VVW8" s="119"/>
      <c r="VVX8" s="119"/>
      <c r="VVY8" s="119"/>
      <c r="VVZ8" s="119"/>
      <c r="VWA8" s="119"/>
      <c r="VWB8" s="116"/>
      <c r="VWC8" s="117"/>
      <c r="VWD8" s="116"/>
      <c r="VWE8" s="118"/>
      <c r="VWF8" s="119"/>
      <c r="VWG8" s="119"/>
      <c r="VWH8" s="119"/>
      <c r="VWI8" s="119"/>
      <c r="VWJ8" s="119"/>
      <c r="VWK8" s="116"/>
      <c r="VWL8" s="117"/>
      <c r="VWM8" s="116"/>
      <c r="VWN8" s="118"/>
      <c r="VWO8" s="119"/>
      <c r="VWP8" s="119"/>
      <c r="VWQ8" s="119"/>
      <c r="VWR8" s="119"/>
      <c r="VWS8" s="119"/>
      <c r="VWT8" s="116"/>
      <c r="VWU8" s="117"/>
      <c r="VWV8" s="116"/>
      <c r="VWW8" s="118"/>
      <c r="VWX8" s="119"/>
      <c r="VWY8" s="119"/>
      <c r="VWZ8" s="119"/>
      <c r="VXA8" s="119"/>
      <c r="VXB8" s="119"/>
      <c r="VXC8" s="116"/>
      <c r="VXD8" s="117"/>
      <c r="VXE8" s="116"/>
      <c r="VXF8" s="118"/>
      <c r="VXG8" s="119"/>
      <c r="VXH8" s="119"/>
      <c r="VXI8" s="119"/>
      <c r="VXJ8" s="119"/>
      <c r="VXK8" s="119"/>
      <c r="VXL8" s="116"/>
      <c r="VXM8" s="117"/>
      <c r="VXN8" s="116"/>
      <c r="VXO8" s="118"/>
      <c r="VXP8" s="119"/>
      <c r="VXQ8" s="119"/>
      <c r="VXR8" s="119"/>
      <c r="VXS8" s="119"/>
      <c r="VXT8" s="119"/>
      <c r="VXU8" s="116"/>
      <c r="VXV8" s="117"/>
      <c r="VXW8" s="116"/>
      <c r="VXX8" s="118"/>
      <c r="VXY8" s="119"/>
      <c r="VXZ8" s="119"/>
      <c r="VYA8" s="119"/>
      <c r="VYB8" s="119"/>
      <c r="VYC8" s="119"/>
      <c r="VYD8" s="116"/>
      <c r="VYE8" s="117"/>
      <c r="VYF8" s="116"/>
      <c r="VYG8" s="118"/>
      <c r="VYH8" s="119"/>
      <c r="VYI8" s="119"/>
      <c r="VYJ8" s="119"/>
      <c r="VYK8" s="119"/>
      <c r="VYL8" s="119"/>
      <c r="VYM8" s="116"/>
      <c r="VYN8" s="117"/>
      <c r="VYO8" s="116"/>
      <c r="VYP8" s="118"/>
      <c r="VYQ8" s="119"/>
      <c r="VYR8" s="119"/>
      <c r="VYS8" s="119"/>
      <c r="VYT8" s="119"/>
      <c r="VYU8" s="119"/>
      <c r="VYV8" s="116"/>
      <c r="VYW8" s="117"/>
      <c r="VYX8" s="116"/>
      <c r="VYY8" s="118"/>
      <c r="VYZ8" s="119"/>
      <c r="VZA8" s="119"/>
      <c r="VZB8" s="119"/>
      <c r="VZC8" s="119"/>
      <c r="VZD8" s="119"/>
      <c r="VZE8" s="116"/>
      <c r="VZF8" s="117"/>
      <c r="VZG8" s="116"/>
      <c r="VZH8" s="118"/>
      <c r="VZI8" s="119"/>
      <c r="VZJ8" s="119"/>
      <c r="VZK8" s="119"/>
      <c r="VZL8" s="119"/>
      <c r="VZM8" s="119"/>
      <c r="VZN8" s="116"/>
      <c r="VZO8" s="117"/>
      <c r="VZP8" s="116"/>
      <c r="VZQ8" s="118"/>
      <c r="VZR8" s="119"/>
      <c r="VZS8" s="119"/>
      <c r="VZT8" s="119"/>
      <c r="VZU8" s="119"/>
      <c r="VZV8" s="119"/>
      <c r="VZW8" s="116"/>
      <c r="VZX8" s="117"/>
      <c r="VZY8" s="116"/>
      <c r="VZZ8" s="118"/>
      <c r="WAA8" s="119"/>
      <c r="WAB8" s="119"/>
      <c r="WAC8" s="119"/>
      <c r="WAD8" s="119"/>
      <c r="WAE8" s="119"/>
      <c r="WAF8" s="116"/>
      <c r="WAG8" s="117"/>
      <c r="WAH8" s="116"/>
      <c r="WAI8" s="118"/>
      <c r="WAJ8" s="119"/>
      <c r="WAK8" s="119"/>
      <c r="WAL8" s="119"/>
      <c r="WAM8" s="119"/>
      <c r="WAN8" s="119"/>
      <c r="WAO8" s="116"/>
      <c r="WAP8" s="117"/>
      <c r="WAQ8" s="116"/>
      <c r="WAR8" s="118"/>
      <c r="WAS8" s="119"/>
      <c r="WAT8" s="119"/>
      <c r="WAU8" s="119"/>
      <c r="WAV8" s="119"/>
      <c r="WAW8" s="119"/>
      <c r="WAX8" s="116"/>
      <c r="WAY8" s="117"/>
      <c r="WAZ8" s="116"/>
      <c r="WBA8" s="118"/>
      <c r="WBB8" s="119"/>
      <c r="WBC8" s="119"/>
      <c r="WBD8" s="119"/>
      <c r="WBE8" s="119"/>
      <c r="WBF8" s="119"/>
      <c r="WBG8" s="116"/>
      <c r="WBH8" s="117"/>
      <c r="WBI8" s="116"/>
      <c r="WBJ8" s="118"/>
      <c r="WBK8" s="119"/>
      <c r="WBL8" s="119"/>
      <c r="WBM8" s="119"/>
      <c r="WBN8" s="119"/>
      <c r="WBO8" s="119"/>
      <c r="WBP8" s="116"/>
      <c r="WBQ8" s="117"/>
      <c r="WBR8" s="116"/>
      <c r="WBS8" s="118"/>
      <c r="WBT8" s="119"/>
      <c r="WBU8" s="119"/>
      <c r="WBV8" s="119"/>
      <c r="WBW8" s="119"/>
      <c r="WBX8" s="119"/>
      <c r="WBY8" s="116"/>
      <c r="WBZ8" s="117"/>
      <c r="WCA8" s="116"/>
      <c r="WCB8" s="118"/>
      <c r="WCC8" s="119"/>
      <c r="WCD8" s="119"/>
      <c r="WCE8" s="119"/>
      <c r="WCF8" s="119"/>
      <c r="WCG8" s="119"/>
      <c r="WCH8" s="116"/>
      <c r="WCI8" s="117"/>
      <c r="WCJ8" s="116"/>
      <c r="WCK8" s="118"/>
      <c r="WCL8" s="119"/>
      <c r="WCM8" s="119"/>
      <c r="WCN8" s="119"/>
      <c r="WCO8" s="119"/>
      <c r="WCP8" s="119"/>
      <c r="WCQ8" s="116"/>
      <c r="WCR8" s="117"/>
      <c r="WCS8" s="116"/>
      <c r="WCT8" s="118"/>
      <c r="WCU8" s="119"/>
      <c r="WCV8" s="119"/>
      <c r="WCW8" s="119"/>
      <c r="WCX8" s="119"/>
      <c r="WCY8" s="119"/>
      <c r="WCZ8" s="116"/>
      <c r="WDA8" s="117"/>
      <c r="WDB8" s="116"/>
      <c r="WDC8" s="118"/>
      <c r="WDD8" s="119"/>
      <c r="WDE8" s="119"/>
      <c r="WDF8" s="119"/>
      <c r="WDG8" s="119"/>
      <c r="WDH8" s="119"/>
      <c r="WDI8" s="116"/>
      <c r="WDJ8" s="117"/>
      <c r="WDK8" s="116"/>
      <c r="WDL8" s="118"/>
      <c r="WDM8" s="119"/>
      <c r="WDN8" s="119"/>
      <c r="WDO8" s="119"/>
      <c r="WDP8" s="119"/>
      <c r="WDQ8" s="119"/>
      <c r="WDR8" s="116"/>
      <c r="WDS8" s="117"/>
      <c r="WDT8" s="116"/>
      <c r="WDU8" s="118"/>
      <c r="WDV8" s="119"/>
      <c r="WDW8" s="119"/>
      <c r="WDX8" s="119"/>
      <c r="WDY8" s="119"/>
      <c r="WDZ8" s="119"/>
      <c r="WEA8" s="116"/>
      <c r="WEB8" s="117"/>
      <c r="WEC8" s="116"/>
      <c r="WED8" s="118"/>
      <c r="WEE8" s="119"/>
      <c r="WEF8" s="119"/>
      <c r="WEG8" s="119"/>
      <c r="WEH8" s="119"/>
      <c r="WEI8" s="119"/>
      <c r="WEJ8" s="116"/>
      <c r="WEK8" s="117"/>
      <c r="WEL8" s="116"/>
      <c r="WEM8" s="118"/>
      <c r="WEN8" s="119"/>
      <c r="WEO8" s="119"/>
      <c r="WEP8" s="119"/>
      <c r="WEQ8" s="119"/>
      <c r="WER8" s="119"/>
      <c r="WES8" s="116"/>
      <c r="WET8" s="117"/>
      <c r="WEU8" s="116"/>
      <c r="WEV8" s="118"/>
      <c r="WEW8" s="119"/>
      <c r="WEX8" s="119"/>
      <c r="WEY8" s="119"/>
      <c r="WEZ8" s="119"/>
      <c r="WFA8" s="119"/>
      <c r="WFB8" s="116"/>
      <c r="WFC8" s="117"/>
      <c r="WFD8" s="116"/>
      <c r="WFE8" s="118"/>
      <c r="WFF8" s="119"/>
      <c r="WFG8" s="119"/>
      <c r="WFH8" s="119"/>
      <c r="WFI8" s="119"/>
      <c r="WFJ8" s="119"/>
      <c r="WFK8" s="116"/>
      <c r="WFL8" s="117"/>
      <c r="WFM8" s="116"/>
      <c r="WFN8" s="118"/>
      <c r="WFO8" s="119"/>
      <c r="WFP8" s="119"/>
      <c r="WFQ8" s="119"/>
      <c r="WFR8" s="119"/>
      <c r="WFS8" s="119"/>
      <c r="WFT8" s="116"/>
      <c r="WFU8" s="117"/>
      <c r="WFV8" s="116"/>
      <c r="WFW8" s="118"/>
      <c r="WFX8" s="119"/>
      <c r="WFY8" s="119"/>
      <c r="WFZ8" s="119"/>
      <c r="WGA8" s="119"/>
      <c r="WGB8" s="119"/>
      <c r="WGC8" s="116"/>
      <c r="WGD8" s="117"/>
      <c r="WGE8" s="116"/>
      <c r="WGF8" s="118"/>
      <c r="WGG8" s="119"/>
      <c r="WGH8" s="119"/>
      <c r="WGI8" s="119"/>
      <c r="WGJ8" s="119"/>
      <c r="WGK8" s="119"/>
      <c r="WGL8" s="116"/>
      <c r="WGM8" s="117"/>
      <c r="WGN8" s="116"/>
      <c r="WGO8" s="118"/>
      <c r="WGP8" s="119"/>
      <c r="WGQ8" s="119"/>
      <c r="WGR8" s="119"/>
      <c r="WGS8" s="119"/>
      <c r="WGT8" s="119"/>
      <c r="WGU8" s="116"/>
      <c r="WGV8" s="117"/>
      <c r="WGW8" s="116"/>
      <c r="WGX8" s="118"/>
      <c r="WGY8" s="119"/>
      <c r="WGZ8" s="119"/>
      <c r="WHA8" s="119"/>
      <c r="WHB8" s="119"/>
      <c r="WHC8" s="119"/>
      <c r="WHD8" s="116"/>
      <c r="WHE8" s="117"/>
      <c r="WHF8" s="116"/>
      <c r="WHG8" s="118"/>
      <c r="WHH8" s="119"/>
      <c r="WHI8" s="119"/>
      <c r="WHJ8" s="119"/>
      <c r="WHK8" s="119"/>
      <c r="WHL8" s="119"/>
      <c r="WHM8" s="116"/>
      <c r="WHN8" s="117"/>
      <c r="WHO8" s="116"/>
      <c r="WHP8" s="118"/>
      <c r="WHQ8" s="119"/>
      <c r="WHR8" s="119"/>
      <c r="WHS8" s="119"/>
      <c r="WHT8" s="119"/>
      <c r="WHU8" s="119"/>
      <c r="WHV8" s="116"/>
      <c r="WHW8" s="117"/>
      <c r="WHX8" s="116"/>
      <c r="WHY8" s="118"/>
      <c r="WHZ8" s="119"/>
      <c r="WIA8" s="119"/>
      <c r="WIB8" s="119"/>
      <c r="WIC8" s="119"/>
      <c r="WID8" s="119"/>
      <c r="WIE8" s="116"/>
      <c r="WIF8" s="117"/>
      <c r="WIG8" s="116"/>
      <c r="WIH8" s="118"/>
      <c r="WII8" s="119"/>
      <c r="WIJ8" s="119"/>
      <c r="WIK8" s="119"/>
      <c r="WIL8" s="119"/>
      <c r="WIM8" s="119"/>
      <c r="WIN8" s="116"/>
      <c r="WIO8" s="117"/>
      <c r="WIP8" s="116"/>
      <c r="WIQ8" s="118"/>
      <c r="WIR8" s="119"/>
      <c r="WIS8" s="119"/>
      <c r="WIT8" s="119"/>
      <c r="WIU8" s="119"/>
      <c r="WIV8" s="119"/>
      <c r="WIW8" s="116"/>
      <c r="WIX8" s="117"/>
      <c r="WIY8" s="116"/>
      <c r="WIZ8" s="118"/>
      <c r="WJA8" s="119"/>
      <c r="WJB8" s="119"/>
      <c r="WJC8" s="119"/>
      <c r="WJD8" s="119"/>
      <c r="WJE8" s="119"/>
      <c r="WJF8" s="116"/>
      <c r="WJG8" s="117"/>
      <c r="WJH8" s="116"/>
      <c r="WJI8" s="118"/>
      <c r="WJJ8" s="119"/>
      <c r="WJK8" s="119"/>
      <c r="WJL8" s="119"/>
      <c r="WJM8" s="119"/>
      <c r="WJN8" s="119"/>
      <c r="WJO8" s="116"/>
      <c r="WJP8" s="117"/>
      <c r="WJQ8" s="116"/>
      <c r="WJR8" s="118"/>
      <c r="WJS8" s="119"/>
      <c r="WJT8" s="119"/>
      <c r="WJU8" s="119"/>
      <c r="WJV8" s="119"/>
      <c r="WJW8" s="119"/>
      <c r="WJX8" s="116"/>
      <c r="WJY8" s="117"/>
      <c r="WJZ8" s="116"/>
      <c r="WKA8" s="118"/>
      <c r="WKB8" s="119"/>
      <c r="WKC8" s="119"/>
      <c r="WKD8" s="119"/>
      <c r="WKE8" s="119"/>
      <c r="WKF8" s="119"/>
      <c r="WKG8" s="116"/>
      <c r="WKH8" s="117"/>
      <c r="WKI8" s="116"/>
      <c r="WKJ8" s="118"/>
      <c r="WKK8" s="119"/>
      <c r="WKL8" s="119"/>
      <c r="WKM8" s="119"/>
      <c r="WKN8" s="119"/>
      <c r="WKO8" s="119"/>
      <c r="WKP8" s="116"/>
      <c r="WKQ8" s="117"/>
      <c r="WKR8" s="116"/>
      <c r="WKS8" s="118"/>
      <c r="WKT8" s="119"/>
      <c r="WKU8" s="119"/>
      <c r="WKV8" s="119"/>
      <c r="WKW8" s="119"/>
      <c r="WKX8" s="119"/>
      <c r="WKY8" s="116"/>
      <c r="WKZ8" s="117"/>
      <c r="WLA8" s="116"/>
      <c r="WLB8" s="118"/>
      <c r="WLC8" s="119"/>
      <c r="WLD8" s="119"/>
      <c r="WLE8" s="119"/>
      <c r="WLF8" s="119"/>
      <c r="WLG8" s="119"/>
      <c r="WLH8" s="116"/>
      <c r="WLI8" s="117"/>
      <c r="WLJ8" s="116"/>
      <c r="WLK8" s="118"/>
      <c r="WLL8" s="119"/>
      <c r="WLM8" s="119"/>
      <c r="WLN8" s="119"/>
      <c r="WLO8" s="119"/>
      <c r="WLP8" s="119"/>
      <c r="WLQ8" s="116"/>
      <c r="WLR8" s="117"/>
      <c r="WLS8" s="116"/>
      <c r="WLT8" s="118"/>
      <c r="WLU8" s="119"/>
      <c r="WLV8" s="119"/>
      <c r="WLW8" s="119"/>
      <c r="WLX8" s="119"/>
      <c r="WLY8" s="119"/>
      <c r="WLZ8" s="116"/>
      <c r="WMA8" s="117"/>
      <c r="WMB8" s="116"/>
      <c r="WMC8" s="118"/>
      <c r="WMD8" s="119"/>
      <c r="WME8" s="119"/>
      <c r="WMF8" s="119"/>
      <c r="WMG8" s="119"/>
      <c r="WMH8" s="119"/>
      <c r="WMI8" s="116"/>
      <c r="WMJ8" s="117"/>
      <c r="WMK8" s="116"/>
      <c r="WML8" s="118"/>
      <c r="WMM8" s="119"/>
      <c r="WMN8" s="119"/>
      <c r="WMO8" s="119"/>
      <c r="WMP8" s="119"/>
      <c r="WMQ8" s="119"/>
      <c r="WMR8" s="116"/>
      <c r="WMS8" s="117"/>
      <c r="WMT8" s="116"/>
      <c r="WMU8" s="118"/>
      <c r="WMV8" s="119"/>
      <c r="WMW8" s="119"/>
      <c r="WMX8" s="119"/>
      <c r="WMY8" s="119"/>
      <c r="WMZ8" s="119"/>
      <c r="WNA8" s="116"/>
      <c r="WNB8" s="117"/>
      <c r="WNC8" s="116"/>
      <c r="WND8" s="118"/>
      <c r="WNE8" s="119"/>
      <c r="WNF8" s="119"/>
      <c r="WNG8" s="119"/>
      <c r="WNH8" s="119"/>
      <c r="WNI8" s="119"/>
      <c r="WNJ8" s="116"/>
      <c r="WNK8" s="117"/>
      <c r="WNL8" s="116"/>
      <c r="WNM8" s="118"/>
      <c r="WNN8" s="119"/>
      <c r="WNO8" s="119"/>
      <c r="WNP8" s="119"/>
      <c r="WNQ8" s="119"/>
      <c r="WNR8" s="119"/>
      <c r="WNS8" s="116"/>
      <c r="WNT8" s="117"/>
      <c r="WNU8" s="116"/>
      <c r="WNV8" s="118"/>
      <c r="WNW8" s="119"/>
      <c r="WNX8" s="119"/>
      <c r="WNY8" s="119"/>
      <c r="WNZ8" s="119"/>
      <c r="WOA8" s="119"/>
      <c r="WOB8" s="116"/>
      <c r="WOC8" s="117"/>
      <c r="WOD8" s="116"/>
      <c r="WOE8" s="118"/>
      <c r="WOF8" s="119"/>
      <c r="WOG8" s="119"/>
      <c r="WOH8" s="119"/>
      <c r="WOI8" s="119"/>
      <c r="WOJ8" s="119"/>
      <c r="WOK8" s="116"/>
      <c r="WOL8" s="117"/>
      <c r="WOM8" s="116"/>
      <c r="WON8" s="118"/>
      <c r="WOO8" s="119"/>
      <c r="WOP8" s="119"/>
      <c r="WOQ8" s="119"/>
      <c r="WOR8" s="119"/>
      <c r="WOS8" s="119"/>
      <c r="WOT8" s="116"/>
      <c r="WOU8" s="117"/>
      <c r="WOV8" s="116"/>
      <c r="WOW8" s="118"/>
      <c r="WOX8" s="119"/>
      <c r="WOY8" s="119"/>
      <c r="WOZ8" s="119"/>
      <c r="WPA8" s="119"/>
      <c r="WPB8" s="119"/>
      <c r="WPC8" s="116"/>
      <c r="WPD8" s="117"/>
      <c r="WPE8" s="116"/>
      <c r="WPF8" s="118"/>
      <c r="WPG8" s="119"/>
      <c r="WPH8" s="119"/>
      <c r="WPI8" s="119"/>
      <c r="WPJ8" s="119"/>
      <c r="WPK8" s="119"/>
      <c r="WPL8" s="116"/>
      <c r="WPM8" s="117"/>
      <c r="WPN8" s="116"/>
      <c r="WPO8" s="118"/>
      <c r="WPP8" s="119"/>
      <c r="WPQ8" s="119"/>
      <c r="WPR8" s="119"/>
      <c r="WPS8" s="119"/>
      <c r="WPT8" s="119"/>
      <c r="WPU8" s="116"/>
      <c r="WPV8" s="117"/>
      <c r="WPW8" s="116"/>
      <c r="WPX8" s="118"/>
      <c r="WPY8" s="119"/>
      <c r="WPZ8" s="119"/>
      <c r="WQA8" s="119"/>
      <c r="WQB8" s="119"/>
      <c r="WQC8" s="119"/>
      <c r="WQD8" s="116"/>
      <c r="WQE8" s="117"/>
      <c r="WQF8" s="116"/>
      <c r="WQG8" s="118"/>
      <c r="WQH8" s="119"/>
      <c r="WQI8" s="119"/>
      <c r="WQJ8" s="119"/>
      <c r="WQK8" s="119"/>
      <c r="WQL8" s="119"/>
      <c r="WQM8" s="116"/>
      <c r="WQN8" s="117"/>
      <c r="WQO8" s="116"/>
      <c r="WQP8" s="118"/>
      <c r="WQQ8" s="119"/>
      <c r="WQR8" s="119"/>
      <c r="WQS8" s="119"/>
      <c r="WQT8" s="119"/>
      <c r="WQU8" s="119"/>
      <c r="WQV8" s="116"/>
      <c r="WQW8" s="117"/>
      <c r="WQX8" s="116"/>
      <c r="WQY8" s="118"/>
      <c r="WQZ8" s="119"/>
      <c r="WRA8" s="119"/>
      <c r="WRB8" s="119"/>
      <c r="WRC8" s="119"/>
      <c r="WRD8" s="119"/>
      <c r="WRE8" s="116"/>
      <c r="WRF8" s="117"/>
      <c r="WRG8" s="116"/>
      <c r="WRH8" s="118"/>
      <c r="WRI8" s="119"/>
      <c r="WRJ8" s="119"/>
      <c r="WRK8" s="119"/>
      <c r="WRL8" s="119"/>
      <c r="WRM8" s="119"/>
      <c r="WRN8" s="116"/>
      <c r="WRO8" s="117"/>
      <c r="WRP8" s="116"/>
      <c r="WRQ8" s="118"/>
      <c r="WRR8" s="119"/>
      <c r="WRS8" s="119"/>
      <c r="WRT8" s="119"/>
      <c r="WRU8" s="119"/>
      <c r="WRV8" s="119"/>
      <c r="WRW8" s="116"/>
      <c r="WRX8" s="117"/>
      <c r="WRY8" s="116"/>
      <c r="WRZ8" s="118"/>
      <c r="WSA8" s="119"/>
      <c r="WSB8" s="119"/>
      <c r="WSC8" s="119"/>
      <c r="WSD8" s="119"/>
      <c r="WSE8" s="119"/>
      <c r="WSF8" s="116"/>
      <c r="WSG8" s="117"/>
      <c r="WSH8" s="116"/>
      <c r="WSI8" s="118"/>
      <c r="WSJ8" s="119"/>
      <c r="WSK8" s="119"/>
      <c r="WSL8" s="119"/>
      <c r="WSM8" s="119"/>
      <c r="WSN8" s="119"/>
      <c r="WSO8" s="116"/>
      <c r="WSP8" s="117"/>
      <c r="WSQ8" s="116"/>
      <c r="WSR8" s="118"/>
      <c r="WSS8" s="119"/>
      <c r="WST8" s="119"/>
      <c r="WSU8" s="119"/>
      <c r="WSV8" s="119"/>
      <c r="WSW8" s="119"/>
      <c r="WSX8" s="116"/>
      <c r="WSY8" s="117"/>
      <c r="WSZ8" s="116"/>
      <c r="WTA8" s="118"/>
      <c r="WTB8" s="119"/>
      <c r="WTC8" s="119"/>
      <c r="WTD8" s="119"/>
      <c r="WTE8" s="119"/>
      <c r="WTF8" s="119"/>
      <c r="WTG8" s="116"/>
      <c r="WTH8" s="117"/>
      <c r="WTI8" s="116"/>
      <c r="WTJ8" s="118"/>
      <c r="WTK8" s="119"/>
      <c r="WTL8" s="119"/>
      <c r="WTM8" s="119"/>
      <c r="WTN8" s="119"/>
      <c r="WTO8" s="119"/>
      <c r="WTP8" s="116"/>
      <c r="WTQ8" s="117"/>
      <c r="WTR8" s="116"/>
      <c r="WTS8" s="118"/>
      <c r="WTT8" s="119"/>
      <c r="WTU8" s="119"/>
      <c r="WTV8" s="119"/>
      <c r="WTW8" s="119"/>
      <c r="WTX8" s="119"/>
      <c r="WTY8" s="116"/>
      <c r="WTZ8" s="117"/>
      <c r="WUA8" s="116"/>
      <c r="WUB8" s="118"/>
      <c r="WUC8" s="119"/>
      <c r="WUD8" s="119"/>
      <c r="WUE8" s="119"/>
      <c r="WUF8" s="119"/>
      <c r="WUG8" s="119"/>
      <c r="WUH8" s="116"/>
      <c r="WUI8" s="117"/>
      <c r="WUJ8" s="116"/>
      <c r="WUK8" s="118"/>
      <c r="WUL8" s="119"/>
      <c r="WUM8" s="119"/>
      <c r="WUN8" s="119"/>
      <c r="WUO8" s="119"/>
      <c r="WUP8" s="119"/>
      <c r="WUQ8" s="116"/>
      <c r="WUR8" s="117"/>
      <c r="WUS8" s="116"/>
      <c r="WUT8" s="118"/>
      <c r="WUU8" s="119"/>
      <c r="WUV8" s="119"/>
      <c r="WUW8" s="119"/>
      <c r="WUX8" s="119"/>
      <c r="WUY8" s="119"/>
      <c r="WUZ8" s="116"/>
      <c r="WVA8" s="117"/>
      <c r="WVB8" s="116"/>
      <c r="WVC8" s="118"/>
      <c r="WVD8" s="119"/>
      <c r="WVE8" s="119"/>
      <c r="WVF8" s="119"/>
      <c r="WVG8" s="119"/>
      <c r="WVH8" s="119"/>
      <c r="WVI8" s="116"/>
      <c r="WVJ8" s="117"/>
      <c r="WVK8" s="116"/>
      <c r="WVL8" s="118"/>
      <c r="WVM8" s="119"/>
      <c r="WVN8" s="119"/>
      <c r="WVO8" s="119"/>
      <c r="WVP8" s="119"/>
      <c r="WVQ8" s="119"/>
      <c r="WVR8" s="116"/>
      <c r="WVS8" s="117"/>
      <c r="WVT8" s="116"/>
      <c r="WVU8" s="118"/>
      <c r="WVV8" s="119"/>
      <c r="WVW8" s="119"/>
      <c r="WVX8" s="119"/>
      <c r="WVY8" s="119"/>
      <c r="WVZ8" s="119"/>
      <c r="WWA8" s="116"/>
      <c r="WWB8" s="117"/>
      <c r="WWC8" s="116"/>
      <c r="WWD8" s="118"/>
      <c r="WWE8" s="119"/>
      <c r="WWF8" s="119"/>
      <c r="WWG8" s="119"/>
      <c r="WWH8" s="119"/>
      <c r="WWI8" s="119"/>
      <c r="WWJ8" s="116"/>
      <c r="WWK8" s="117"/>
      <c r="WWL8" s="116"/>
      <c r="WWM8" s="118"/>
      <c r="WWN8" s="119"/>
      <c r="WWO8" s="119"/>
      <c r="WWP8" s="119"/>
      <c r="WWQ8" s="119"/>
      <c r="WWR8" s="119"/>
      <c r="WWS8" s="116"/>
      <c r="WWT8" s="117"/>
      <c r="WWU8" s="116"/>
      <c r="WWV8" s="118"/>
      <c r="WWW8" s="119"/>
      <c r="WWX8" s="119"/>
      <c r="WWY8" s="119"/>
      <c r="WWZ8" s="119"/>
      <c r="WXA8" s="119"/>
      <c r="WXB8" s="116"/>
      <c r="WXC8" s="117"/>
      <c r="WXD8" s="116"/>
      <c r="WXE8" s="118"/>
      <c r="WXF8" s="119"/>
      <c r="WXG8" s="119"/>
      <c r="WXH8" s="119"/>
      <c r="WXI8" s="119"/>
      <c r="WXJ8" s="119"/>
      <c r="WXK8" s="116"/>
      <c r="WXL8" s="117"/>
      <c r="WXM8" s="116"/>
      <c r="WXN8" s="118"/>
      <c r="WXO8" s="119"/>
      <c r="WXP8" s="119"/>
      <c r="WXQ8" s="119"/>
      <c r="WXR8" s="119"/>
      <c r="WXS8" s="119"/>
      <c r="WXT8" s="116"/>
      <c r="WXU8" s="117"/>
      <c r="WXV8" s="116"/>
      <c r="WXW8" s="118"/>
      <c r="WXX8" s="119"/>
      <c r="WXY8" s="119"/>
      <c r="WXZ8" s="119"/>
      <c r="WYA8" s="119"/>
      <c r="WYB8" s="119"/>
      <c r="WYC8" s="116"/>
      <c r="WYD8" s="117"/>
      <c r="WYE8" s="116"/>
      <c r="WYF8" s="118"/>
      <c r="WYG8" s="119"/>
      <c r="WYH8" s="119"/>
      <c r="WYI8" s="119"/>
      <c r="WYJ8" s="119"/>
      <c r="WYK8" s="119"/>
      <c r="WYL8" s="116"/>
      <c r="WYM8" s="117"/>
      <c r="WYN8" s="116"/>
      <c r="WYO8" s="118"/>
      <c r="WYP8" s="119"/>
      <c r="WYQ8" s="119"/>
      <c r="WYR8" s="119"/>
      <c r="WYS8" s="119"/>
      <c r="WYT8" s="119"/>
      <c r="WYU8" s="116"/>
      <c r="WYV8" s="117"/>
      <c r="WYW8" s="116"/>
      <c r="WYX8" s="118"/>
      <c r="WYY8" s="119"/>
      <c r="WYZ8" s="119"/>
      <c r="WZA8" s="119"/>
      <c r="WZB8" s="119"/>
      <c r="WZC8" s="119"/>
      <c r="WZD8" s="116"/>
      <c r="WZE8" s="117"/>
      <c r="WZF8" s="116"/>
      <c r="WZG8" s="118"/>
      <c r="WZH8" s="119"/>
      <c r="WZI8" s="119"/>
      <c r="WZJ8" s="119"/>
      <c r="WZK8" s="119"/>
      <c r="WZL8" s="119"/>
      <c r="WZM8" s="116"/>
      <c r="WZN8" s="117"/>
      <c r="WZO8" s="116"/>
      <c r="WZP8" s="118"/>
      <c r="WZQ8" s="119"/>
      <c r="WZR8" s="119"/>
      <c r="WZS8" s="119"/>
      <c r="WZT8" s="119"/>
      <c r="WZU8" s="119"/>
      <c r="WZV8" s="116"/>
      <c r="WZW8" s="117"/>
      <c r="WZX8" s="116"/>
      <c r="WZY8" s="118"/>
      <c r="WZZ8" s="119"/>
      <c r="XAA8" s="119"/>
      <c r="XAB8" s="119"/>
      <c r="XAC8" s="119"/>
      <c r="XAD8" s="119"/>
      <c r="XAE8" s="116"/>
      <c r="XAF8" s="117"/>
      <c r="XAG8" s="116"/>
      <c r="XAH8" s="118"/>
      <c r="XAI8" s="119"/>
      <c r="XAJ8" s="119"/>
      <c r="XAK8" s="119"/>
      <c r="XAL8" s="119"/>
      <c r="XAM8" s="119"/>
      <c r="XAN8" s="116"/>
      <c r="XAO8" s="117"/>
      <c r="XAP8" s="116"/>
      <c r="XAQ8" s="118"/>
      <c r="XAR8" s="119"/>
      <c r="XAS8" s="119"/>
      <c r="XAT8" s="119"/>
      <c r="XAU8" s="119"/>
      <c r="XAV8" s="119"/>
      <c r="XAW8" s="116"/>
      <c r="XAX8" s="117"/>
      <c r="XAY8" s="116"/>
      <c r="XAZ8" s="118"/>
      <c r="XBA8" s="119"/>
      <c r="XBB8" s="119"/>
      <c r="XBC8" s="119"/>
      <c r="XBD8" s="119"/>
      <c r="XBE8" s="119"/>
      <c r="XBF8" s="116"/>
      <c r="XBG8" s="117"/>
      <c r="XBH8" s="116"/>
      <c r="XBI8" s="118"/>
      <c r="XBJ8" s="119"/>
      <c r="XBK8" s="119"/>
      <c r="XBL8" s="119"/>
      <c r="XBM8" s="119"/>
      <c r="XBN8" s="119"/>
      <c r="XBO8" s="116"/>
      <c r="XBP8" s="117"/>
      <c r="XBQ8" s="116"/>
      <c r="XBR8" s="118"/>
      <c r="XBS8" s="119"/>
      <c r="XBT8" s="119"/>
      <c r="XBU8" s="119"/>
      <c r="XBV8" s="119"/>
      <c r="XBW8" s="119"/>
      <c r="XBX8" s="116"/>
      <c r="XBY8" s="117"/>
      <c r="XBZ8" s="116"/>
      <c r="XCA8" s="118"/>
      <c r="XCB8" s="119"/>
      <c r="XCC8" s="119"/>
      <c r="XCD8" s="119"/>
      <c r="XCE8" s="119"/>
      <c r="XCF8" s="119"/>
      <c r="XCG8" s="116"/>
      <c r="XCH8" s="117"/>
      <c r="XCI8" s="116"/>
      <c r="XCJ8" s="118"/>
      <c r="XCK8" s="119"/>
      <c r="XCL8" s="119"/>
      <c r="XCM8" s="119"/>
      <c r="XCN8" s="119"/>
      <c r="XCO8" s="119"/>
      <c r="XCP8" s="116"/>
      <c r="XCQ8" s="117"/>
      <c r="XCR8" s="116"/>
      <c r="XCS8" s="118"/>
      <c r="XCT8" s="119"/>
      <c r="XCU8" s="119"/>
      <c r="XCV8" s="119"/>
      <c r="XCW8" s="119"/>
      <c r="XCX8" s="119"/>
      <c r="XCY8" s="116"/>
      <c r="XCZ8" s="117"/>
      <c r="XDA8" s="116"/>
      <c r="XDB8" s="118"/>
      <c r="XDC8" s="119"/>
      <c r="XDD8" s="119"/>
      <c r="XDE8" s="119"/>
      <c r="XDF8" s="119"/>
      <c r="XDG8" s="119"/>
      <c r="XDH8" s="116"/>
      <c r="XDI8" s="117"/>
      <c r="XDJ8" s="116"/>
      <c r="XDK8" s="118"/>
      <c r="XDL8" s="119"/>
      <c r="XDM8" s="119"/>
      <c r="XDN8" s="119"/>
      <c r="XDO8" s="119"/>
      <c r="XDP8" s="119"/>
      <c r="XDQ8" s="116"/>
      <c r="XDR8" s="117"/>
      <c r="XDS8" s="116"/>
      <c r="XDT8" s="118"/>
      <c r="XDU8" s="119"/>
      <c r="XDV8" s="119"/>
      <c r="XDW8" s="119"/>
      <c r="XDX8" s="119"/>
      <c r="XDY8" s="119"/>
      <c r="XDZ8" s="116"/>
      <c r="XEA8" s="117"/>
      <c r="XEB8" s="116"/>
      <c r="XEC8" s="118"/>
      <c r="XED8" s="119"/>
      <c r="XEE8" s="119"/>
      <c r="XEF8" s="119"/>
      <c r="XEG8" s="119"/>
      <c r="XEH8" s="119"/>
      <c r="XEI8" s="116"/>
      <c r="XEJ8" s="117"/>
      <c r="XEK8" s="116"/>
      <c r="XEL8" s="118"/>
      <c r="XEM8" s="119"/>
      <c r="XEN8" s="119"/>
      <c r="XEO8" s="119"/>
      <c r="XEP8" s="119"/>
      <c r="XEQ8" s="119"/>
      <c r="XER8" s="116"/>
      <c r="XES8" s="117"/>
      <c r="XET8" s="116"/>
      <c r="XEU8" s="118"/>
      <c r="XEV8" s="119"/>
      <c r="XEW8" s="119"/>
      <c r="XEX8" s="119"/>
      <c r="XEY8" s="119"/>
      <c r="XEZ8" s="119"/>
      <c r="XFA8" s="116"/>
      <c r="XFB8" s="117"/>
      <c r="XFC8" s="116"/>
      <c r="XFD8" s="118"/>
    </row>
    <row r="9" spans="1:16384" s="101" customFormat="1" ht="47.25">
      <c r="A9" s="150"/>
      <c r="B9" s="161" t="s">
        <v>218</v>
      </c>
      <c r="C9" s="162"/>
      <c r="D9" s="163" t="s">
        <v>219</v>
      </c>
      <c r="E9" s="306">
        <f>SUM(E10)</f>
        <v>0</v>
      </c>
      <c r="F9" s="306">
        <f t="shared" ref="F9:F11" si="2">SUM(F10)</f>
        <v>0</v>
      </c>
      <c r="G9" s="306">
        <f t="shared" si="1"/>
        <v>0</v>
      </c>
      <c r="H9" s="518" t="s">
        <v>741</v>
      </c>
      <c r="I9" s="518" t="s">
        <v>741</v>
      </c>
      <c r="J9" s="116"/>
      <c r="K9" s="117"/>
      <c r="L9" s="116"/>
      <c r="M9" s="118"/>
      <c r="N9" s="119"/>
      <c r="O9" s="119"/>
      <c r="P9" s="119"/>
      <c r="Q9" s="119"/>
      <c r="R9" s="119"/>
      <c r="S9" s="116"/>
      <c r="T9" s="117"/>
      <c r="U9" s="116"/>
      <c r="V9" s="118"/>
      <c r="W9" s="119"/>
      <c r="X9" s="119"/>
      <c r="Y9" s="119"/>
      <c r="Z9" s="119"/>
      <c r="AA9" s="119"/>
      <c r="AB9" s="116"/>
      <c r="AC9" s="117"/>
      <c r="AD9" s="116"/>
      <c r="AE9" s="118"/>
      <c r="AF9" s="119"/>
      <c r="AG9" s="119"/>
      <c r="AH9" s="119"/>
      <c r="AI9" s="119"/>
      <c r="AJ9" s="119"/>
      <c r="AK9" s="116"/>
      <c r="AL9" s="117"/>
      <c r="AM9" s="116"/>
      <c r="AN9" s="118"/>
      <c r="AO9" s="119"/>
      <c r="AP9" s="119"/>
      <c r="AQ9" s="119"/>
      <c r="AR9" s="119"/>
      <c r="AS9" s="119"/>
      <c r="AT9" s="116"/>
      <c r="AU9" s="117"/>
      <c r="AV9" s="116"/>
      <c r="AW9" s="118"/>
      <c r="AX9" s="119"/>
      <c r="AY9" s="119"/>
      <c r="AZ9" s="119"/>
      <c r="BA9" s="119"/>
      <c r="BB9" s="119"/>
      <c r="BC9" s="116"/>
      <c r="BD9" s="117"/>
      <c r="BE9" s="116"/>
      <c r="BF9" s="118"/>
      <c r="BG9" s="119"/>
      <c r="BH9" s="119"/>
      <c r="BI9" s="119"/>
      <c r="BJ9" s="119"/>
      <c r="BK9" s="119"/>
      <c r="BL9" s="116"/>
      <c r="BM9" s="117"/>
      <c r="BN9" s="116"/>
      <c r="BO9" s="118"/>
      <c r="BP9" s="119"/>
      <c r="BQ9" s="119"/>
      <c r="BR9" s="119"/>
      <c r="BS9" s="119"/>
      <c r="BT9" s="119"/>
      <c r="BU9" s="116"/>
      <c r="BV9" s="117"/>
      <c r="BW9" s="116"/>
      <c r="BX9" s="118"/>
      <c r="BY9" s="119"/>
      <c r="BZ9" s="119"/>
      <c r="CA9" s="119"/>
      <c r="CB9" s="119"/>
      <c r="CC9" s="119"/>
      <c r="CD9" s="116"/>
      <c r="CE9" s="117"/>
      <c r="CF9" s="116"/>
      <c r="CG9" s="118"/>
      <c r="CH9" s="119"/>
      <c r="CI9" s="119"/>
      <c r="CJ9" s="119"/>
      <c r="CK9" s="119"/>
      <c r="CL9" s="119"/>
      <c r="CM9" s="116"/>
      <c r="CN9" s="117"/>
      <c r="CO9" s="116"/>
      <c r="CP9" s="118"/>
      <c r="CQ9" s="119"/>
      <c r="CR9" s="119"/>
      <c r="CS9" s="119"/>
      <c r="CT9" s="119"/>
      <c r="CU9" s="119"/>
      <c r="CV9" s="116"/>
      <c r="CW9" s="117"/>
      <c r="CX9" s="116"/>
      <c r="CY9" s="118"/>
      <c r="CZ9" s="119"/>
      <c r="DA9" s="119"/>
      <c r="DB9" s="119"/>
      <c r="DC9" s="119"/>
      <c r="DD9" s="119"/>
      <c r="DE9" s="116"/>
      <c r="DF9" s="117"/>
      <c r="DG9" s="116"/>
      <c r="DH9" s="118"/>
      <c r="DI9" s="119"/>
      <c r="DJ9" s="119"/>
      <c r="DK9" s="119"/>
      <c r="DL9" s="119"/>
      <c r="DM9" s="119"/>
      <c r="DN9" s="116"/>
      <c r="DO9" s="117"/>
      <c r="DP9" s="116"/>
      <c r="DQ9" s="118"/>
      <c r="DR9" s="119"/>
      <c r="DS9" s="119"/>
      <c r="DT9" s="119"/>
      <c r="DU9" s="119"/>
      <c r="DV9" s="119"/>
      <c r="DW9" s="116"/>
      <c r="DX9" s="117"/>
      <c r="DY9" s="116"/>
      <c r="DZ9" s="118"/>
      <c r="EA9" s="119"/>
      <c r="EB9" s="119"/>
      <c r="EC9" s="119"/>
      <c r="ED9" s="119"/>
      <c r="EE9" s="119"/>
      <c r="EF9" s="116"/>
      <c r="EG9" s="117"/>
      <c r="EH9" s="116"/>
      <c r="EI9" s="118"/>
      <c r="EJ9" s="119"/>
      <c r="EK9" s="119"/>
      <c r="EL9" s="119"/>
      <c r="EM9" s="119"/>
      <c r="EN9" s="119"/>
      <c r="EO9" s="116"/>
      <c r="EP9" s="117"/>
      <c r="EQ9" s="116"/>
      <c r="ER9" s="118"/>
      <c r="ES9" s="119"/>
      <c r="ET9" s="119"/>
      <c r="EU9" s="119"/>
      <c r="EV9" s="119"/>
      <c r="EW9" s="119"/>
      <c r="EX9" s="116"/>
      <c r="EY9" s="117"/>
      <c r="EZ9" s="116"/>
      <c r="FA9" s="118"/>
      <c r="FB9" s="119"/>
      <c r="FC9" s="119"/>
      <c r="FD9" s="119"/>
      <c r="FE9" s="119"/>
      <c r="FF9" s="119"/>
      <c r="FG9" s="116"/>
      <c r="FH9" s="117"/>
      <c r="FI9" s="116"/>
      <c r="FJ9" s="118"/>
      <c r="FK9" s="119"/>
      <c r="FL9" s="119"/>
      <c r="FM9" s="119"/>
      <c r="FN9" s="119"/>
      <c r="FO9" s="119"/>
      <c r="FP9" s="116"/>
      <c r="FQ9" s="117"/>
      <c r="FR9" s="116"/>
      <c r="FS9" s="118"/>
      <c r="FT9" s="119"/>
      <c r="FU9" s="119"/>
      <c r="FV9" s="119"/>
      <c r="FW9" s="119"/>
      <c r="FX9" s="119"/>
      <c r="FY9" s="116"/>
      <c r="FZ9" s="117"/>
      <c r="GA9" s="116"/>
      <c r="GB9" s="118"/>
      <c r="GC9" s="119"/>
      <c r="GD9" s="119"/>
      <c r="GE9" s="119"/>
      <c r="GF9" s="119"/>
      <c r="GG9" s="119"/>
      <c r="GH9" s="116"/>
      <c r="GI9" s="117"/>
      <c r="GJ9" s="116"/>
      <c r="GK9" s="118"/>
      <c r="GL9" s="119"/>
      <c r="GM9" s="119"/>
      <c r="GN9" s="119"/>
      <c r="GO9" s="119"/>
      <c r="GP9" s="119"/>
      <c r="GQ9" s="116"/>
      <c r="GR9" s="117"/>
      <c r="GS9" s="116"/>
      <c r="GT9" s="118"/>
      <c r="GU9" s="119"/>
      <c r="GV9" s="119"/>
      <c r="GW9" s="119"/>
      <c r="GX9" s="119"/>
      <c r="GY9" s="119"/>
      <c r="GZ9" s="116"/>
      <c r="HA9" s="117"/>
      <c r="HB9" s="116"/>
      <c r="HC9" s="118"/>
      <c r="HD9" s="119"/>
      <c r="HE9" s="119"/>
      <c r="HF9" s="119"/>
      <c r="HG9" s="119"/>
      <c r="HH9" s="119"/>
      <c r="HI9" s="116"/>
      <c r="HJ9" s="117"/>
      <c r="HK9" s="116"/>
      <c r="HL9" s="118"/>
      <c r="HM9" s="119"/>
      <c r="HN9" s="119"/>
      <c r="HO9" s="119"/>
      <c r="HP9" s="119"/>
      <c r="HQ9" s="119"/>
      <c r="HR9" s="116"/>
      <c r="HS9" s="117"/>
      <c r="HT9" s="116"/>
      <c r="HU9" s="118"/>
      <c r="HV9" s="119"/>
      <c r="HW9" s="119"/>
      <c r="HX9" s="119"/>
      <c r="HY9" s="119"/>
      <c r="HZ9" s="119"/>
      <c r="IA9" s="116"/>
      <c r="IB9" s="117"/>
      <c r="IC9" s="116"/>
      <c r="ID9" s="118"/>
      <c r="IE9" s="119"/>
      <c r="IF9" s="119"/>
      <c r="IG9" s="119"/>
      <c r="IH9" s="119"/>
      <c r="II9" s="119"/>
      <c r="IJ9" s="116"/>
      <c r="IK9" s="117"/>
      <c r="IL9" s="116"/>
      <c r="IM9" s="118"/>
      <c r="IN9" s="119"/>
      <c r="IO9" s="119"/>
      <c r="IP9" s="119"/>
      <c r="IQ9" s="119"/>
      <c r="IR9" s="119"/>
      <c r="IS9" s="116"/>
      <c r="IT9" s="117"/>
      <c r="IU9" s="116"/>
      <c r="IV9" s="118"/>
      <c r="IW9" s="119"/>
      <c r="IX9" s="119"/>
      <c r="IY9" s="119"/>
      <c r="IZ9" s="119"/>
      <c r="JA9" s="119"/>
      <c r="JB9" s="116"/>
      <c r="JC9" s="117"/>
      <c r="JD9" s="116"/>
      <c r="JE9" s="118"/>
      <c r="JF9" s="119"/>
      <c r="JG9" s="119"/>
      <c r="JH9" s="119"/>
      <c r="JI9" s="119"/>
      <c r="JJ9" s="119"/>
      <c r="JK9" s="116"/>
      <c r="JL9" s="117"/>
      <c r="JM9" s="116"/>
      <c r="JN9" s="118"/>
      <c r="JO9" s="119"/>
      <c r="JP9" s="119"/>
      <c r="JQ9" s="119"/>
      <c r="JR9" s="119"/>
      <c r="JS9" s="119"/>
      <c r="JT9" s="116"/>
      <c r="JU9" s="117"/>
      <c r="JV9" s="116"/>
      <c r="JW9" s="118"/>
      <c r="JX9" s="119"/>
      <c r="JY9" s="119"/>
      <c r="JZ9" s="119"/>
      <c r="KA9" s="119"/>
      <c r="KB9" s="119"/>
      <c r="KC9" s="116"/>
      <c r="KD9" s="117"/>
      <c r="KE9" s="116"/>
      <c r="KF9" s="118"/>
      <c r="KG9" s="119"/>
      <c r="KH9" s="119"/>
      <c r="KI9" s="119"/>
      <c r="KJ9" s="119"/>
      <c r="KK9" s="119"/>
      <c r="KL9" s="116"/>
      <c r="KM9" s="117"/>
      <c r="KN9" s="116"/>
      <c r="KO9" s="118"/>
      <c r="KP9" s="119"/>
      <c r="KQ9" s="119"/>
      <c r="KR9" s="119"/>
      <c r="KS9" s="119"/>
      <c r="KT9" s="119"/>
      <c r="KU9" s="116"/>
      <c r="KV9" s="117"/>
      <c r="KW9" s="116"/>
      <c r="KX9" s="118"/>
      <c r="KY9" s="119"/>
      <c r="KZ9" s="119"/>
      <c r="LA9" s="119"/>
      <c r="LB9" s="119"/>
      <c r="LC9" s="119"/>
      <c r="LD9" s="116"/>
      <c r="LE9" s="117"/>
      <c r="LF9" s="116"/>
      <c r="LG9" s="118"/>
      <c r="LH9" s="119"/>
      <c r="LI9" s="119"/>
      <c r="LJ9" s="119"/>
      <c r="LK9" s="119"/>
      <c r="LL9" s="119"/>
      <c r="LM9" s="116"/>
      <c r="LN9" s="117"/>
      <c r="LO9" s="116"/>
      <c r="LP9" s="118"/>
      <c r="LQ9" s="119"/>
      <c r="LR9" s="119"/>
      <c r="LS9" s="119"/>
      <c r="LT9" s="119"/>
      <c r="LU9" s="119"/>
      <c r="LV9" s="116"/>
      <c r="LW9" s="117"/>
      <c r="LX9" s="116"/>
      <c r="LY9" s="118"/>
      <c r="LZ9" s="119"/>
      <c r="MA9" s="119"/>
      <c r="MB9" s="119"/>
      <c r="MC9" s="119"/>
      <c r="MD9" s="119"/>
      <c r="ME9" s="116"/>
      <c r="MF9" s="117"/>
      <c r="MG9" s="116"/>
      <c r="MH9" s="118"/>
      <c r="MI9" s="119"/>
      <c r="MJ9" s="119"/>
      <c r="MK9" s="119"/>
      <c r="ML9" s="119"/>
      <c r="MM9" s="119"/>
      <c r="MN9" s="116"/>
      <c r="MO9" s="117"/>
      <c r="MP9" s="116"/>
      <c r="MQ9" s="118"/>
      <c r="MR9" s="119"/>
      <c r="MS9" s="119"/>
      <c r="MT9" s="119"/>
      <c r="MU9" s="119"/>
      <c r="MV9" s="119"/>
      <c r="MW9" s="116"/>
      <c r="MX9" s="117"/>
      <c r="MY9" s="116"/>
      <c r="MZ9" s="118"/>
      <c r="NA9" s="119"/>
      <c r="NB9" s="119"/>
      <c r="NC9" s="119"/>
      <c r="ND9" s="119"/>
      <c r="NE9" s="119"/>
      <c r="NF9" s="116"/>
      <c r="NG9" s="117"/>
      <c r="NH9" s="116"/>
      <c r="NI9" s="118"/>
      <c r="NJ9" s="119"/>
      <c r="NK9" s="119"/>
      <c r="NL9" s="119"/>
      <c r="NM9" s="119"/>
      <c r="NN9" s="119"/>
      <c r="NO9" s="116"/>
      <c r="NP9" s="117"/>
      <c r="NQ9" s="116"/>
      <c r="NR9" s="118"/>
      <c r="NS9" s="119"/>
      <c r="NT9" s="119"/>
      <c r="NU9" s="119"/>
      <c r="NV9" s="119"/>
      <c r="NW9" s="119"/>
      <c r="NX9" s="116"/>
      <c r="NY9" s="117"/>
      <c r="NZ9" s="116"/>
      <c r="OA9" s="118"/>
      <c r="OB9" s="119"/>
      <c r="OC9" s="119"/>
      <c r="OD9" s="119"/>
      <c r="OE9" s="119"/>
      <c r="OF9" s="119"/>
      <c r="OG9" s="116"/>
      <c r="OH9" s="117"/>
      <c r="OI9" s="116"/>
      <c r="OJ9" s="118"/>
      <c r="OK9" s="119"/>
      <c r="OL9" s="119"/>
      <c r="OM9" s="119"/>
      <c r="ON9" s="119"/>
      <c r="OO9" s="119"/>
      <c r="OP9" s="116"/>
      <c r="OQ9" s="117"/>
      <c r="OR9" s="116"/>
      <c r="OS9" s="118"/>
      <c r="OT9" s="119"/>
      <c r="OU9" s="119"/>
      <c r="OV9" s="119"/>
      <c r="OW9" s="119"/>
      <c r="OX9" s="119"/>
      <c r="OY9" s="116"/>
      <c r="OZ9" s="117"/>
      <c r="PA9" s="116"/>
      <c r="PB9" s="118"/>
      <c r="PC9" s="119"/>
      <c r="PD9" s="119"/>
      <c r="PE9" s="119"/>
      <c r="PF9" s="119"/>
      <c r="PG9" s="119"/>
      <c r="PH9" s="116"/>
      <c r="PI9" s="117"/>
      <c r="PJ9" s="116"/>
      <c r="PK9" s="118"/>
      <c r="PL9" s="119"/>
      <c r="PM9" s="119"/>
      <c r="PN9" s="119"/>
      <c r="PO9" s="119"/>
      <c r="PP9" s="119"/>
      <c r="PQ9" s="116"/>
      <c r="PR9" s="117"/>
      <c r="PS9" s="116"/>
      <c r="PT9" s="118"/>
      <c r="PU9" s="119"/>
      <c r="PV9" s="119"/>
      <c r="PW9" s="119"/>
      <c r="PX9" s="119"/>
      <c r="PY9" s="119"/>
      <c r="PZ9" s="116"/>
      <c r="QA9" s="117"/>
      <c r="QB9" s="116"/>
      <c r="QC9" s="118"/>
      <c r="QD9" s="119"/>
      <c r="QE9" s="119"/>
      <c r="QF9" s="119"/>
      <c r="QG9" s="119"/>
      <c r="QH9" s="119"/>
      <c r="QI9" s="116"/>
      <c r="QJ9" s="117"/>
      <c r="QK9" s="116"/>
      <c r="QL9" s="118"/>
      <c r="QM9" s="119"/>
      <c r="QN9" s="119"/>
      <c r="QO9" s="119"/>
      <c r="QP9" s="119"/>
      <c r="QQ9" s="119"/>
      <c r="QR9" s="116"/>
      <c r="QS9" s="117"/>
      <c r="QT9" s="116"/>
      <c r="QU9" s="118"/>
      <c r="QV9" s="119"/>
      <c r="QW9" s="119"/>
      <c r="QX9" s="119"/>
      <c r="QY9" s="119"/>
      <c r="QZ9" s="119"/>
      <c r="RA9" s="116"/>
      <c r="RB9" s="117"/>
      <c r="RC9" s="116"/>
      <c r="RD9" s="118"/>
      <c r="RE9" s="119"/>
      <c r="RF9" s="119"/>
      <c r="RG9" s="119"/>
      <c r="RH9" s="119"/>
      <c r="RI9" s="119"/>
      <c r="RJ9" s="116"/>
      <c r="RK9" s="117"/>
      <c r="RL9" s="116"/>
      <c r="RM9" s="118"/>
      <c r="RN9" s="119"/>
      <c r="RO9" s="119"/>
      <c r="RP9" s="119"/>
      <c r="RQ9" s="119"/>
      <c r="RR9" s="119"/>
      <c r="RS9" s="116"/>
      <c r="RT9" s="117"/>
      <c r="RU9" s="116"/>
      <c r="RV9" s="118"/>
      <c r="RW9" s="119"/>
      <c r="RX9" s="119"/>
      <c r="RY9" s="119"/>
      <c r="RZ9" s="119"/>
      <c r="SA9" s="119"/>
      <c r="SB9" s="116"/>
      <c r="SC9" s="117"/>
      <c r="SD9" s="116"/>
      <c r="SE9" s="118"/>
      <c r="SF9" s="119"/>
      <c r="SG9" s="119"/>
      <c r="SH9" s="119"/>
      <c r="SI9" s="119"/>
      <c r="SJ9" s="119"/>
      <c r="SK9" s="116"/>
      <c r="SL9" s="117"/>
      <c r="SM9" s="116"/>
      <c r="SN9" s="118"/>
      <c r="SO9" s="119"/>
      <c r="SP9" s="119"/>
      <c r="SQ9" s="119"/>
      <c r="SR9" s="119"/>
      <c r="SS9" s="119"/>
      <c r="ST9" s="116"/>
      <c r="SU9" s="117"/>
      <c r="SV9" s="116"/>
      <c r="SW9" s="118"/>
      <c r="SX9" s="119"/>
      <c r="SY9" s="119"/>
      <c r="SZ9" s="119"/>
      <c r="TA9" s="119"/>
      <c r="TB9" s="119"/>
      <c r="TC9" s="116"/>
      <c r="TD9" s="117"/>
      <c r="TE9" s="116"/>
      <c r="TF9" s="118"/>
      <c r="TG9" s="119"/>
      <c r="TH9" s="119"/>
      <c r="TI9" s="119"/>
      <c r="TJ9" s="119"/>
      <c r="TK9" s="119"/>
      <c r="TL9" s="116"/>
      <c r="TM9" s="117"/>
      <c r="TN9" s="116"/>
      <c r="TO9" s="118"/>
      <c r="TP9" s="119"/>
      <c r="TQ9" s="119"/>
      <c r="TR9" s="119"/>
      <c r="TS9" s="119"/>
      <c r="TT9" s="119"/>
      <c r="TU9" s="116"/>
      <c r="TV9" s="117"/>
      <c r="TW9" s="116"/>
      <c r="TX9" s="118"/>
      <c r="TY9" s="119"/>
      <c r="TZ9" s="119"/>
      <c r="UA9" s="119"/>
      <c r="UB9" s="119"/>
      <c r="UC9" s="119"/>
      <c r="UD9" s="116"/>
      <c r="UE9" s="117"/>
      <c r="UF9" s="116"/>
      <c r="UG9" s="118"/>
      <c r="UH9" s="119"/>
      <c r="UI9" s="119"/>
      <c r="UJ9" s="119"/>
      <c r="UK9" s="119"/>
      <c r="UL9" s="119"/>
      <c r="UM9" s="116"/>
      <c r="UN9" s="117"/>
      <c r="UO9" s="116"/>
      <c r="UP9" s="118"/>
      <c r="UQ9" s="119"/>
      <c r="UR9" s="119"/>
      <c r="US9" s="119"/>
      <c r="UT9" s="119"/>
      <c r="UU9" s="119"/>
      <c r="UV9" s="116"/>
      <c r="UW9" s="117"/>
      <c r="UX9" s="116"/>
      <c r="UY9" s="118"/>
      <c r="UZ9" s="119"/>
      <c r="VA9" s="119"/>
      <c r="VB9" s="119"/>
      <c r="VC9" s="119"/>
      <c r="VD9" s="119"/>
      <c r="VE9" s="116"/>
      <c r="VF9" s="117"/>
      <c r="VG9" s="116"/>
      <c r="VH9" s="118"/>
      <c r="VI9" s="119"/>
      <c r="VJ9" s="119"/>
      <c r="VK9" s="119"/>
      <c r="VL9" s="119"/>
      <c r="VM9" s="119"/>
      <c r="VN9" s="116"/>
      <c r="VO9" s="117"/>
      <c r="VP9" s="116"/>
      <c r="VQ9" s="118"/>
      <c r="VR9" s="119"/>
      <c r="VS9" s="119"/>
      <c r="VT9" s="119"/>
      <c r="VU9" s="119"/>
      <c r="VV9" s="119"/>
      <c r="VW9" s="116"/>
      <c r="VX9" s="117"/>
      <c r="VY9" s="116"/>
      <c r="VZ9" s="118"/>
      <c r="WA9" s="119"/>
      <c r="WB9" s="119"/>
      <c r="WC9" s="119"/>
      <c r="WD9" s="119"/>
      <c r="WE9" s="119"/>
      <c r="WF9" s="116"/>
      <c r="WG9" s="117"/>
      <c r="WH9" s="116"/>
      <c r="WI9" s="118"/>
      <c r="WJ9" s="119"/>
      <c r="WK9" s="119"/>
      <c r="WL9" s="119"/>
      <c r="WM9" s="119"/>
      <c r="WN9" s="119"/>
      <c r="WO9" s="116"/>
      <c r="WP9" s="117"/>
      <c r="WQ9" s="116"/>
      <c r="WR9" s="118"/>
      <c r="WS9" s="119"/>
      <c r="WT9" s="119"/>
      <c r="WU9" s="119"/>
      <c r="WV9" s="119"/>
      <c r="WW9" s="119"/>
      <c r="WX9" s="116"/>
      <c r="WY9" s="117"/>
      <c r="WZ9" s="116"/>
      <c r="XA9" s="118"/>
      <c r="XB9" s="119"/>
      <c r="XC9" s="119"/>
      <c r="XD9" s="119"/>
      <c r="XE9" s="119"/>
      <c r="XF9" s="119"/>
      <c r="XG9" s="116"/>
      <c r="XH9" s="117"/>
      <c r="XI9" s="116"/>
      <c r="XJ9" s="118"/>
      <c r="XK9" s="119"/>
      <c r="XL9" s="119"/>
      <c r="XM9" s="119"/>
      <c r="XN9" s="119"/>
      <c r="XO9" s="119"/>
      <c r="XP9" s="116"/>
      <c r="XQ9" s="117"/>
      <c r="XR9" s="116"/>
      <c r="XS9" s="118"/>
      <c r="XT9" s="119"/>
      <c r="XU9" s="119"/>
      <c r="XV9" s="119"/>
      <c r="XW9" s="119"/>
      <c r="XX9" s="119"/>
      <c r="XY9" s="116"/>
      <c r="XZ9" s="117"/>
      <c r="YA9" s="116"/>
      <c r="YB9" s="118"/>
      <c r="YC9" s="119"/>
      <c r="YD9" s="119"/>
      <c r="YE9" s="119"/>
      <c r="YF9" s="119"/>
      <c r="YG9" s="119"/>
      <c r="YH9" s="116"/>
      <c r="YI9" s="117"/>
      <c r="YJ9" s="116"/>
      <c r="YK9" s="118"/>
      <c r="YL9" s="119"/>
      <c r="YM9" s="119"/>
      <c r="YN9" s="119"/>
      <c r="YO9" s="119"/>
      <c r="YP9" s="119"/>
      <c r="YQ9" s="116"/>
      <c r="YR9" s="117"/>
      <c r="YS9" s="116"/>
      <c r="YT9" s="118"/>
      <c r="YU9" s="119"/>
      <c r="YV9" s="119"/>
      <c r="YW9" s="119"/>
      <c r="YX9" s="119"/>
      <c r="YY9" s="119"/>
      <c r="YZ9" s="116"/>
      <c r="ZA9" s="117"/>
      <c r="ZB9" s="116"/>
      <c r="ZC9" s="118"/>
      <c r="ZD9" s="119"/>
      <c r="ZE9" s="119"/>
      <c r="ZF9" s="119"/>
      <c r="ZG9" s="119"/>
      <c r="ZH9" s="119"/>
      <c r="ZI9" s="116"/>
      <c r="ZJ9" s="117"/>
      <c r="ZK9" s="116"/>
      <c r="ZL9" s="118"/>
      <c r="ZM9" s="119"/>
      <c r="ZN9" s="119"/>
      <c r="ZO9" s="119"/>
      <c r="ZP9" s="119"/>
      <c r="ZQ9" s="119"/>
      <c r="ZR9" s="116"/>
      <c r="ZS9" s="117"/>
      <c r="ZT9" s="116"/>
      <c r="ZU9" s="118"/>
      <c r="ZV9" s="119"/>
      <c r="ZW9" s="119"/>
      <c r="ZX9" s="119"/>
      <c r="ZY9" s="119"/>
      <c r="ZZ9" s="119"/>
      <c r="AAA9" s="116"/>
      <c r="AAB9" s="117"/>
      <c r="AAC9" s="116"/>
      <c r="AAD9" s="118"/>
      <c r="AAE9" s="119"/>
      <c r="AAF9" s="119"/>
      <c r="AAG9" s="119"/>
      <c r="AAH9" s="119"/>
      <c r="AAI9" s="119"/>
      <c r="AAJ9" s="116"/>
      <c r="AAK9" s="117"/>
      <c r="AAL9" s="116"/>
      <c r="AAM9" s="118"/>
      <c r="AAN9" s="119"/>
      <c r="AAO9" s="119"/>
      <c r="AAP9" s="119"/>
      <c r="AAQ9" s="119"/>
      <c r="AAR9" s="119"/>
      <c r="AAS9" s="116"/>
      <c r="AAT9" s="117"/>
      <c r="AAU9" s="116"/>
      <c r="AAV9" s="118"/>
      <c r="AAW9" s="119"/>
      <c r="AAX9" s="119"/>
      <c r="AAY9" s="119"/>
      <c r="AAZ9" s="119"/>
      <c r="ABA9" s="119"/>
      <c r="ABB9" s="116"/>
      <c r="ABC9" s="117"/>
      <c r="ABD9" s="116"/>
      <c r="ABE9" s="118"/>
      <c r="ABF9" s="119"/>
      <c r="ABG9" s="119"/>
      <c r="ABH9" s="119"/>
      <c r="ABI9" s="119"/>
      <c r="ABJ9" s="119"/>
      <c r="ABK9" s="116"/>
      <c r="ABL9" s="117"/>
      <c r="ABM9" s="116"/>
      <c r="ABN9" s="118"/>
      <c r="ABO9" s="119"/>
      <c r="ABP9" s="119"/>
      <c r="ABQ9" s="119"/>
      <c r="ABR9" s="119"/>
      <c r="ABS9" s="119"/>
      <c r="ABT9" s="116"/>
      <c r="ABU9" s="117"/>
      <c r="ABV9" s="116"/>
      <c r="ABW9" s="118"/>
      <c r="ABX9" s="119"/>
      <c r="ABY9" s="119"/>
      <c r="ABZ9" s="119"/>
      <c r="ACA9" s="119"/>
      <c r="ACB9" s="119"/>
      <c r="ACC9" s="116"/>
      <c r="ACD9" s="117"/>
      <c r="ACE9" s="116"/>
      <c r="ACF9" s="118"/>
      <c r="ACG9" s="119"/>
      <c r="ACH9" s="119"/>
      <c r="ACI9" s="119"/>
      <c r="ACJ9" s="119"/>
      <c r="ACK9" s="119"/>
      <c r="ACL9" s="116"/>
      <c r="ACM9" s="117"/>
      <c r="ACN9" s="116"/>
      <c r="ACO9" s="118"/>
      <c r="ACP9" s="119"/>
      <c r="ACQ9" s="119"/>
      <c r="ACR9" s="119"/>
      <c r="ACS9" s="119"/>
      <c r="ACT9" s="119"/>
      <c r="ACU9" s="116"/>
      <c r="ACV9" s="117"/>
      <c r="ACW9" s="116"/>
      <c r="ACX9" s="118"/>
      <c r="ACY9" s="119"/>
      <c r="ACZ9" s="119"/>
      <c r="ADA9" s="119"/>
      <c r="ADB9" s="119"/>
      <c r="ADC9" s="119"/>
      <c r="ADD9" s="116"/>
      <c r="ADE9" s="117"/>
      <c r="ADF9" s="116"/>
      <c r="ADG9" s="118"/>
      <c r="ADH9" s="119"/>
      <c r="ADI9" s="119"/>
      <c r="ADJ9" s="119"/>
      <c r="ADK9" s="119"/>
      <c r="ADL9" s="119"/>
      <c r="ADM9" s="116"/>
      <c r="ADN9" s="117"/>
      <c r="ADO9" s="116"/>
      <c r="ADP9" s="118"/>
      <c r="ADQ9" s="119"/>
      <c r="ADR9" s="119"/>
      <c r="ADS9" s="119"/>
      <c r="ADT9" s="119"/>
      <c r="ADU9" s="119"/>
      <c r="ADV9" s="116"/>
      <c r="ADW9" s="117"/>
      <c r="ADX9" s="116"/>
      <c r="ADY9" s="118"/>
      <c r="ADZ9" s="119"/>
      <c r="AEA9" s="119"/>
      <c r="AEB9" s="119"/>
      <c r="AEC9" s="119"/>
      <c r="AED9" s="119"/>
      <c r="AEE9" s="116"/>
      <c r="AEF9" s="117"/>
      <c r="AEG9" s="116"/>
      <c r="AEH9" s="118"/>
      <c r="AEI9" s="119"/>
      <c r="AEJ9" s="119"/>
      <c r="AEK9" s="119"/>
      <c r="AEL9" s="119"/>
      <c r="AEM9" s="119"/>
      <c r="AEN9" s="116"/>
      <c r="AEO9" s="117"/>
      <c r="AEP9" s="116"/>
      <c r="AEQ9" s="118"/>
      <c r="AER9" s="119"/>
      <c r="AES9" s="119"/>
      <c r="AET9" s="119"/>
      <c r="AEU9" s="119"/>
      <c r="AEV9" s="119"/>
      <c r="AEW9" s="116"/>
      <c r="AEX9" s="117"/>
      <c r="AEY9" s="116"/>
      <c r="AEZ9" s="118"/>
      <c r="AFA9" s="119"/>
      <c r="AFB9" s="119"/>
      <c r="AFC9" s="119"/>
      <c r="AFD9" s="119"/>
      <c r="AFE9" s="119"/>
      <c r="AFF9" s="116"/>
      <c r="AFG9" s="117"/>
      <c r="AFH9" s="116"/>
      <c r="AFI9" s="118"/>
      <c r="AFJ9" s="119"/>
      <c r="AFK9" s="119"/>
      <c r="AFL9" s="119"/>
      <c r="AFM9" s="119"/>
      <c r="AFN9" s="119"/>
      <c r="AFO9" s="116"/>
      <c r="AFP9" s="117"/>
      <c r="AFQ9" s="116"/>
      <c r="AFR9" s="118"/>
      <c r="AFS9" s="119"/>
      <c r="AFT9" s="119"/>
      <c r="AFU9" s="119"/>
      <c r="AFV9" s="119"/>
      <c r="AFW9" s="119"/>
      <c r="AFX9" s="116"/>
      <c r="AFY9" s="117"/>
      <c r="AFZ9" s="116"/>
      <c r="AGA9" s="118"/>
      <c r="AGB9" s="119"/>
      <c r="AGC9" s="119"/>
      <c r="AGD9" s="119"/>
      <c r="AGE9" s="119"/>
      <c r="AGF9" s="119"/>
      <c r="AGG9" s="116"/>
      <c r="AGH9" s="117"/>
      <c r="AGI9" s="116"/>
      <c r="AGJ9" s="118"/>
      <c r="AGK9" s="119"/>
      <c r="AGL9" s="119"/>
      <c r="AGM9" s="119"/>
      <c r="AGN9" s="119"/>
      <c r="AGO9" s="119"/>
      <c r="AGP9" s="116"/>
      <c r="AGQ9" s="117"/>
      <c r="AGR9" s="116"/>
      <c r="AGS9" s="118"/>
      <c r="AGT9" s="119"/>
      <c r="AGU9" s="119"/>
      <c r="AGV9" s="119"/>
      <c r="AGW9" s="119"/>
      <c r="AGX9" s="119"/>
      <c r="AGY9" s="116"/>
      <c r="AGZ9" s="117"/>
      <c r="AHA9" s="116"/>
      <c r="AHB9" s="118"/>
      <c r="AHC9" s="119"/>
      <c r="AHD9" s="119"/>
      <c r="AHE9" s="119"/>
      <c r="AHF9" s="119"/>
      <c r="AHG9" s="119"/>
      <c r="AHH9" s="116"/>
      <c r="AHI9" s="117"/>
      <c r="AHJ9" s="116"/>
      <c r="AHK9" s="118"/>
      <c r="AHL9" s="119"/>
      <c r="AHM9" s="119"/>
      <c r="AHN9" s="119"/>
      <c r="AHO9" s="119"/>
      <c r="AHP9" s="119"/>
      <c r="AHQ9" s="116"/>
      <c r="AHR9" s="117"/>
      <c r="AHS9" s="116"/>
      <c r="AHT9" s="118"/>
      <c r="AHU9" s="119"/>
      <c r="AHV9" s="119"/>
      <c r="AHW9" s="119"/>
      <c r="AHX9" s="119"/>
      <c r="AHY9" s="119"/>
      <c r="AHZ9" s="116"/>
      <c r="AIA9" s="117"/>
      <c r="AIB9" s="116"/>
      <c r="AIC9" s="118"/>
      <c r="AID9" s="119"/>
      <c r="AIE9" s="119"/>
      <c r="AIF9" s="119"/>
      <c r="AIG9" s="119"/>
      <c r="AIH9" s="119"/>
      <c r="AII9" s="116"/>
      <c r="AIJ9" s="117"/>
      <c r="AIK9" s="116"/>
      <c r="AIL9" s="118"/>
      <c r="AIM9" s="119"/>
      <c r="AIN9" s="119"/>
      <c r="AIO9" s="119"/>
      <c r="AIP9" s="119"/>
      <c r="AIQ9" s="119"/>
      <c r="AIR9" s="116"/>
      <c r="AIS9" s="117"/>
      <c r="AIT9" s="116"/>
      <c r="AIU9" s="118"/>
      <c r="AIV9" s="119"/>
      <c r="AIW9" s="119"/>
      <c r="AIX9" s="119"/>
      <c r="AIY9" s="119"/>
      <c r="AIZ9" s="119"/>
      <c r="AJA9" s="116"/>
      <c r="AJB9" s="117"/>
      <c r="AJC9" s="116"/>
      <c r="AJD9" s="118"/>
      <c r="AJE9" s="119"/>
      <c r="AJF9" s="119"/>
      <c r="AJG9" s="119"/>
      <c r="AJH9" s="119"/>
      <c r="AJI9" s="119"/>
      <c r="AJJ9" s="116"/>
      <c r="AJK9" s="117"/>
      <c r="AJL9" s="116"/>
      <c r="AJM9" s="118"/>
      <c r="AJN9" s="119"/>
      <c r="AJO9" s="119"/>
      <c r="AJP9" s="119"/>
      <c r="AJQ9" s="119"/>
      <c r="AJR9" s="119"/>
      <c r="AJS9" s="116"/>
      <c r="AJT9" s="117"/>
      <c r="AJU9" s="116"/>
      <c r="AJV9" s="118"/>
      <c r="AJW9" s="119"/>
      <c r="AJX9" s="119"/>
      <c r="AJY9" s="119"/>
      <c r="AJZ9" s="119"/>
      <c r="AKA9" s="119"/>
      <c r="AKB9" s="116"/>
      <c r="AKC9" s="117"/>
      <c r="AKD9" s="116"/>
      <c r="AKE9" s="118"/>
      <c r="AKF9" s="119"/>
      <c r="AKG9" s="119"/>
      <c r="AKH9" s="119"/>
      <c r="AKI9" s="119"/>
      <c r="AKJ9" s="119"/>
      <c r="AKK9" s="116"/>
      <c r="AKL9" s="117"/>
      <c r="AKM9" s="116"/>
      <c r="AKN9" s="118"/>
      <c r="AKO9" s="119"/>
      <c r="AKP9" s="119"/>
      <c r="AKQ9" s="119"/>
      <c r="AKR9" s="119"/>
      <c r="AKS9" s="119"/>
      <c r="AKT9" s="116"/>
      <c r="AKU9" s="117"/>
      <c r="AKV9" s="116"/>
      <c r="AKW9" s="118"/>
      <c r="AKX9" s="119"/>
      <c r="AKY9" s="119"/>
      <c r="AKZ9" s="119"/>
      <c r="ALA9" s="119"/>
      <c r="ALB9" s="119"/>
      <c r="ALC9" s="116"/>
      <c r="ALD9" s="117"/>
      <c r="ALE9" s="116"/>
      <c r="ALF9" s="118"/>
      <c r="ALG9" s="119"/>
      <c r="ALH9" s="119"/>
      <c r="ALI9" s="119"/>
      <c r="ALJ9" s="119"/>
      <c r="ALK9" s="119"/>
      <c r="ALL9" s="116"/>
      <c r="ALM9" s="117"/>
      <c r="ALN9" s="116"/>
      <c r="ALO9" s="118"/>
      <c r="ALP9" s="119"/>
      <c r="ALQ9" s="119"/>
      <c r="ALR9" s="119"/>
      <c r="ALS9" s="119"/>
      <c r="ALT9" s="119"/>
      <c r="ALU9" s="116"/>
      <c r="ALV9" s="117"/>
      <c r="ALW9" s="116"/>
      <c r="ALX9" s="118"/>
      <c r="ALY9" s="119"/>
      <c r="ALZ9" s="119"/>
      <c r="AMA9" s="119"/>
      <c r="AMB9" s="119"/>
      <c r="AMC9" s="119"/>
      <c r="AMD9" s="116"/>
      <c r="AME9" s="117"/>
      <c r="AMF9" s="116"/>
      <c r="AMG9" s="118"/>
      <c r="AMH9" s="119"/>
      <c r="AMI9" s="119"/>
      <c r="AMJ9" s="119"/>
      <c r="AMK9" s="119"/>
      <c r="AML9" s="119"/>
      <c r="AMM9" s="116"/>
      <c r="AMN9" s="117"/>
      <c r="AMO9" s="116"/>
      <c r="AMP9" s="118"/>
      <c r="AMQ9" s="119"/>
      <c r="AMR9" s="119"/>
      <c r="AMS9" s="119"/>
      <c r="AMT9" s="119"/>
      <c r="AMU9" s="119"/>
      <c r="AMV9" s="116"/>
      <c r="AMW9" s="117"/>
      <c r="AMX9" s="116"/>
      <c r="AMY9" s="118"/>
      <c r="AMZ9" s="119"/>
      <c r="ANA9" s="119"/>
      <c r="ANB9" s="119"/>
      <c r="ANC9" s="119"/>
      <c r="AND9" s="119"/>
      <c r="ANE9" s="116"/>
      <c r="ANF9" s="117"/>
      <c r="ANG9" s="116"/>
      <c r="ANH9" s="118"/>
      <c r="ANI9" s="119"/>
      <c r="ANJ9" s="119"/>
      <c r="ANK9" s="119"/>
      <c r="ANL9" s="119"/>
      <c r="ANM9" s="119"/>
      <c r="ANN9" s="116"/>
      <c r="ANO9" s="117"/>
      <c r="ANP9" s="116"/>
      <c r="ANQ9" s="118"/>
      <c r="ANR9" s="119"/>
      <c r="ANS9" s="119"/>
      <c r="ANT9" s="119"/>
      <c r="ANU9" s="119"/>
      <c r="ANV9" s="119"/>
      <c r="ANW9" s="116"/>
      <c r="ANX9" s="117"/>
      <c r="ANY9" s="116"/>
      <c r="ANZ9" s="118"/>
      <c r="AOA9" s="119"/>
      <c r="AOB9" s="119"/>
      <c r="AOC9" s="119"/>
      <c r="AOD9" s="119"/>
      <c r="AOE9" s="119"/>
      <c r="AOF9" s="116"/>
      <c r="AOG9" s="117"/>
      <c r="AOH9" s="116"/>
      <c r="AOI9" s="118"/>
      <c r="AOJ9" s="119"/>
      <c r="AOK9" s="119"/>
      <c r="AOL9" s="119"/>
      <c r="AOM9" s="119"/>
      <c r="AON9" s="119"/>
      <c r="AOO9" s="116"/>
      <c r="AOP9" s="117"/>
      <c r="AOQ9" s="116"/>
      <c r="AOR9" s="118"/>
      <c r="AOS9" s="119"/>
      <c r="AOT9" s="119"/>
      <c r="AOU9" s="119"/>
      <c r="AOV9" s="119"/>
      <c r="AOW9" s="119"/>
      <c r="AOX9" s="116"/>
      <c r="AOY9" s="117"/>
      <c r="AOZ9" s="116"/>
      <c r="APA9" s="118"/>
      <c r="APB9" s="119"/>
      <c r="APC9" s="119"/>
      <c r="APD9" s="119"/>
      <c r="APE9" s="119"/>
      <c r="APF9" s="119"/>
      <c r="APG9" s="116"/>
      <c r="APH9" s="117"/>
      <c r="API9" s="116"/>
      <c r="APJ9" s="118"/>
      <c r="APK9" s="119"/>
      <c r="APL9" s="119"/>
      <c r="APM9" s="119"/>
      <c r="APN9" s="119"/>
      <c r="APO9" s="119"/>
      <c r="APP9" s="116"/>
      <c r="APQ9" s="117"/>
      <c r="APR9" s="116"/>
      <c r="APS9" s="118"/>
      <c r="APT9" s="119"/>
      <c r="APU9" s="119"/>
      <c r="APV9" s="119"/>
      <c r="APW9" s="119"/>
      <c r="APX9" s="119"/>
      <c r="APY9" s="116"/>
      <c r="APZ9" s="117"/>
      <c r="AQA9" s="116"/>
      <c r="AQB9" s="118"/>
      <c r="AQC9" s="119"/>
      <c r="AQD9" s="119"/>
      <c r="AQE9" s="119"/>
      <c r="AQF9" s="119"/>
      <c r="AQG9" s="119"/>
      <c r="AQH9" s="116"/>
      <c r="AQI9" s="117"/>
      <c r="AQJ9" s="116"/>
      <c r="AQK9" s="118"/>
      <c r="AQL9" s="119"/>
      <c r="AQM9" s="119"/>
      <c r="AQN9" s="119"/>
      <c r="AQO9" s="119"/>
      <c r="AQP9" s="119"/>
      <c r="AQQ9" s="116"/>
      <c r="AQR9" s="117"/>
      <c r="AQS9" s="116"/>
      <c r="AQT9" s="118"/>
      <c r="AQU9" s="119"/>
      <c r="AQV9" s="119"/>
      <c r="AQW9" s="119"/>
      <c r="AQX9" s="119"/>
      <c r="AQY9" s="119"/>
      <c r="AQZ9" s="116"/>
      <c r="ARA9" s="117"/>
      <c r="ARB9" s="116"/>
      <c r="ARC9" s="118"/>
      <c r="ARD9" s="119"/>
      <c r="ARE9" s="119"/>
      <c r="ARF9" s="119"/>
      <c r="ARG9" s="119"/>
      <c r="ARH9" s="119"/>
      <c r="ARI9" s="116"/>
      <c r="ARJ9" s="117"/>
      <c r="ARK9" s="116"/>
      <c r="ARL9" s="118"/>
      <c r="ARM9" s="119"/>
      <c r="ARN9" s="119"/>
      <c r="ARO9" s="119"/>
      <c r="ARP9" s="119"/>
      <c r="ARQ9" s="119"/>
      <c r="ARR9" s="116"/>
      <c r="ARS9" s="117"/>
      <c r="ART9" s="116"/>
      <c r="ARU9" s="118"/>
      <c r="ARV9" s="119"/>
      <c r="ARW9" s="119"/>
      <c r="ARX9" s="119"/>
      <c r="ARY9" s="119"/>
      <c r="ARZ9" s="119"/>
      <c r="ASA9" s="116"/>
      <c r="ASB9" s="117"/>
      <c r="ASC9" s="116"/>
      <c r="ASD9" s="118"/>
      <c r="ASE9" s="119"/>
      <c r="ASF9" s="119"/>
      <c r="ASG9" s="119"/>
      <c r="ASH9" s="119"/>
      <c r="ASI9" s="119"/>
      <c r="ASJ9" s="116"/>
      <c r="ASK9" s="117"/>
      <c r="ASL9" s="116"/>
      <c r="ASM9" s="118"/>
      <c r="ASN9" s="119"/>
      <c r="ASO9" s="119"/>
      <c r="ASP9" s="119"/>
      <c r="ASQ9" s="119"/>
      <c r="ASR9" s="119"/>
      <c r="ASS9" s="116"/>
      <c r="AST9" s="117"/>
      <c r="ASU9" s="116"/>
      <c r="ASV9" s="118"/>
      <c r="ASW9" s="119"/>
      <c r="ASX9" s="119"/>
      <c r="ASY9" s="119"/>
      <c r="ASZ9" s="119"/>
      <c r="ATA9" s="119"/>
      <c r="ATB9" s="116"/>
      <c r="ATC9" s="117"/>
      <c r="ATD9" s="116"/>
      <c r="ATE9" s="118"/>
      <c r="ATF9" s="119"/>
      <c r="ATG9" s="119"/>
      <c r="ATH9" s="119"/>
      <c r="ATI9" s="119"/>
      <c r="ATJ9" s="119"/>
      <c r="ATK9" s="116"/>
      <c r="ATL9" s="117"/>
      <c r="ATM9" s="116"/>
      <c r="ATN9" s="118"/>
      <c r="ATO9" s="119"/>
      <c r="ATP9" s="119"/>
      <c r="ATQ9" s="119"/>
      <c r="ATR9" s="119"/>
      <c r="ATS9" s="119"/>
      <c r="ATT9" s="116"/>
      <c r="ATU9" s="117"/>
      <c r="ATV9" s="116"/>
      <c r="ATW9" s="118"/>
      <c r="ATX9" s="119"/>
      <c r="ATY9" s="119"/>
      <c r="ATZ9" s="119"/>
      <c r="AUA9" s="119"/>
      <c r="AUB9" s="119"/>
      <c r="AUC9" s="116"/>
      <c r="AUD9" s="117"/>
      <c r="AUE9" s="116"/>
      <c r="AUF9" s="118"/>
      <c r="AUG9" s="119"/>
      <c r="AUH9" s="119"/>
      <c r="AUI9" s="119"/>
      <c r="AUJ9" s="119"/>
      <c r="AUK9" s="119"/>
      <c r="AUL9" s="116"/>
      <c r="AUM9" s="117"/>
      <c r="AUN9" s="116"/>
      <c r="AUO9" s="118"/>
      <c r="AUP9" s="119"/>
      <c r="AUQ9" s="119"/>
      <c r="AUR9" s="119"/>
      <c r="AUS9" s="119"/>
      <c r="AUT9" s="119"/>
      <c r="AUU9" s="116"/>
      <c r="AUV9" s="117"/>
      <c r="AUW9" s="116"/>
      <c r="AUX9" s="118"/>
      <c r="AUY9" s="119"/>
      <c r="AUZ9" s="119"/>
      <c r="AVA9" s="119"/>
      <c r="AVB9" s="119"/>
      <c r="AVC9" s="119"/>
      <c r="AVD9" s="116"/>
      <c r="AVE9" s="117"/>
      <c r="AVF9" s="116"/>
      <c r="AVG9" s="118"/>
      <c r="AVH9" s="119"/>
      <c r="AVI9" s="119"/>
      <c r="AVJ9" s="119"/>
      <c r="AVK9" s="119"/>
      <c r="AVL9" s="119"/>
      <c r="AVM9" s="116"/>
      <c r="AVN9" s="117"/>
      <c r="AVO9" s="116"/>
      <c r="AVP9" s="118"/>
      <c r="AVQ9" s="119"/>
      <c r="AVR9" s="119"/>
      <c r="AVS9" s="119"/>
      <c r="AVT9" s="119"/>
      <c r="AVU9" s="119"/>
      <c r="AVV9" s="116"/>
      <c r="AVW9" s="117"/>
      <c r="AVX9" s="116"/>
      <c r="AVY9" s="118"/>
      <c r="AVZ9" s="119"/>
      <c r="AWA9" s="119"/>
      <c r="AWB9" s="119"/>
      <c r="AWC9" s="119"/>
      <c r="AWD9" s="119"/>
      <c r="AWE9" s="116"/>
      <c r="AWF9" s="117"/>
      <c r="AWG9" s="116"/>
      <c r="AWH9" s="118"/>
      <c r="AWI9" s="119"/>
      <c r="AWJ9" s="119"/>
      <c r="AWK9" s="119"/>
      <c r="AWL9" s="119"/>
      <c r="AWM9" s="119"/>
      <c r="AWN9" s="116"/>
      <c r="AWO9" s="117"/>
      <c r="AWP9" s="116"/>
      <c r="AWQ9" s="118"/>
      <c r="AWR9" s="119"/>
      <c r="AWS9" s="119"/>
      <c r="AWT9" s="119"/>
      <c r="AWU9" s="119"/>
      <c r="AWV9" s="119"/>
      <c r="AWW9" s="116"/>
      <c r="AWX9" s="117"/>
      <c r="AWY9" s="116"/>
      <c r="AWZ9" s="118"/>
      <c r="AXA9" s="119"/>
      <c r="AXB9" s="119"/>
      <c r="AXC9" s="119"/>
      <c r="AXD9" s="119"/>
      <c r="AXE9" s="119"/>
      <c r="AXF9" s="116"/>
      <c r="AXG9" s="117"/>
      <c r="AXH9" s="116"/>
      <c r="AXI9" s="118"/>
      <c r="AXJ9" s="119"/>
      <c r="AXK9" s="119"/>
      <c r="AXL9" s="119"/>
      <c r="AXM9" s="119"/>
      <c r="AXN9" s="119"/>
      <c r="AXO9" s="116"/>
      <c r="AXP9" s="117"/>
      <c r="AXQ9" s="116"/>
      <c r="AXR9" s="118"/>
      <c r="AXS9" s="119"/>
      <c r="AXT9" s="119"/>
      <c r="AXU9" s="119"/>
      <c r="AXV9" s="119"/>
      <c r="AXW9" s="119"/>
      <c r="AXX9" s="116"/>
      <c r="AXY9" s="117"/>
      <c r="AXZ9" s="116"/>
      <c r="AYA9" s="118"/>
      <c r="AYB9" s="119"/>
      <c r="AYC9" s="119"/>
      <c r="AYD9" s="119"/>
      <c r="AYE9" s="119"/>
      <c r="AYF9" s="119"/>
      <c r="AYG9" s="116"/>
      <c r="AYH9" s="117"/>
      <c r="AYI9" s="116"/>
      <c r="AYJ9" s="118"/>
      <c r="AYK9" s="119"/>
      <c r="AYL9" s="119"/>
      <c r="AYM9" s="119"/>
      <c r="AYN9" s="119"/>
      <c r="AYO9" s="119"/>
      <c r="AYP9" s="116"/>
      <c r="AYQ9" s="117"/>
      <c r="AYR9" s="116"/>
      <c r="AYS9" s="118"/>
      <c r="AYT9" s="119"/>
      <c r="AYU9" s="119"/>
      <c r="AYV9" s="119"/>
      <c r="AYW9" s="119"/>
      <c r="AYX9" s="119"/>
      <c r="AYY9" s="116"/>
      <c r="AYZ9" s="117"/>
      <c r="AZA9" s="116"/>
      <c r="AZB9" s="118"/>
      <c r="AZC9" s="119"/>
      <c r="AZD9" s="119"/>
      <c r="AZE9" s="119"/>
      <c r="AZF9" s="119"/>
      <c r="AZG9" s="119"/>
      <c r="AZH9" s="116"/>
      <c r="AZI9" s="117"/>
      <c r="AZJ9" s="116"/>
      <c r="AZK9" s="118"/>
      <c r="AZL9" s="119"/>
      <c r="AZM9" s="119"/>
      <c r="AZN9" s="119"/>
      <c r="AZO9" s="119"/>
      <c r="AZP9" s="119"/>
      <c r="AZQ9" s="116"/>
      <c r="AZR9" s="117"/>
      <c r="AZS9" s="116"/>
      <c r="AZT9" s="118"/>
      <c r="AZU9" s="119"/>
      <c r="AZV9" s="119"/>
      <c r="AZW9" s="119"/>
      <c r="AZX9" s="119"/>
      <c r="AZY9" s="119"/>
      <c r="AZZ9" s="116"/>
      <c r="BAA9" s="117"/>
      <c r="BAB9" s="116"/>
      <c r="BAC9" s="118"/>
      <c r="BAD9" s="119"/>
      <c r="BAE9" s="119"/>
      <c r="BAF9" s="119"/>
      <c r="BAG9" s="119"/>
      <c r="BAH9" s="119"/>
      <c r="BAI9" s="116"/>
      <c r="BAJ9" s="117"/>
      <c r="BAK9" s="116"/>
      <c r="BAL9" s="118"/>
      <c r="BAM9" s="119"/>
      <c r="BAN9" s="119"/>
      <c r="BAO9" s="119"/>
      <c r="BAP9" s="119"/>
      <c r="BAQ9" s="119"/>
      <c r="BAR9" s="116"/>
      <c r="BAS9" s="117"/>
      <c r="BAT9" s="116"/>
      <c r="BAU9" s="118"/>
      <c r="BAV9" s="119"/>
      <c r="BAW9" s="119"/>
      <c r="BAX9" s="119"/>
      <c r="BAY9" s="119"/>
      <c r="BAZ9" s="119"/>
      <c r="BBA9" s="116"/>
      <c r="BBB9" s="117"/>
      <c r="BBC9" s="116"/>
      <c r="BBD9" s="118"/>
      <c r="BBE9" s="119"/>
      <c r="BBF9" s="119"/>
      <c r="BBG9" s="119"/>
      <c r="BBH9" s="119"/>
      <c r="BBI9" s="119"/>
      <c r="BBJ9" s="116"/>
      <c r="BBK9" s="117"/>
      <c r="BBL9" s="116"/>
      <c r="BBM9" s="118"/>
      <c r="BBN9" s="119"/>
      <c r="BBO9" s="119"/>
      <c r="BBP9" s="119"/>
      <c r="BBQ9" s="119"/>
      <c r="BBR9" s="119"/>
      <c r="BBS9" s="116"/>
      <c r="BBT9" s="117"/>
      <c r="BBU9" s="116"/>
      <c r="BBV9" s="118"/>
      <c r="BBW9" s="119"/>
      <c r="BBX9" s="119"/>
      <c r="BBY9" s="119"/>
      <c r="BBZ9" s="119"/>
      <c r="BCA9" s="119"/>
      <c r="BCB9" s="116"/>
      <c r="BCC9" s="117"/>
      <c r="BCD9" s="116"/>
      <c r="BCE9" s="118"/>
      <c r="BCF9" s="119"/>
      <c r="BCG9" s="119"/>
      <c r="BCH9" s="119"/>
      <c r="BCI9" s="119"/>
      <c r="BCJ9" s="119"/>
      <c r="BCK9" s="116"/>
      <c r="BCL9" s="117"/>
      <c r="BCM9" s="116"/>
      <c r="BCN9" s="118"/>
      <c r="BCO9" s="119"/>
      <c r="BCP9" s="119"/>
      <c r="BCQ9" s="119"/>
      <c r="BCR9" s="119"/>
      <c r="BCS9" s="119"/>
      <c r="BCT9" s="116"/>
      <c r="BCU9" s="117"/>
      <c r="BCV9" s="116"/>
      <c r="BCW9" s="118"/>
      <c r="BCX9" s="119"/>
      <c r="BCY9" s="119"/>
      <c r="BCZ9" s="119"/>
      <c r="BDA9" s="119"/>
      <c r="BDB9" s="119"/>
      <c r="BDC9" s="116"/>
      <c r="BDD9" s="117"/>
      <c r="BDE9" s="116"/>
      <c r="BDF9" s="118"/>
      <c r="BDG9" s="119"/>
      <c r="BDH9" s="119"/>
      <c r="BDI9" s="119"/>
      <c r="BDJ9" s="119"/>
      <c r="BDK9" s="119"/>
      <c r="BDL9" s="116"/>
      <c r="BDM9" s="117"/>
      <c r="BDN9" s="116"/>
      <c r="BDO9" s="118"/>
      <c r="BDP9" s="119"/>
      <c r="BDQ9" s="119"/>
      <c r="BDR9" s="119"/>
      <c r="BDS9" s="119"/>
      <c r="BDT9" s="119"/>
      <c r="BDU9" s="116"/>
      <c r="BDV9" s="117"/>
      <c r="BDW9" s="116"/>
      <c r="BDX9" s="118"/>
      <c r="BDY9" s="119"/>
      <c r="BDZ9" s="119"/>
      <c r="BEA9" s="119"/>
      <c r="BEB9" s="119"/>
      <c r="BEC9" s="119"/>
      <c r="BED9" s="116"/>
      <c r="BEE9" s="117"/>
      <c r="BEF9" s="116"/>
      <c r="BEG9" s="118"/>
      <c r="BEH9" s="119"/>
      <c r="BEI9" s="119"/>
      <c r="BEJ9" s="119"/>
      <c r="BEK9" s="119"/>
      <c r="BEL9" s="119"/>
      <c r="BEM9" s="116"/>
      <c r="BEN9" s="117"/>
      <c r="BEO9" s="116"/>
      <c r="BEP9" s="118"/>
      <c r="BEQ9" s="119"/>
      <c r="BER9" s="119"/>
      <c r="BES9" s="119"/>
      <c r="BET9" s="119"/>
      <c r="BEU9" s="119"/>
      <c r="BEV9" s="116"/>
      <c r="BEW9" s="117"/>
      <c r="BEX9" s="116"/>
      <c r="BEY9" s="118"/>
      <c r="BEZ9" s="119"/>
      <c r="BFA9" s="119"/>
      <c r="BFB9" s="119"/>
      <c r="BFC9" s="119"/>
      <c r="BFD9" s="119"/>
      <c r="BFE9" s="116"/>
      <c r="BFF9" s="117"/>
      <c r="BFG9" s="116"/>
      <c r="BFH9" s="118"/>
      <c r="BFI9" s="119"/>
      <c r="BFJ9" s="119"/>
      <c r="BFK9" s="119"/>
      <c r="BFL9" s="119"/>
      <c r="BFM9" s="119"/>
      <c r="BFN9" s="116"/>
      <c r="BFO9" s="117"/>
      <c r="BFP9" s="116"/>
      <c r="BFQ9" s="118"/>
      <c r="BFR9" s="119"/>
      <c r="BFS9" s="119"/>
      <c r="BFT9" s="119"/>
      <c r="BFU9" s="119"/>
      <c r="BFV9" s="119"/>
      <c r="BFW9" s="116"/>
      <c r="BFX9" s="117"/>
      <c r="BFY9" s="116"/>
      <c r="BFZ9" s="118"/>
      <c r="BGA9" s="119"/>
      <c r="BGB9" s="119"/>
      <c r="BGC9" s="119"/>
      <c r="BGD9" s="119"/>
      <c r="BGE9" s="119"/>
      <c r="BGF9" s="116"/>
      <c r="BGG9" s="117"/>
      <c r="BGH9" s="116"/>
      <c r="BGI9" s="118"/>
      <c r="BGJ9" s="119"/>
      <c r="BGK9" s="119"/>
      <c r="BGL9" s="119"/>
      <c r="BGM9" s="119"/>
      <c r="BGN9" s="119"/>
      <c r="BGO9" s="116"/>
      <c r="BGP9" s="117"/>
      <c r="BGQ9" s="116"/>
      <c r="BGR9" s="118"/>
      <c r="BGS9" s="119"/>
      <c r="BGT9" s="119"/>
      <c r="BGU9" s="119"/>
      <c r="BGV9" s="119"/>
      <c r="BGW9" s="119"/>
      <c r="BGX9" s="116"/>
      <c r="BGY9" s="117"/>
      <c r="BGZ9" s="116"/>
      <c r="BHA9" s="118"/>
      <c r="BHB9" s="119"/>
      <c r="BHC9" s="119"/>
      <c r="BHD9" s="119"/>
      <c r="BHE9" s="119"/>
      <c r="BHF9" s="119"/>
      <c r="BHG9" s="116"/>
      <c r="BHH9" s="117"/>
      <c r="BHI9" s="116"/>
      <c r="BHJ9" s="118"/>
      <c r="BHK9" s="119"/>
      <c r="BHL9" s="119"/>
      <c r="BHM9" s="119"/>
      <c r="BHN9" s="119"/>
      <c r="BHO9" s="119"/>
      <c r="BHP9" s="116"/>
      <c r="BHQ9" s="117"/>
      <c r="BHR9" s="116"/>
      <c r="BHS9" s="118"/>
      <c r="BHT9" s="119"/>
      <c r="BHU9" s="119"/>
      <c r="BHV9" s="119"/>
      <c r="BHW9" s="119"/>
      <c r="BHX9" s="119"/>
      <c r="BHY9" s="116"/>
      <c r="BHZ9" s="117"/>
      <c r="BIA9" s="116"/>
      <c r="BIB9" s="118"/>
      <c r="BIC9" s="119"/>
      <c r="BID9" s="119"/>
      <c r="BIE9" s="119"/>
      <c r="BIF9" s="119"/>
      <c r="BIG9" s="119"/>
      <c r="BIH9" s="116"/>
      <c r="BII9" s="117"/>
      <c r="BIJ9" s="116"/>
      <c r="BIK9" s="118"/>
      <c r="BIL9" s="119"/>
      <c r="BIM9" s="119"/>
      <c r="BIN9" s="119"/>
      <c r="BIO9" s="119"/>
      <c r="BIP9" s="119"/>
      <c r="BIQ9" s="116"/>
      <c r="BIR9" s="117"/>
      <c r="BIS9" s="116"/>
      <c r="BIT9" s="118"/>
      <c r="BIU9" s="119"/>
      <c r="BIV9" s="119"/>
      <c r="BIW9" s="119"/>
      <c r="BIX9" s="119"/>
      <c r="BIY9" s="119"/>
      <c r="BIZ9" s="116"/>
      <c r="BJA9" s="117"/>
      <c r="BJB9" s="116"/>
      <c r="BJC9" s="118"/>
      <c r="BJD9" s="119"/>
      <c r="BJE9" s="119"/>
      <c r="BJF9" s="119"/>
      <c r="BJG9" s="119"/>
      <c r="BJH9" s="119"/>
      <c r="BJI9" s="116"/>
      <c r="BJJ9" s="117"/>
      <c r="BJK9" s="116"/>
      <c r="BJL9" s="118"/>
      <c r="BJM9" s="119"/>
      <c r="BJN9" s="119"/>
      <c r="BJO9" s="119"/>
      <c r="BJP9" s="119"/>
      <c r="BJQ9" s="119"/>
      <c r="BJR9" s="116"/>
      <c r="BJS9" s="117"/>
      <c r="BJT9" s="116"/>
      <c r="BJU9" s="118"/>
      <c r="BJV9" s="119"/>
      <c r="BJW9" s="119"/>
      <c r="BJX9" s="119"/>
      <c r="BJY9" s="119"/>
      <c r="BJZ9" s="119"/>
      <c r="BKA9" s="116"/>
      <c r="BKB9" s="117"/>
      <c r="BKC9" s="116"/>
      <c r="BKD9" s="118"/>
      <c r="BKE9" s="119"/>
      <c r="BKF9" s="119"/>
      <c r="BKG9" s="119"/>
      <c r="BKH9" s="119"/>
      <c r="BKI9" s="119"/>
      <c r="BKJ9" s="116"/>
      <c r="BKK9" s="117"/>
      <c r="BKL9" s="116"/>
      <c r="BKM9" s="118"/>
      <c r="BKN9" s="119"/>
      <c r="BKO9" s="119"/>
      <c r="BKP9" s="119"/>
      <c r="BKQ9" s="119"/>
      <c r="BKR9" s="119"/>
      <c r="BKS9" s="116"/>
      <c r="BKT9" s="117"/>
      <c r="BKU9" s="116"/>
      <c r="BKV9" s="118"/>
      <c r="BKW9" s="119"/>
      <c r="BKX9" s="119"/>
      <c r="BKY9" s="119"/>
      <c r="BKZ9" s="119"/>
      <c r="BLA9" s="119"/>
      <c r="BLB9" s="116"/>
      <c r="BLC9" s="117"/>
      <c r="BLD9" s="116"/>
      <c r="BLE9" s="118"/>
      <c r="BLF9" s="119"/>
      <c r="BLG9" s="119"/>
      <c r="BLH9" s="119"/>
      <c r="BLI9" s="119"/>
      <c r="BLJ9" s="119"/>
      <c r="BLK9" s="116"/>
      <c r="BLL9" s="117"/>
      <c r="BLM9" s="116"/>
      <c r="BLN9" s="118"/>
      <c r="BLO9" s="119"/>
      <c r="BLP9" s="119"/>
      <c r="BLQ9" s="119"/>
      <c r="BLR9" s="119"/>
      <c r="BLS9" s="119"/>
      <c r="BLT9" s="116"/>
      <c r="BLU9" s="117"/>
      <c r="BLV9" s="116"/>
      <c r="BLW9" s="118"/>
      <c r="BLX9" s="119"/>
      <c r="BLY9" s="119"/>
      <c r="BLZ9" s="119"/>
      <c r="BMA9" s="119"/>
      <c r="BMB9" s="119"/>
      <c r="BMC9" s="116"/>
      <c r="BMD9" s="117"/>
      <c r="BME9" s="116"/>
      <c r="BMF9" s="118"/>
      <c r="BMG9" s="119"/>
      <c r="BMH9" s="119"/>
      <c r="BMI9" s="119"/>
      <c r="BMJ9" s="119"/>
      <c r="BMK9" s="119"/>
      <c r="BML9" s="116"/>
      <c r="BMM9" s="117"/>
      <c r="BMN9" s="116"/>
      <c r="BMO9" s="118"/>
      <c r="BMP9" s="119"/>
      <c r="BMQ9" s="119"/>
      <c r="BMR9" s="119"/>
      <c r="BMS9" s="119"/>
      <c r="BMT9" s="119"/>
      <c r="BMU9" s="116"/>
      <c r="BMV9" s="117"/>
      <c r="BMW9" s="116"/>
      <c r="BMX9" s="118"/>
      <c r="BMY9" s="119"/>
      <c r="BMZ9" s="119"/>
      <c r="BNA9" s="119"/>
      <c r="BNB9" s="119"/>
      <c r="BNC9" s="119"/>
      <c r="BND9" s="116"/>
      <c r="BNE9" s="117"/>
      <c r="BNF9" s="116"/>
      <c r="BNG9" s="118"/>
      <c r="BNH9" s="119"/>
      <c r="BNI9" s="119"/>
      <c r="BNJ9" s="119"/>
      <c r="BNK9" s="119"/>
      <c r="BNL9" s="119"/>
      <c r="BNM9" s="116"/>
      <c r="BNN9" s="117"/>
      <c r="BNO9" s="116"/>
      <c r="BNP9" s="118"/>
      <c r="BNQ9" s="119"/>
      <c r="BNR9" s="119"/>
      <c r="BNS9" s="119"/>
      <c r="BNT9" s="119"/>
      <c r="BNU9" s="119"/>
      <c r="BNV9" s="116"/>
      <c r="BNW9" s="117"/>
      <c r="BNX9" s="116"/>
      <c r="BNY9" s="118"/>
      <c r="BNZ9" s="119"/>
      <c r="BOA9" s="119"/>
      <c r="BOB9" s="119"/>
      <c r="BOC9" s="119"/>
      <c r="BOD9" s="119"/>
      <c r="BOE9" s="116"/>
      <c r="BOF9" s="117"/>
      <c r="BOG9" s="116"/>
      <c r="BOH9" s="118"/>
      <c r="BOI9" s="119"/>
      <c r="BOJ9" s="119"/>
      <c r="BOK9" s="119"/>
      <c r="BOL9" s="119"/>
      <c r="BOM9" s="119"/>
      <c r="BON9" s="116"/>
      <c r="BOO9" s="117"/>
      <c r="BOP9" s="116"/>
      <c r="BOQ9" s="118"/>
      <c r="BOR9" s="119"/>
      <c r="BOS9" s="119"/>
      <c r="BOT9" s="119"/>
      <c r="BOU9" s="119"/>
      <c r="BOV9" s="119"/>
      <c r="BOW9" s="116"/>
      <c r="BOX9" s="117"/>
      <c r="BOY9" s="116"/>
      <c r="BOZ9" s="118"/>
      <c r="BPA9" s="119"/>
      <c r="BPB9" s="119"/>
      <c r="BPC9" s="119"/>
      <c r="BPD9" s="119"/>
      <c r="BPE9" s="119"/>
      <c r="BPF9" s="116"/>
      <c r="BPG9" s="117"/>
      <c r="BPH9" s="116"/>
      <c r="BPI9" s="118"/>
      <c r="BPJ9" s="119"/>
      <c r="BPK9" s="119"/>
      <c r="BPL9" s="119"/>
      <c r="BPM9" s="119"/>
      <c r="BPN9" s="119"/>
      <c r="BPO9" s="116"/>
      <c r="BPP9" s="117"/>
      <c r="BPQ9" s="116"/>
      <c r="BPR9" s="118"/>
      <c r="BPS9" s="119"/>
      <c r="BPT9" s="119"/>
      <c r="BPU9" s="119"/>
      <c r="BPV9" s="119"/>
      <c r="BPW9" s="119"/>
      <c r="BPX9" s="116"/>
      <c r="BPY9" s="117"/>
      <c r="BPZ9" s="116"/>
      <c r="BQA9" s="118"/>
      <c r="BQB9" s="119"/>
      <c r="BQC9" s="119"/>
      <c r="BQD9" s="119"/>
      <c r="BQE9" s="119"/>
      <c r="BQF9" s="119"/>
      <c r="BQG9" s="116"/>
      <c r="BQH9" s="117"/>
      <c r="BQI9" s="116"/>
      <c r="BQJ9" s="118"/>
      <c r="BQK9" s="119"/>
      <c r="BQL9" s="119"/>
      <c r="BQM9" s="119"/>
      <c r="BQN9" s="119"/>
      <c r="BQO9" s="119"/>
      <c r="BQP9" s="116"/>
      <c r="BQQ9" s="117"/>
      <c r="BQR9" s="116"/>
      <c r="BQS9" s="118"/>
      <c r="BQT9" s="119"/>
      <c r="BQU9" s="119"/>
      <c r="BQV9" s="119"/>
      <c r="BQW9" s="119"/>
      <c r="BQX9" s="119"/>
      <c r="BQY9" s="116"/>
      <c r="BQZ9" s="117"/>
      <c r="BRA9" s="116"/>
      <c r="BRB9" s="118"/>
      <c r="BRC9" s="119"/>
      <c r="BRD9" s="119"/>
      <c r="BRE9" s="119"/>
      <c r="BRF9" s="119"/>
      <c r="BRG9" s="119"/>
      <c r="BRH9" s="116"/>
      <c r="BRI9" s="117"/>
      <c r="BRJ9" s="116"/>
      <c r="BRK9" s="118"/>
      <c r="BRL9" s="119"/>
      <c r="BRM9" s="119"/>
      <c r="BRN9" s="119"/>
      <c r="BRO9" s="119"/>
      <c r="BRP9" s="119"/>
      <c r="BRQ9" s="116"/>
      <c r="BRR9" s="117"/>
      <c r="BRS9" s="116"/>
      <c r="BRT9" s="118"/>
      <c r="BRU9" s="119"/>
      <c r="BRV9" s="119"/>
      <c r="BRW9" s="119"/>
      <c r="BRX9" s="119"/>
      <c r="BRY9" s="119"/>
      <c r="BRZ9" s="116"/>
      <c r="BSA9" s="117"/>
      <c r="BSB9" s="116"/>
      <c r="BSC9" s="118"/>
      <c r="BSD9" s="119"/>
      <c r="BSE9" s="119"/>
      <c r="BSF9" s="119"/>
      <c r="BSG9" s="119"/>
      <c r="BSH9" s="119"/>
      <c r="BSI9" s="116"/>
      <c r="BSJ9" s="117"/>
      <c r="BSK9" s="116"/>
      <c r="BSL9" s="118"/>
      <c r="BSM9" s="119"/>
      <c r="BSN9" s="119"/>
      <c r="BSO9" s="119"/>
      <c r="BSP9" s="119"/>
      <c r="BSQ9" s="119"/>
      <c r="BSR9" s="116"/>
      <c r="BSS9" s="117"/>
      <c r="BST9" s="116"/>
      <c r="BSU9" s="118"/>
      <c r="BSV9" s="119"/>
      <c r="BSW9" s="119"/>
      <c r="BSX9" s="119"/>
      <c r="BSY9" s="119"/>
      <c r="BSZ9" s="119"/>
      <c r="BTA9" s="116"/>
      <c r="BTB9" s="117"/>
      <c r="BTC9" s="116"/>
      <c r="BTD9" s="118"/>
      <c r="BTE9" s="119"/>
      <c r="BTF9" s="119"/>
      <c r="BTG9" s="119"/>
      <c r="BTH9" s="119"/>
      <c r="BTI9" s="119"/>
      <c r="BTJ9" s="116"/>
      <c r="BTK9" s="117"/>
      <c r="BTL9" s="116"/>
      <c r="BTM9" s="118"/>
      <c r="BTN9" s="119"/>
      <c r="BTO9" s="119"/>
      <c r="BTP9" s="119"/>
      <c r="BTQ9" s="119"/>
      <c r="BTR9" s="119"/>
      <c r="BTS9" s="116"/>
      <c r="BTT9" s="117"/>
      <c r="BTU9" s="116"/>
      <c r="BTV9" s="118"/>
      <c r="BTW9" s="119"/>
      <c r="BTX9" s="119"/>
      <c r="BTY9" s="119"/>
      <c r="BTZ9" s="119"/>
      <c r="BUA9" s="119"/>
      <c r="BUB9" s="116"/>
      <c r="BUC9" s="117"/>
      <c r="BUD9" s="116"/>
      <c r="BUE9" s="118"/>
      <c r="BUF9" s="119"/>
      <c r="BUG9" s="119"/>
      <c r="BUH9" s="119"/>
      <c r="BUI9" s="119"/>
      <c r="BUJ9" s="119"/>
      <c r="BUK9" s="116"/>
      <c r="BUL9" s="117"/>
      <c r="BUM9" s="116"/>
      <c r="BUN9" s="118"/>
      <c r="BUO9" s="119"/>
      <c r="BUP9" s="119"/>
      <c r="BUQ9" s="119"/>
      <c r="BUR9" s="119"/>
      <c r="BUS9" s="119"/>
      <c r="BUT9" s="116"/>
      <c r="BUU9" s="117"/>
      <c r="BUV9" s="116"/>
      <c r="BUW9" s="118"/>
      <c r="BUX9" s="119"/>
      <c r="BUY9" s="119"/>
      <c r="BUZ9" s="119"/>
      <c r="BVA9" s="119"/>
      <c r="BVB9" s="119"/>
      <c r="BVC9" s="116"/>
      <c r="BVD9" s="117"/>
      <c r="BVE9" s="116"/>
      <c r="BVF9" s="118"/>
      <c r="BVG9" s="119"/>
      <c r="BVH9" s="119"/>
      <c r="BVI9" s="119"/>
      <c r="BVJ9" s="119"/>
      <c r="BVK9" s="119"/>
      <c r="BVL9" s="116"/>
      <c r="BVM9" s="117"/>
      <c r="BVN9" s="116"/>
      <c r="BVO9" s="118"/>
      <c r="BVP9" s="119"/>
      <c r="BVQ9" s="119"/>
      <c r="BVR9" s="119"/>
      <c r="BVS9" s="119"/>
      <c r="BVT9" s="119"/>
      <c r="BVU9" s="116"/>
      <c r="BVV9" s="117"/>
      <c r="BVW9" s="116"/>
      <c r="BVX9" s="118"/>
      <c r="BVY9" s="119"/>
      <c r="BVZ9" s="119"/>
      <c r="BWA9" s="119"/>
      <c r="BWB9" s="119"/>
      <c r="BWC9" s="119"/>
      <c r="BWD9" s="116"/>
      <c r="BWE9" s="117"/>
      <c r="BWF9" s="116"/>
      <c r="BWG9" s="118"/>
      <c r="BWH9" s="119"/>
      <c r="BWI9" s="119"/>
      <c r="BWJ9" s="119"/>
      <c r="BWK9" s="119"/>
      <c r="BWL9" s="119"/>
      <c r="BWM9" s="116"/>
      <c r="BWN9" s="117"/>
      <c r="BWO9" s="116"/>
      <c r="BWP9" s="118"/>
      <c r="BWQ9" s="119"/>
      <c r="BWR9" s="119"/>
      <c r="BWS9" s="119"/>
      <c r="BWT9" s="119"/>
      <c r="BWU9" s="119"/>
      <c r="BWV9" s="116"/>
      <c r="BWW9" s="117"/>
      <c r="BWX9" s="116"/>
      <c r="BWY9" s="118"/>
      <c r="BWZ9" s="119"/>
      <c r="BXA9" s="119"/>
      <c r="BXB9" s="119"/>
      <c r="BXC9" s="119"/>
      <c r="BXD9" s="119"/>
      <c r="BXE9" s="116"/>
      <c r="BXF9" s="117"/>
      <c r="BXG9" s="116"/>
      <c r="BXH9" s="118"/>
      <c r="BXI9" s="119"/>
      <c r="BXJ9" s="119"/>
      <c r="BXK9" s="119"/>
      <c r="BXL9" s="119"/>
      <c r="BXM9" s="119"/>
      <c r="BXN9" s="116"/>
      <c r="BXO9" s="117"/>
      <c r="BXP9" s="116"/>
      <c r="BXQ9" s="118"/>
      <c r="BXR9" s="119"/>
      <c r="BXS9" s="119"/>
      <c r="BXT9" s="119"/>
      <c r="BXU9" s="119"/>
      <c r="BXV9" s="119"/>
      <c r="BXW9" s="116"/>
      <c r="BXX9" s="117"/>
      <c r="BXY9" s="116"/>
      <c r="BXZ9" s="118"/>
      <c r="BYA9" s="119"/>
      <c r="BYB9" s="119"/>
      <c r="BYC9" s="119"/>
      <c r="BYD9" s="119"/>
      <c r="BYE9" s="119"/>
      <c r="BYF9" s="116"/>
      <c r="BYG9" s="117"/>
      <c r="BYH9" s="116"/>
      <c r="BYI9" s="118"/>
      <c r="BYJ9" s="119"/>
      <c r="BYK9" s="119"/>
      <c r="BYL9" s="119"/>
      <c r="BYM9" s="119"/>
      <c r="BYN9" s="119"/>
      <c r="BYO9" s="116"/>
      <c r="BYP9" s="117"/>
      <c r="BYQ9" s="116"/>
      <c r="BYR9" s="118"/>
      <c r="BYS9" s="119"/>
      <c r="BYT9" s="119"/>
      <c r="BYU9" s="119"/>
      <c r="BYV9" s="119"/>
      <c r="BYW9" s="119"/>
      <c r="BYX9" s="116"/>
      <c r="BYY9" s="117"/>
      <c r="BYZ9" s="116"/>
      <c r="BZA9" s="118"/>
      <c r="BZB9" s="119"/>
      <c r="BZC9" s="119"/>
      <c r="BZD9" s="119"/>
      <c r="BZE9" s="119"/>
      <c r="BZF9" s="119"/>
      <c r="BZG9" s="116"/>
      <c r="BZH9" s="117"/>
      <c r="BZI9" s="116"/>
      <c r="BZJ9" s="118"/>
      <c r="BZK9" s="119"/>
      <c r="BZL9" s="119"/>
      <c r="BZM9" s="119"/>
      <c r="BZN9" s="119"/>
      <c r="BZO9" s="119"/>
      <c r="BZP9" s="116"/>
      <c r="BZQ9" s="117"/>
      <c r="BZR9" s="116"/>
      <c r="BZS9" s="118"/>
      <c r="BZT9" s="119"/>
      <c r="BZU9" s="119"/>
      <c r="BZV9" s="119"/>
      <c r="BZW9" s="119"/>
      <c r="BZX9" s="119"/>
      <c r="BZY9" s="116"/>
      <c r="BZZ9" s="117"/>
      <c r="CAA9" s="116"/>
      <c r="CAB9" s="118"/>
      <c r="CAC9" s="119"/>
      <c r="CAD9" s="119"/>
      <c r="CAE9" s="119"/>
      <c r="CAF9" s="119"/>
      <c r="CAG9" s="119"/>
      <c r="CAH9" s="116"/>
      <c r="CAI9" s="117"/>
      <c r="CAJ9" s="116"/>
      <c r="CAK9" s="118"/>
      <c r="CAL9" s="119"/>
      <c r="CAM9" s="119"/>
      <c r="CAN9" s="119"/>
      <c r="CAO9" s="119"/>
      <c r="CAP9" s="119"/>
      <c r="CAQ9" s="116"/>
      <c r="CAR9" s="117"/>
      <c r="CAS9" s="116"/>
      <c r="CAT9" s="118"/>
      <c r="CAU9" s="119"/>
      <c r="CAV9" s="119"/>
      <c r="CAW9" s="119"/>
      <c r="CAX9" s="119"/>
      <c r="CAY9" s="119"/>
      <c r="CAZ9" s="116"/>
      <c r="CBA9" s="117"/>
      <c r="CBB9" s="116"/>
      <c r="CBC9" s="118"/>
      <c r="CBD9" s="119"/>
      <c r="CBE9" s="119"/>
      <c r="CBF9" s="119"/>
      <c r="CBG9" s="119"/>
      <c r="CBH9" s="119"/>
      <c r="CBI9" s="116"/>
      <c r="CBJ9" s="117"/>
      <c r="CBK9" s="116"/>
      <c r="CBL9" s="118"/>
      <c r="CBM9" s="119"/>
      <c r="CBN9" s="119"/>
      <c r="CBO9" s="119"/>
      <c r="CBP9" s="119"/>
      <c r="CBQ9" s="119"/>
      <c r="CBR9" s="116"/>
      <c r="CBS9" s="117"/>
      <c r="CBT9" s="116"/>
      <c r="CBU9" s="118"/>
      <c r="CBV9" s="119"/>
      <c r="CBW9" s="119"/>
      <c r="CBX9" s="119"/>
      <c r="CBY9" s="119"/>
      <c r="CBZ9" s="119"/>
      <c r="CCA9" s="116"/>
      <c r="CCB9" s="117"/>
      <c r="CCC9" s="116"/>
      <c r="CCD9" s="118"/>
      <c r="CCE9" s="119"/>
      <c r="CCF9" s="119"/>
      <c r="CCG9" s="119"/>
      <c r="CCH9" s="119"/>
      <c r="CCI9" s="119"/>
      <c r="CCJ9" s="116"/>
      <c r="CCK9" s="117"/>
      <c r="CCL9" s="116"/>
      <c r="CCM9" s="118"/>
      <c r="CCN9" s="119"/>
      <c r="CCO9" s="119"/>
      <c r="CCP9" s="119"/>
      <c r="CCQ9" s="119"/>
      <c r="CCR9" s="119"/>
      <c r="CCS9" s="116"/>
      <c r="CCT9" s="117"/>
      <c r="CCU9" s="116"/>
      <c r="CCV9" s="118"/>
      <c r="CCW9" s="119"/>
      <c r="CCX9" s="119"/>
      <c r="CCY9" s="119"/>
      <c r="CCZ9" s="119"/>
      <c r="CDA9" s="119"/>
      <c r="CDB9" s="116"/>
      <c r="CDC9" s="117"/>
      <c r="CDD9" s="116"/>
      <c r="CDE9" s="118"/>
      <c r="CDF9" s="119"/>
      <c r="CDG9" s="119"/>
      <c r="CDH9" s="119"/>
      <c r="CDI9" s="119"/>
      <c r="CDJ9" s="119"/>
      <c r="CDK9" s="116"/>
      <c r="CDL9" s="117"/>
      <c r="CDM9" s="116"/>
      <c r="CDN9" s="118"/>
      <c r="CDO9" s="119"/>
      <c r="CDP9" s="119"/>
      <c r="CDQ9" s="119"/>
      <c r="CDR9" s="119"/>
      <c r="CDS9" s="119"/>
      <c r="CDT9" s="116"/>
      <c r="CDU9" s="117"/>
      <c r="CDV9" s="116"/>
      <c r="CDW9" s="118"/>
      <c r="CDX9" s="119"/>
      <c r="CDY9" s="119"/>
      <c r="CDZ9" s="119"/>
      <c r="CEA9" s="119"/>
      <c r="CEB9" s="119"/>
      <c r="CEC9" s="116"/>
      <c r="CED9" s="117"/>
      <c r="CEE9" s="116"/>
      <c r="CEF9" s="118"/>
      <c r="CEG9" s="119"/>
      <c r="CEH9" s="119"/>
      <c r="CEI9" s="119"/>
      <c r="CEJ9" s="119"/>
      <c r="CEK9" s="119"/>
      <c r="CEL9" s="116"/>
      <c r="CEM9" s="117"/>
      <c r="CEN9" s="116"/>
      <c r="CEO9" s="118"/>
      <c r="CEP9" s="119"/>
      <c r="CEQ9" s="119"/>
      <c r="CER9" s="119"/>
      <c r="CES9" s="119"/>
      <c r="CET9" s="119"/>
      <c r="CEU9" s="116"/>
      <c r="CEV9" s="117"/>
      <c r="CEW9" s="116"/>
      <c r="CEX9" s="118"/>
      <c r="CEY9" s="119"/>
      <c r="CEZ9" s="119"/>
      <c r="CFA9" s="119"/>
      <c r="CFB9" s="119"/>
      <c r="CFC9" s="119"/>
      <c r="CFD9" s="116"/>
      <c r="CFE9" s="117"/>
      <c r="CFF9" s="116"/>
      <c r="CFG9" s="118"/>
      <c r="CFH9" s="119"/>
      <c r="CFI9" s="119"/>
      <c r="CFJ9" s="119"/>
      <c r="CFK9" s="119"/>
      <c r="CFL9" s="119"/>
      <c r="CFM9" s="116"/>
      <c r="CFN9" s="117"/>
      <c r="CFO9" s="116"/>
      <c r="CFP9" s="118"/>
      <c r="CFQ9" s="119"/>
      <c r="CFR9" s="119"/>
      <c r="CFS9" s="119"/>
      <c r="CFT9" s="119"/>
      <c r="CFU9" s="119"/>
      <c r="CFV9" s="116"/>
      <c r="CFW9" s="117"/>
      <c r="CFX9" s="116"/>
      <c r="CFY9" s="118"/>
      <c r="CFZ9" s="119"/>
      <c r="CGA9" s="119"/>
      <c r="CGB9" s="119"/>
      <c r="CGC9" s="119"/>
      <c r="CGD9" s="119"/>
      <c r="CGE9" s="116"/>
      <c r="CGF9" s="117"/>
      <c r="CGG9" s="116"/>
      <c r="CGH9" s="118"/>
      <c r="CGI9" s="119"/>
      <c r="CGJ9" s="119"/>
      <c r="CGK9" s="119"/>
      <c r="CGL9" s="119"/>
      <c r="CGM9" s="119"/>
      <c r="CGN9" s="116"/>
      <c r="CGO9" s="117"/>
      <c r="CGP9" s="116"/>
      <c r="CGQ9" s="118"/>
      <c r="CGR9" s="119"/>
      <c r="CGS9" s="119"/>
      <c r="CGT9" s="119"/>
      <c r="CGU9" s="119"/>
      <c r="CGV9" s="119"/>
      <c r="CGW9" s="116"/>
      <c r="CGX9" s="117"/>
      <c r="CGY9" s="116"/>
      <c r="CGZ9" s="118"/>
      <c r="CHA9" s="119"/>
      <c r="CHB9" s="119"/>
      <c r="CHC9" s="119"/>
      <c r="CHD9" s="119"/>
      <c r="CHE9" s="119"/>
      <c r="CHF9" s="116"/>
      <c r="CHG9" s="117"/>
      <c r="CHH9" s="116"/>
      <c r="CHI9" s="118"/>
      <c r="CHJ9" s="119"/>
      <c r="CHK9" s="119"/>
      <c r="CHL9" s="119"/>
      <c r="CHM9" s="119"/>
      <c r="CHN9" s="119"/>
      <c r="CHO9" s="116"/>
      <c r="CHP9" s="117"/>
      <c r="CHQ9" s="116"/>
      <c r="CHR9" s="118"/>
      <c r="CHS9" s="119"/>
      <c r="CHT9" s="119"/>
      <c r="CHU9" s="119"/>
      <c r="CHV9" s="119"/>
      <c r="CHW9" s="119"/>
      <c r="CHX9" s="116"/>
      <c r="CHY9" s="117"/>
      <c r="CHZ9" s="116"/>
      <c r="CIA9" s="118"/>
      <c r="CIB9" s="119"/>
      <c r="CIC9" s="119"/>
      <c r="CID9" s="119"/>
      <c r="CIE9" s="119"/>
      <c r="CIF9" s="119"/>
      <c r="CIG9" s="116"/>
      <c r="CIH9" s="117"/>
      <c r="CII9" s="116"/>
      <c r="CIJ9" s="118"/>
      <c r="CIK9" s="119"/>
      <c r="CIL9" s="119"/>
      <c r="CIM9" s="119"/>
      <c r="CIN9" s="119"/>
      <c r="CIO9" s="119"/>
      <c r="CIP9" s="116"/>
      <c r="CIQ9" s="117"/>
      <c r="CIR9" s="116"/>
      <c r="CIS9" s="118"/>
      <c r="CIT9" s="119"/>
      <c r="CIU9" s="119"/>
      <c r="CIV9" s="119"/>
      <c r="CIW9" s="119"/>
      <c r="CIX9" s="119"/>
      <c r="CIY9" s="116"/>
      <c r="CIZ9" s="117"/>
      <c r="CJA9" s="116"/>
      <c r="CJB9" s="118"/>
      <c r="CJC9" s="119"/>
      <c r="CJD9" s="119"/>
      <c r="CJE9" s="119"/>
      <c r="CJF9" s="119"/>
      <c r="CJG9" s="119"/>
      <c r="CJH9" s="116"/>
      <c r="CJI9" s="117"/>
      <c r="CJJ9" s="116"/>
      <c r="CJK9" s="118"/>
      <c r="CJL9" s="119"/>
      <c r="CJM9" s="119"/>
      <c r="CJN9" s="119"/>
      <c r="CJO9" s="119"/>
      <c r="CJP9" s="119"/>
      <c r="CJQ9" s="116"/>
      <c r="CJR9" s="117"/>
      <c r="CJS9" s="116"/>
      <c r="CJT9" s="118"/>
      <c r="CJU9" s="119"/>
      <c r="CJV9" s="119"/>
      <c r="CJW9" s="119"/>
      <c r="CJX9" s="119"/>
      <c r="CJY9" s="119"/>
      <c r="CJZ9" s="116"/>
      <c r="CKA9" s="117"/>
      <c r="CKB9" s="116"/>
      <c r="CKC9" s="118"/>
      <c r="CKD9" s="119"/>
      <c r="CKE9" s="119"/>
      <c r="CKF9" s="119"/>
      <c r="CKG9" s="119"/>
      <c r="CKH9" s="119"/>
      <c r="CKI9" s="116"/>
      <c r="CKJ9" s="117"/>
      <c r="CKK9" s="116"/>
      <c r="CKL9" s="118"/>
      <c r="CKM9" s="119"/>
      <c r="CKN9" s="119"/>
      <c r="CKO9" s="119"/>
      <c r="CKP9" s="119"/>
      <c r="CKQ9" s="119"/>
      <c r="CKR9" s="116"/>
      <c r="CKS9" s="117"/>
      <c r="CKT9" s="116"/>
      <c r="CKU9" s="118"/>
      <c r="CKV9" s="119"/>
      <c r="CKW9" s="119"/>
      <c r="CKX9" s="119"/>
      <c r="CKY9" s="119"/>
      <c r="CKZ9" s="119"/>
      <c r="CLA9" s="116"/>
      <c r="CLB9" s="117"/>
      <c r="CLC9" s="116"/>
      <c r="CLD9" s="118"/>
      <c r="CLE9" s="119"/>
      <c r="CLF9" s="119"/>
      <c r="CLG9" s="119"/>
      <c r="CLH9" s="119"/>
      <c r="CLI9" s="119"/>
      <c r="CLJ9" s="116"/>
      <c r="CLK9" s="117"/>
      <c r="CLL9" s="116"/>
      <c r="CLM9" s="118"/>
      <c r="CLN9" s="119"/>
      <c r="CLO9" s="119"/>
      <c r="CLP9" s="119"/>
      <c r="CLQ9" s="119"/>
      <c r="CLR9" s="119"/>
      <c r="CLS9" s="116"/>
      <c r="CLT9" s="117"/>
      <c r="CLU9" s="116"/>
      <c r="CLV9" s="118"/>
      <c r="CLW9" s="119"/>
      <c r="CLX9" s="119"/>
      <c r="CLY9" s="119"/>
      <c r="CLZ9" s="119"/>
      <c r="CMA9" s="119"/>
      <c r="CMB9" s="116"/>
      <c r="CMC9" s="117"/>
      <c r="CMD9" s="116"/>
      <c r="CME9" s="118"/>
      <c r="CMF9" s="119"/>
      <c r="CMG9" s="119"/>
      <c r="CMH9" s="119"/>
      <c r="CMI9" s="119"/>
      <c r="CMJ9" s="119"/>
      <c r="CMK9" s="116"/>
      <c r="CML9" s="117"/>
      <c r="CMM9" s="116"/>
      <c r="CMN9" s="118"/>
      <c r="CMO9" s="119"/>
      <c r="CMP9" s="119"/>
      <c r="CMQ9" s="119"/>
      <c r="CMR9" s="119"/>
      <c r="CMS9" s="119"/>
      <c r="CMT9" s="116"/>
      <c r="CMU9" s="117"/>
      <c r="CMV9" s="116"/>
      <c r="CMW9" s="118"/>
      <c r="CMX9" s="119"/>
      <c r="CMY9" s="119"/>
      <c r="CMZ9" s="119"/>
      <c r="CNA9" s="119"/>
      <c r="CNB9" s="119"/>
      <c r="CNC9" s="116"/>
      <c r="CND9" s="117"/>
      <c r="CNE9" s="116"/>
      <c r="CNF9" s="118"/>
      <c r="CNG9" s="119"/>
      <c r="CNH9" s="119"/>
      <c r="CNI9" s="119"/>
      <c r="CNJ9" s="119"/>
      <c r="CNK9" s="119"/>
      <c r="CNL9" s="116"/>
      <c r="CNM9" s="117"/>
      <c r="CNN9" s="116"/>
      <c r="CNO9" s="118"/>
      <c r="CNP9" s="119"/>
      <c r="CNQ9" s="119"/>
      <c r="CNR9" s="119"/>
      <c r="CNS9" s="119"/>
      <c r="CNT9" s="119"/>
      <c r="CNU9" s="116"/>
      <c r="CNV9" s="117"/>
      <c r="CNW9" s="116"/>
      <c r="CNX9" s="118"/>
      <c r="CNY9" s="119"/>
      <c r="CNZ9" s="119"/>
      <c r="COA9" s="119"/>
      <c r="COB9" s="119"/>
      <c r="COC9" s="119"/>
      <c r="COD9" s="116"/>
      <c r="COE9" s="117"/>
      <c r="COF9" s="116"/>
      <c r="COG9" s="118"/>
      <c r="COH9" s="119"/>
      <c r="COI9" s="119"/>
      <c r="COJ9" s="119"/>
      <c r="COK9" s="119"/>
      <c r="COL9" s="119"/>
      <c r="COM9" s="116"/>
      <c r="CON9" s="117"/>
      <c r="COO9" s="116"/>
      <c r="COP9" s="118"/>
      <c r="COQ9" s="119"/>
      <c r="COR9" s="119"/>
      <c r="COS9" s="119"/>
      <c r="COT9" s="119"/>
      <c r="COU9" s="119"/>
      <c r="COV9" s="116"/>
      <c r="COW9" s="117"/>
      <c r="COX9" s="116"/>
      <c r="COY9" s="118"/>
      <c r="COZ9" s="119"/>
      <c r="CPA9" s="119"/>
      <c r="CPB9" s="119"/>
      <c r="CPC9" s="119"/>
      <c r="CPD9" s="119"/>
      <c r="CPE9" s="116"/>
      <c r="CPF9" s="117"/>
      <c r="CPG9" s="116"/>
      <c r="CPH9" s="118"/>
      <c r="CPI9" s="119"/>
      <c r="CPJ9" s="119"/>
      <c r="CPK9" s="119"/>
      <c r="CPL9" s="119"/>
      <c r="CPM9" s="119"/>
      <c r="CPN9" s="116"/>
      <c r="CPO9" s="117"/>
      <c r="CPP9" s="116"/>
      <c r="CPQ9" s="118"/>
      <c r="CPR9" s="119"/>
      <c r="CPS9" s="119"/>
      <c r="CPT9" s="119"/>
      <c r="CPU9" s="119"/>
      <c r="CPV9" s="119"/>
      <c r="CPW9" s="116"/>
      <c r="CPX9" s="117"/>
      <c r="CPY9" s="116"/>
      <c r="CPZ9" s="118"/>
      <c r="CQA9" s="119"/>
      <c r="CQB9" s="119"/>
      <c r="CQC9" s="119"/>
      <c r="CQD9" s="119"/>
      <c r="CQE9" s="119"/>
      <c r="CQF9" s="116"/>
      <c r="CQG9" s="117"/>
      <c r="CQH9" s="116"/>
      <c r="CQI9" s="118"/>
      <c r="CQJ9" s="119"/>
      <c r="CQK9" s="119"/>
      <c r="CQL9" s="119"/>
      <c r="CQM9" s="119"/>
      <c r="CQN9" s="119"/>
      <c r="CQO9" s="116"/>
      <c r="CQP9" s="117"/>
      <c r="CQQ9" s="116"/>
      <c r="CQR9" s="118"/>
      <c r="CQS9" s="119"/>
      <c r="CQT9" s="119"/>
      <c r="CQU9" s="119"/>
      <c r="CQV9" s="119"/>
      <c r="CQW9" s="119"/>
      <c r="CQX9" s="116"/>
      <c r="CQY9" s="117"/>
      <c r="CQZ9" s="116"/>
      <c r="CRA9" s="118"/>
      <c r="CRB9" s="119"/>
      <c r="CRC9" s="119"/>
      <c r="CRD9" s="119"/>
      <c r="CRE9" s="119"/>
      <c r="CRF9" s="119"/>
      <c r="CRG9" s="116"/>
      <c r="CRH9" s="117"/>
      <c r="CRI9" s="116"/>
      <c r="CRJ9" s="118"/>
      <c r="CRK9" s="119"/>
      <c r="CRL9" s="119"/>
      <c r="CRM9" s="119"/>
      <c r="CRN9" s="119"/>
      <c r="CRO9" s="119"/>
      <c r="CRP9" s="116"/>
      <c r="CRQ9" s="117"/>
      <c r="CRR9" s="116"/>
      <c r="CRS9" s="118"/>
      <c r="CRT9" s="119"/>
      <c r="CRU9" s="119"/>
      <c r="CRV9" s="119"/>
      <c r="CRW9" s="119"/>
      <c r="CRX9" s="119"/>
      <c r="CRY9" s="116"/>
      <c r="CRZ9" s="117"/>
      <c r="CSA9" s="116"/>
      <c r="CSB9" s="118"/>
      <c r="CSC9" s="119"/>
      <c r="CSD9" s="119"/>
      <c r="CSE9" s="119"/>
      <c r="CSF9" s="119"/>
      <c r="CSG9" s="119"/>
      <c r="CSH9" s="116"/>
      <c r="CSI9" s="117"/>
      <c r="CSJ9" s="116"/>
      <c r="CSK9" s="118"/>
      <c r="CSL9" s="119"/>
      <c r="CSM9" s="119"/>
      <c r="CSN9" s="119"/>
      <c r="CSO9" s="119"/>
      <c r="CSP9" s="119"/>
      <c r="CSQ9" s="116"/>
      <c r="CSR9" s="117"/>
      <c r="CSS9" s="116"/>
      <c r="CST9" s="118"/>
      <c r="CSU9" s="119"/>
      <c r="CSV9" s="119"/>
      <c r="CSW9" s="119"/>
      <c r="CSX9" s="119"/>
      <c r="CSY9" s="119"/>
      <c r="CSZ9" s="116"/>
      <c r="CTA9" s="117"/>
      <c r="CTB9" s="116"/>
      <c r="CTC9" s="118"/>
      <c r="CTD9" s="119"/>
      <c r="CTE9" s="119"/>
      <c r="CTF9" s="119"/>
      <c r="CTG9" s="119"/>
      <c r="CTH9" s="119"/>
      <c r="CTI9" s="116"/>
      <c r="CTJ9" s="117"/>
      <c r="CTK9" s="116"/>
      <c r="CTL9" s="118"/>
      <c r="CTM9" s="119"/>
      <c r="CTN9" s="119"/>
      <c r="CTO9" s="119"/>
      <c r="CTP9" s="119"/>
      <c r="CTQ9" s="119"/>
      <c r="CTR9" s="116"/>
      <c r="CTS9" s="117"/>
      <c r="CTT9" s="116"/>
      <c r="CTU9" s="118"/>
      <c r="CTV9" s="119"/>
      <c r="CTW9" s="119"/>
      <c r="CTX9" s="119"/>
      <c r="CTY9" s="119"/>
      <c r="CTZ9" s="119"/>
      <c r="CUA9" s="116"/>
      <c r="CUB9" s="117"/>
      <c r="CUC9" s="116"/>
      <c r="CUD9" s="118"/>
      <c r="CUE9" s="119"/>
      <c r="CUF9" s="119"/>
      <c r="CUG9" s="119"/>
      <c r="CUH9" s="119"/>
      <c r="CUI9" s="119"/>
      <c r="CUJ9" s="116"/>
      <c r="CUK9" s="117"/>
      <c r="CUL9" s="116"/>
      <c r="CUM9" s="118"/>
      <c r="CUN9" s="119"/>
      <c r="CUO9" s="119"/>
      <c r="CUP9" s="119"/>
      <c r="CUQ9" s="119"/>
      <c r="CUR9" s="119"/>
      <c r="CUS9" s="116"/>
      <c r="CUT9" s="117"/>
      <c r="CUU9" s="116"/>
      <c r="CUV9" s="118"/>
      <c r="CUW9" s="119"/>
      <c r="CUX9" s="119"/>
      <c r="CUY9" s="119"/>
      <c r="CUZ9" s="119"/>
      <c r="CVA9" s="119"/>
      <c r="CVB9" s="116"/>
      <c r="CVC9" s="117"/>
      <c r="CVD9" s="116"/>
      <c r="CVE9" s="118"/>
      <c r="CVF9" s="119"/>
      <c r="CVG9" s="119"/>
      <c r="CVH9" s="119"/>
      <c r="CVI9" s="119"/>
      <c r="CVJ9" s="119"/>
      <c r="CVK9" s="116"/>
      <c r="CVL9" s="117"/>
      <c r="CVM9" s="116"/>
      <c r="CVN9" s="118"/>
      <c r="CVO9" s="119"/>
      <c r="CVP9" s="119"/>
      <c r="CVQ9" s="119"/>
      <c r="CVR9" s="119"/>
      <c r="CVS9" s="119"/>
      <c r="CVT9" s="116"/>
      <c r="CVU9" s="117"/>
      <c r="CVV9" s="116"/>
      <c r="CVW9" s="118"/>
      <c r="CVX9" s="119"/>
      <c r="CVY9" s="119"/>
      <c r="CVZ9" s="119"/>
      <c r="CWA9" s="119"/>
      <c r="CWB9" s="119"/>
      <c r="CWC9" s="116"/>
      <c r="CWD9" s="117"/>
      <c r="CWE9" s="116"/>
      <c r="CWF9" s="118"/>
      <c r="CWG9" s="119"/>
      <c r="CWH9" s="119"/>
      <c r="CWI9" s="119"/>
      <c r="CWJ9" s="119"/>
      <c r="CWK9" s="119"/>
      <c r="CWL9" s="116"/>
      <c r="CWM9" s="117"/>
      <c r="CWN9" s="116"/>
      <c r="CWO9" s="118"/>
      <c r="CWP9" s="119"/>
      <c r="CWQ9" s="119"/>
      <c r="CWR9" s="119"/>
      <c r="CWS9" s="119"/>
      <c r="CWT9" s="119"/>
      <c r="CWU9" s="116"/>
      <c r="CWV9" s="117"/>
      <c r="CWW9" s="116"/>
      <c r="CWX9" s="118"/>
      <c r="CWY9" s="119"/>
      <c r="CWZ9" s="119"/>
      <c r="CXA9" s="119"/>
      <c r="CXB9" s="119"/>
      <c r="CXC9" s="119"/>
      <c r="CXD9" s="116"/>
      <c r="CXE9" s="117"/>
      <c r="CXF9" s="116"/>
      <c r="CXG9" s="118"/>
      <c r="CXH9" s="119"/>
      <c r="CXI9" s="119"/>
      <c r="CXJ9" s="119"/>
      <c r="CXK9" s="119"/>
      <c r="CXL9" s="119"/>
      <c r="CXM9" s="116"/>
      <c r="CXN9" s="117"/>
      <c r="CXO9" s="116"/>
      <c r="CXP9" s="118"/>
      <c r="CXQ9" s="119"/>
      <c r="CXR9" s="119"/>
      <c r="CXS9" s="119"/>
      <c r="CXT9" s="119"/>
      <c r="CXU9" s="119"/>
      <c r="CXV9" s="116"/>
      <c r="CXW9" s="117"/>
      <c r="CXX9" s="116"/>
      <c r="CXY9" s="118"/>
      <c r="CXZ9" s="119"/>
      <c r="CYA9" s="119"/>
      <c r="CYB9" s="119"/>
      <c r="CYC9" s="119"/>
      <c r="CYD9" s="119"/>
      <c r="CYE9" s="116"/>
      <c r="CYF9" s="117"/>
      <c r="CYG9" s="116"/>
      <c r="CYH9" s="118"/>
      <c r="CYI9" s="119"/>
      <c r="CYJ9" s="119"/>
      <c r="CYK9" s="119"/>
      <c r="CYL9" s="119"/>
      <c r="CYM9" s="119"/>
      <c r="CYN9" s="116"/>
      <c r="CYO9" s="117"/>
      <c r="CYP9" s="116"/>
      <c r="CYQ9" s="118"/>
      <c r="CYR9" s="119"/>
      <c r="CYS9" s="119"/>
      <c r="CYT9" s="119"/>
      <c r="CYU9" s="119"/>
      <c r="CYV9" s="119"/>
      <c r="CYW9" s="116"/>
      <c r="CYX9" s="117"/>
      <c r="CYY9" s="116"/>
      <c r="CYZ9" s="118"/>
      <c r="CZA9" s="119"/>
      <c r="CZB9" s="119"/>
      <c r="CZC9" s="119"/>
      <c r="CZD9" s="119"/>
      <c r="CZE9" s="119"/>
      <c r="CZF9" s="116"/>
      <c r="CZG9" s="117"/>
      <c r="CZH9" s="116"/>
      <c r="CZI9" s="118"/>
      <c r="CZJ9" s="119"/>
      <c r="CZK9" s="119"/>
      <c r="CZL9" s="119"/>
      <c r="CZM9" s="119"/>
      <c r="CZN9" s="119"/>
      <c r="CZO9" s="116"/>
      <c r="CZP9" s="117"/>
      <c r="CZQ9" s="116"/>
      <c r="CZR9" s="118"/>
      <c r="CZS9" s="119"/>
      <c r="CZT9" s="119"/>
      <c r="CZU9" s="119"/>
      <c r="CZV9" s="119"/>
      <c r="CZW9" s="119"/>
      <c r="CZX9" s="116"/>
      <c r="CZY9" s="117"/>
      <c r="CZZ9" s="116"/>
      <c r="DAA9" s="118"/>
      <c r="DAB9" s="119"/>
      <c r="DAC9" s="119"/>
      <c r="DAD9" s="119"/>
      <c r="DAE9" s="119"/>
      <c r="DAF9" s="119"/>
      <c r="DAG9" s="116"/>
      <c r="DAH9" s="117"/>
      <c r="DAI9" s="116"/>
      <c r="DAJ9" s="118"/>
      <c r="DAK9" s="119"/>
      <c r="DAL9" s="119"/>
      <c r="DAM9" s="119"/>
      <c r="DAN9" s="119"/>
      <c r="DAO9" s="119"/>
      <c r="DAP9" s="116"/>
      <c r="DAQ9" s="117"/>
      <c r="DAR9" s="116"/>
      <c r="DAS9" s="118"/>
      <c r="DAT9" s="119"/>
      <c r="DAU9" s="119"/>
      <c r="DAV9" s="119"/>
      <c r="DAW9" s="119"/>
      <c r="DAX9" s="119"/>
      <c r="DAY9" s="116"/>
      <c r="DAZ9" s="117"/>
      <c r="DBA9" s="116"/>
      <c r="DBB9" s="118"/>
      <c r="DBC9" s="119"/>
      <c r="DBD9" s="119"/>
      <c r="DBE9" s="119"/>
      <c r="DBF9" s="119"/>
      <c r="DBG9" s="119"/>
      <c r="DBH9" s="116"/>
      <c r="DBI9" s="117"/>
      <c r="DBJ9" s="116"/>
      <c r="DBK9" s="118"/>
      <c r="DBL9" s="119"/>
      <c r="DBM9" s="119"/>
      <c r="DBN9" s="119"/>
      <c r="DBO9" s="119"/>
      <c r="DBP9" s="119"/>
      <c r="DBQ9" s="116"/>
      <c r="DBR9" s="117"/>
      <c r="DBS9" s="116"/>
      <c r="DBT9" s="118"/>
      <c r="DBU9" s="119"/>
      <c r="DBV9" s="119"/>
      <c r="DBW9" s="119"/>
      <c r="DBX9" s="119"/>
      <c r="DBY9" s="119"/>
      <c r="DBZ9" s="116"/>
      <c r="DCA9" s="117"/>
      <c r="DCB9" s="116"/>
      <c r="DCC9" s="118"/>
      <c r="DCD9" s="119"/>
      <c r="DCE9" s="119"/>
      <c r="DCF9" s="119"/>
      <c r="DCG9" s="119"/>
      <c r="DCH9" s="119"/>
      <c r="DCI9" s="116"/>
      <c r="DCJ9" s="117"/>
      <c r="DCK9" s="116"/>
      <c r="DCL9" s="118"/>
      <c r="DCM9" s="119"/>
      <c r="DCN9" s="119"/>
      <c r="DCO9" s="119"/>
      <c r="DCP9" s="119"/>
      <c r="DCQ9" s="119"/>
      <c r="DCR9" s="116"/>
      <c r="DCS9" s="117"/>
      <c r="DCT9" s="116"/>
      <c r="DCU9" s="118"/>
      <c r="DCV9" s="119"/>
      <c r="DCW9" s="119"/>
      <c r="DCX9" s="119"/>
      <c r="DCY9" s="119"/>
      <c r="DCZ9" s="119"/>
      <c r="DDA9" s="116"/>
      <c r="DDB9" s="117"/>
      <c r="DDC9" s="116"/>
      <c r="DDD9" s="118"/>
      <c r="DDE9" s="119"/>
      <c r="DDF9" s="119"/>
      <c r="DDG9" s="119"/>
      <c r="DDH9" s="119"/>
      <c r="DDI9" s="119"/>
      <c r="DDJ9" s="116"/>
      <c r="DDK9" s="117"/>
      <c r="DDL9" s="116"/>
      <c r="DDM9" s="118"/>
      <c r="DDN9" s="119"/>
      <c r="DDO9" s="119"/>
      <c r="DDP9" s="119"/>
      <c r="DDQ9" s="119"/>
      <c r="DDR9" s="119"/>
      <c r="DDS9" s="116"/>
      <c r="DDT9" s="117"/>
      <c r="DDU9" s="116"/>
      <c r="DDV9" s="118"/>
      <c r="DDW9" s="119"/>
      <c r="DDX9" s="119"/>
      <c r="DDY9" s="119"/>
      <c r="DDZ9" s="119"/>
      <c r="DEA9" s="119"/>
      <c r="DEB9" s="116"/>
      <c r="DEC9" s="117"/>
      <c r="DED9" s="116"/>
      <c r="DEE9" s="118"/>
      <c r="DEF9" s="119"/>
      <c r="DEG9" s="119"/>
      <c r="DEH9" s="119"/>
      <c r="DEI9" s="119"/>
      <c r="DEJ9" s="119"/>
      <c r="DEK9" s="116"/>
      <c r="DEL9" s="117"/>
      <c r="DEM9" s="116"/>
      <c r="DEN9" s="118"/>
      <c r="DEO9" s="119"/>
      <c r="DEP9" s="119"/>
      <c r="DEQ9" s="119"/>
      <c r="DER9" s="119"/>
      <c r="DES9" s="119"/>
      <c r="DET9" s="116"/>
      <c r="DEU9" s="117"/>
      <c r="DEV9" s="116"/>
      <c r="DEW9" s="118"/>
      <c r="DEX9" s="119"/>
      <c r="DEY9" s="119"/>
      <c r="DEZ9" s="119"/>
      <c r="DFA9" s="119"/>
      <c r="DFB9" s="119"/>
      <c r="DFC9" s="116"/>
      <c r="DFD9" s="117"/>
      <c r="DFE9" s="116"/>
      <c r="DFF9" s="118"/>
      <c r="DFG9" s="119"/>
      <c r="DFH9" s="119"/>
      <c r="DFI9" s="119"/>
      <c r="DFJ9" s="119"/>
      <c r="DFK9" s="119"/>
      <c r="DFL9" s="116"/>
      <c r="DFM9" s="117"/>
      <c r="DFN9" s="116"/>
      <c r="DFO9" s="118"/>
      <c r="DFP9" s="119"/>
      <c r="DFQ9" s="119"/>
      <c r="DFR9" s="119"/>
      <c r="DFS9" s="119"/>
      <c r="DFT9" s="119"/>
      <c r="DFU9" s="116"/>
      <c r="DFV9" s="117"/>
      <c r="DFW9" s="116"/>
      <c r="DFX9" s="118"/>
      <c r="DFY9" s="119"/>
      <c r="DFZ9" s="119"/>
      <c r="DGA9" s="119"/>
      <c r="DGB9" s="119"/>
      <c r="DGC9" s="119"/>
      <c r="DGD9" s="116"/>
      <c r="DGE9" s="117"/>
      <c r="DGF9" s="116"/>
      <c r="DGG9" s="118"/>
      <c r="DGH9" s="119"/>
      <c r="DGI9" s="119"/>
      <c r="DGJ9" s="119"/>
      <c r="DGK9" s="119"/>
      <c r="DGL9" s="119"/>
      <c r="DGM9" s="116"/>
      <c r="DGN9" s="117"/>
      <c r="DGO9" s="116"/>
      <c r="DGP9" s="118"/>
      <c r="DGQ9" s="119"/>
      <c r="DGR9" s="119"/>
      <c r="DGS9" s="119"/>
      <c r="DGT9" s="119"/>
      <c r="DGU9" s="119"/>
      <c r="DGV9" s="116"/>
      <c r="DGW9" s="117"/>
      <c r="DGX9" s="116"/>
      <c r="DGY9" s="118"/>
      <c r="DGZ9" s="119"/>
      <c r="DHA9" s="119"/>
      <c r="DHB9" s="119"/>
      <c r="DHC9" s="119"/>
      <c r="DHD9" s="119"/>
      <c r="DHE9" s="116"/>
      <c r="DHF9" s="117"/>
      <c r="DHG9" s="116"/>
      <c r="DHH9" s="118"/>
      <c r="DHI9" s="119"/>
      <c r="DHJ9" s="119"/>
      <c r="DHK9" s="119"/>
      <c r="DHL9" s="119"/>
      <c r="DHM9" s="119"/>
      <c r="DHN9" s="116"/>
      <c r="DHO9" s="117"/>
      <c r="DHP9" s="116"/>
      <c r="DHQ9" s="118"/>
      <c r="DHR9" s="119"/>
      <c r="DHS9" s="119"/>
      <c r="DHT9" s="119"/>
      <c r="DHU9" s="119"/>
      <c r="DHV9" s="119"/>
      <c r="DHW9" s="116"/>
      <c r="DHX9" s="117"/>
      <c r="DHY9" s="116"/>
      <c r="DHZ9" s="118"/>
      <c r="DIA9" s="119"/>
      <c r="DIB9" s="119"/>
      <c r="DIC9" s="119"/>
      <c r="DID9" s="119"/>
      <c r="DIE9" s="119"/>
      <c r="DIF9" s="116"/>
      <c r="DIG9" s="117"/>
      <c r="DIH9" s="116"/>
      <c r="DII9" s="118"/>
      <c r="DIJ9" s="119"/>
      <c r="DIK9" s="119"/>
      <c r="DIL9" s="119"/>
      <c r="DIM9" s="119"/>
      <c r="DIN9" s="119"/>
      <c r="DIO9" s="116"/>
      <c r="DIP9" s="117"/>
      <c r="DIQ9" s="116"/>
      <c r="DIR9" s="118"/>
      <c r="DIS9" s="119"/>
      <c r="DIT9" s="119"/>
      <c r="DIU9" s="119"/>
      <c r="DIV9" s="119"/>
      <c r="DIW9" s="119"/>
      <c r="DIX9" s="116"/>
      <c r="DIY9" s="117"/>
      <c r="DIZ9" s="116"/>
      <c r="DJA9" s="118"/>
      <c r="DJB9" s="119"/>
      <c r="DJC9" s="119"/>
      <c r="DJD9" s="119"/>
      <c r="DJE9" s="119"/>
      <c r="DJF9" s="119"/>
      <c r="DJG9" s="116"/>
      <c r="DJH9" s="117"/>
      <c r="DJI9" s="116"/>
      <c r="DJJ9" s="118"/>
      <c r="DJK9" s="119"/>
      <c r="DJL9" s="119"/>
      <c r="DJM9" s="119"/>
      <c r="DJN9" s="119"/>
      <c r="DJO9" s="119"/>
      <c r="DJP9" s="116"/>
      <c r="DJQ9" s="117"/>
      <c r="DJR9" s="116"/>
      <c r="DJS9" s="118"/>
      <c r="DJT9" s="119"/>
      <c r="DJU9" s="119"/>
      <c r="DJV9" s="119"/>
      <c r="DJW9" s="119"/>
      <c r="DJX9" s="119"/>
      <c r="DJY9" s="116"/>
      <c r="DJZ9" s="117"/>
      <c r="DKA9" s="116"/>
      <c r="DKB9" s="118"/>
      <c r="DKC9" s="119"/>
      <c r="DKD9" s="119"/>
      <c r="DKE9" s="119"/>
      <c r="DKF9" s="119"/>
      <c r="DKG9" s="119"/>
      <c r="DKH9" s="116"/>
      <c r="DKI9" s="117"/>
      <c r="DKJ9" s="116"/>
      <c r="DKK9" s="118"/>
      <c r="DKL9" s="119"/>
      <c r="DKM9" s="119"/>
      <c r="DKN9" s="119"/>
      <c r="DKO9" s="119"/>
      <c r="DKP9" s="119"/>
      <c r="DKQ9" s="116"/>
      <c r="DKR9" s="117"/>
      <c r="DKS9" s="116"/>
      <c r="DKT9" s="118"/>
      <c r="DKU9" s="119"/>
      <c r="DKV9" s="119"/>
      <c r="DKW9" s="119"/>
      <c r="DKX9" s="119"/>
      <c r="DKY9" s="119"/>
      <c r="DKZ9" s="116"/>
      <c r="DLA9" s="117"/>
      <c r="DLB9" s="116"/>
      <c r="DLC9" s="118"/>
      <c r="DLD9" s="119"/>
      <c r="DLE9" s="119"/>
      <c r="DLF9" s="119"/>
      <c r="DLG9" s="119"/>
      <c r="DLH9" s="119"/>
      <c r="DLI9" s="116"/>
      <c r="DLJ9" s="117"/>
      <c r="DLK9" s="116"/>
      <c r="DLL9" s="118"/>
      <c r="DLM9" s="119"/>
      <c r="DLN9" s="119"/>
      <c r="DLO9" s="119"/>
      <c r="DLP9" s="119"/>
      <c r="DLQ9" s="119"/>
      <c r="DLR9" s="116"/>
      <c r="DLS9" s="117"/>
      <c r="DLT9" s="116"/>
      <c r="DLU9" s="118"/>
      <c r="DLV9" s="119"/>
      <c r="DLW9" s="119"/>
      <c r="DLX9" s="119"/>
      <c r="DLY9" s="119"/>
      <c r="DLZ9" s="119"/>
      <c r="DMA9" s="116"/>
      <c r="DMB9" s="117"/>
      <c r="DMC9" s="116"/>
      <c r="DMD9" s="118"/>
      <c r="DME9" s="119"/>
      <c r="DMF9" s="119"/>
      <c r="DMG9" s="119"/>
      <c r="DMH9" s="119"/>
      <c r="DMI9" s="119"/>
      <c r="DMJ9" s="116"/>
      <c r="DMK9" s="117"/>
      <c r="DML9" s="116"/>
      <c r="DMM9" s="118"/>
      <c r="DMN9" s="119"/>
      <c r="DMO9" s="119"/>
      <c r="DMP9" s="119"/>
      <c r="DMQ9" s="119"/>
      <c r="DMR9" s="119"/>
      <c r="DMS9" s="116"/>
      <c r="DMT9" s="117"/>
      <c r="DMU9" s="116"/>
      <c r="DMV9" s="118"/>
      <c r="DMW9" s="119"/>
      <c r="DMX9" s="119"/>
      <c r="DMY9" s="119"/>
      <c r="DMZ9" s="119"/>
      <c r="DNA9" s="119"/>
      <c r="DNB9" s="116"/>
      <c r="DNC9" s="117"/>
      <c r="DND9" s="116"/>
      <c r="DNE9" s="118"/>
      <c r="DNF9" s="119"/>
      <c r="DNG9" s="119"/>
      <c r="DNH9" s="119"/>
      <c r="DNI9" s="119"/>
      <c r="DNJ9" s="119"/>
      <c r="DNK9" s="116"/>
      <c r="DNL9" s="117"/>
      <c r="DNM9" s="116"/>
      <c r="DNN9" s="118"/>
      <c r="DNO9" s="119"/>
      <c r="DNP9" s="119"/>
      <c r="DNQ9" s="119"/>
      <c r="DNR9" s="119"/>
      <c r="DNS9" s="119"/>
      <c r="DNT9" s="116"/>
      <c r="DNU9" s="117"/>
      <c r="DNV9" s="116"/>
      <c r="DNW9" s="118"/>
      <c r="DNX9" s="119"/>
      <c r="DNY9" s="119"/>
      <c r="DNZ9" s="119"/>
      <c r="DOA9" s="119"/>
      <c r="DOB9" s="119"/>
      <c r="DOC9" s="116"/>
      <c r="DOD9" s="117"/>
      <c r="DOE9" s="116"/>
      <c r="DOF9" s="118"/>
      <c r="DOG9" s="119"/>
      <c r="DOH9" s="119"/>
      <c r="DOI9" s="119"/>
      <c r="DOJ9" s="119"/>
      <c r="DOK9" s="119"/>
      <c r="DOL9" s="116"/>
      <c r="DOM9" s="117"/>
      <c r="DON9" s="116"/>
      <c r="DOO9" s="118"/>
      <c r="DOP9" s="119"/>
      <c r="DOQ9" s="119"/>
      <c r="DOR9" s="119"/>
      <c r="DOS9" s="119"/>
      <c r="DOT9" s="119"/>
      <c r="DOU9" s="116"/>
      <c r="DOV9" s="117"/>
      <c r="DOW9" s="116"/>
      <c r="DOX9" s="118"/>
      <c r="DOY9" s="119"/>
      <c r="DOZ9" s="119"/>
      <c r="DPA9" s="119"/>
      <c r="DPB9" s="119"/>
      <c r="DPC9" s="119"/>
      <c r="DPD9" s="116"/>
      <c r="DPE9" s="117"/>
      <c r="DPF9" s="116"/>
      <c r="DPG9" s="118"/>
      <c r="DPH9" s="119"/>
      <c r="DPI9" s="119"/>
      <c r="DPJ9" s="119"/>
      <c r="DPK9" s="119"/>
      <c r="DPL9" s="119"/>
      <c r="DPM9" s="116"/>
      <c r="DPN9" s="117"/>
      <c r="DPO9" s="116"/>
      <c r="DPP9" s="118"/>
      <c r="DPQ9" s="119"/>
      <c r="DPR9" s="119"/>
      <c r="DPS9" s="119"/>
      <c r="DPT9" s="119"/>
      <c r="DPU9" s="119"/>
      <c r="DPV9" s="116"/>
      <c r="DPW9" s="117"/>
      <c r="DPX9" s="116"/>
      <c r="DPY9" s="118"/>
      <c r="DPZ9" s="119"/>
      <c r="DQA9" s="119"/>
      <c r="DQB9" s="119"/>
      <c r="DQC9" s="119"/>
      <c r="DQD9" s="119"/>
      <c r="DQE9" s="116"/>
      <c r="DQF9" s="117"/>
      <c r="DQG9" s="116"/>
      <c r="DQH9" s="118"/>
      <c r="DQI9" s="119"/>
      <c r="DQJ9" s="119"/>
      <c r="DQK9" s="119"/>
      <c r="DQL9" s="119"/>
      <c r="DQM9" s="119"/>
      <c r="DQN9" s="116"/>
      <c r="DQO9" s="117"/>
      <c r="DQP9" s="116"/>
      <c r="DQQ9" s="118"/>
      <c r="DQR9" s="119"/>
      <c r="DQS9" s="119"/>
      <c r="DQT9" s="119"/>
      <c r="DQU9" s="119"/>
      <c r="DQV9" s="119"/>
      <c r="DQW9" s="116"/>
      <c r="DQX9" s="117"/>
      <c r="DQY9" s="116"/>
      <c r="DQZ9" s="118"/>
      <c r="DRA9" s="119"/>
      <c r="DRB9" s="119"/>
      <c r="DRC9" s="119"/>
      <c r="DRD9" s="119"/>
      <c r="DRE9" s="119"/>
      <c r="DRF9" s="116"/>
      <c r="DRG9" s="117"/>
      <c r="DRH9" s="116"/>
      <c r="DRI9" s="118"/>
      <c r="DRJ9" s="119"/>
      <c r="DRK9" s="119"/>
      <c r="DRL9" s="119"/>
      <c r="DRM9" s="119"/>
      <c r="DRN9" s="119"/>
      <c r="DRO9" s="116"/>
      <c r="DRP9" s="117"/>
      <c r="DRQ9" s="116"/>
      <c r="DRR9" s="118"/>
      <c r="DRS9" s="119"/>
      <c r="DRT9" s="119"/>
      <c r="DRU9" s="119"/>
      <c r="DRV9" s="119"/>
      <c r="DRW9" s="119"/>
      <c r="DRX9" s="116"/>
      <c r="DRY9" s="117"/>
      <c r="DRZ9" s="116"/>
      <c r="DSA9" s="118"/>
      <c r="DSB9" s="119"/>
      <c r="DSC9" s="119"/>
      <c r="DSD9" s="119"/>
      <c r="DSE9" s="119"/>
      <c r="DSF9" s="119"/>
      <c r="DSG9" s="116"/>
      <c r="DSH9" s="117"/>
      <c r="DSI9" s="116"/>
      <c r="DSJ9" s="118"/>
      <c r="DSK9" s="119"/>
      <c r="DSL9" s="119"/>
      <c r="DSM9" s="119"/>
      <c r="DSN9" s="119"/>
      <c r="DSO9" s="119"/>
      <c r="DSP9" s="116"/>
      <c r="DSQ9" s="117"/>
      <c r="DSR9" s="116"/>
      <c r="DSS9" s="118"/>
      <c r="DST9" s="119"/>
      <c r="DSU9" s="119"/>
      <c r="DSV9" s="119"/>
      <c r="DSW9" s="119"/>
      <c r="DSX9" s="119"/>
      <c r="DSY9" s="116"/>
      <c r="DSZ9" s="117"/>
      <c r="DTA9" s="116"/>
      <c r="DTB9" s="118"/>
      <c r="DTC9" s="119"/>
      <c r="DTD9" s="119"/>
      <c r="DTE9" s="119"/>
      <c r="DTF9" s="119"/>
      <c r="DTG9" s="119"/>
      <c r="DTH9" s="116"/>
      <c r="DTI9" s="117"/>
      <c r="DTJ9" s="116"/>
      <c r="DTK9" s="118"/>
      <c r="DTL9" s="119"/>
      <c r="DTM9" s="119"/>
      <c r="DTN9" s="119"/>
      <c r="DTO9" s="119"/>
      <c r="DTP9" s="119"/>
      <c r="DTQ9" s="116"/>
      <c r="DTR9" s="117"/>
      <c r="DTS9" s="116"/>
      <c r="DTT9" s="118"/>
      <c r="DTU9" s="119"/>
      <c r="DTV9" s="119"/>
      <c r="DTW9" s="119"/>
      <c r="DTX9" s="119"/>
      <c r="DTY9" s="119"/>
      <c r="DTZ9" s="116"/>
      <c r="DUA9" s="117"/>
      <c r="DUB9" s="116"/>
      <c r="DUC9" s="118"/>
      <c r="DUD9" s="119"/>
      <c r="DUE9" s="119"/>
      <c r="DUF9" s="119"/>
      <c r="DUG9" s="119"/>
      <c r="DUH9" s="119"/>
      <c r="DUI9" s="116"/>
      <c r="DUJ9" s="117"/>
      <c r="DUK9" s="116"/>
      <c r="DUL9" s="118"/>
      <c r="DUM9" s="119"/>
      <c r="DUN9" s="119"/>
      <c r="DUO9" s="119"/>
      <c r="DUP9" s="119"/>
      <c r="DUQ9" s="119"/>
      <c r="DUR9" s="116"/>
      <c r="DUS9" s="117"/>
      <c r="DUT9" s="116"/>
      <c r="DUU9" s="118"/>
      <c r="DUV9" s="119"/>
      <c r="DUW9" s="119"/>
      <c r="DUX9" s="119"/>
      <c r="DUY9" s="119"/>
      <c r="DUZ9" s="119"/>
      <c r="DVA9" s="116"/>
      <c r="DVB9" s="117"/>
      <c r="DVC9" s="116"/>
      <c r="DVD9" s="118"/>
      <c r="DVE9" s="119"/>
      <c r="DVF9" s="119"/>
      <c r="DVG9" s="119"/>
      <c r="DVH9" s="119"/>
      <c r="DVI9" s="119"/>
      <c r="DVJ9" s="116"/>
      <c r="DVK9" s="117"/>
      <c r="DVL9" s="116"/>
      <c r="DVM9" s="118"/>
      <c r="DVN9" s="119"/>
      <c r="DVO9" s="119"/>
      <c r="DVP9" s="119"/>
      <c r="DVQ9" s="119"/>
      <c r="DVR9" s="119"/>
      <c r="DVS9" s="116"/>
      <c r="DVT9" s="117"/>
      <c r="DVU9" s="116"/>
      <c r="DVV9" s="118"/>
      <c r="DVW9" s="119"/>
      <c r="DVX9" s="119"/>
      <c r="DVY9" s="119"/>
      <c r="DVZ9" s="119"/>
      <c r="DWA9" s="119"/>
      <c r="DWB9" s="116"/>
      <c r="DWC9" s="117"/>
      <c r="DWD9" s="116"/>
      <c r="DWE9" s="118"/>
      <c r="DWF9" s="119"/>
      <c r="DWG9" s="119"/>
      <c r="DWH9" s="119"/>
      <c r="DWI9" s="119"/>
      <c r="DWJ9" s="119"/>
      <c r="DWK9" s="116"/>
      <c r="DWL9" s="117"/>
      <c r="DWM9" s="116"/>
      <c r="DWN9" s="118"/>
      <c r="DWO9" s="119"/>
      <c r="DWP9" s="119"/>
      <c r="DWQ9" s="119"/>
      <c r="DWR9" s="119"/>
      <c r="DWS9" s="119"/>
      <c r="DWT9" s="116"/>
      <c r="DWU9" s="117"/>
      <c r="DWV9" s="116"/>
      <c r="DWW9" s="118"/>
      <c r="DWX9" s="119"/>
      <c r="DWY9" s="119"/>
      <c r="DWZ9" s="119"/>
      <c r="DXA9" s="119"/>
      <c r="DXB9" s="119"/>
      <c r="DXC9" s="116"/>
      <c r="DXD9" s="117"/>
      <c r="DXE9" s="116"/>
      <c r="DXF9" s="118"/>
      <c r="DXG9" s="119"/>
      <c r="DXH9" s="119"/>
      <c r="DXI9" s="119"/>
      <c r="DXJ9" s="119"/>
      <c r="DXK9" s="119"/>
      <c r="DXL9" s="116"/>
      <c r="DXM9" s="117"/>
      <c r="DXN9" s="116"/>
      <c r="DXO9" s="118"/>
      <c r="DXP9" s="119"/>
      <c r="DXQ9" s="119"/>
      <c r="DXR9" s="119"/>
      <c r="DXS9" s="119"/>
      <c r="DXT9" s="119"/>
      <c r="DXU9" s="116"/>
      <c r="DXV9" s="117"/>
      <c r="DXW9" s="116"/>
      <c r="DXX9" s="118"/>
      <c r="DXY9" s="119"/>
      <c r="DXZ9" s="119"/>
      <c r="DYA9" s="119"/>
      <c r="DYB9" s="119"/>
      <c r="DYC9" s="119"/>
      <c r="DYD9" s="116"/>
      <c r="DYE9" s="117"/>
      <c r="DYF9" s="116"/>
      <c r="DYG9" s="118"/>
      <c r="DYH9" s="119"/>
      <c r="DYI9" s="119"/>
      <c r="DYJ9" s="119"/>
      <c r="DYK9" s="119"/>
      <c r="DYL9" s="119"/>
      <c r="DYM9" s="116"/>
      <c r="DYN9" s="117"/>
      <c r="DYO9" s="116"/>
      <c r="DYP9" s="118"/>
      <c r="DYQ9" s="119"/>
      <c r="DYR9" s="119"/>
      <c r="DYS9" s="119"/>
      <c r="DYT9" s="119"/>
      <c r="DYU9" s="119"/>
      <c r="DYV9" s="116"/>
      <c r="DYW9" s="117"/>
      <c r="DYX9" s="116"/>
      <c r="DYY9" s="118"/>
      <c r="DYZ9" s="119"/>
      <c r="DZA9" s="119"/>
      <c r="DZB9" s="119"/>
      <c r="DZC9" s="119"/>
      <c r="DZD9" s="119"/>
      <c r="DZE9" s="116"/>
      <c r="DZF9" s="117"/>
      <c r="DZG9" s="116"/>
      <c r="DZH9" s="118"/>
      <c r="DZI9" s="119"/>
      <c r="DZJ9" s="119"/>
      <c r="DZK9" s="119"/>
      <c r="DZL9" s="119"/>
      <c r="DZM9" s="119"/>
      <c r="DZN9" s="116"/>
      <c r="DZO9" s="117"/>
      <c r="DZP9" s="116"/>
      <c r="DZQ9" s="118"/>
      <c r="DZR9" s="119"/>
      <c r="DZS9" s="119"/>
      <c r="DZT9" s="119"/>
      <c r="DZU9" s="119"/>
      <c r="DZV9" s="119"/>
      <c r="DZW9" s="116"/>
      <c r="DZX9" s="117"/>
      <c r="DZY9" s="116"/>
      <c r="DZZ9" s="118"/>
      <c r="EAA9" s="119"/>
      <c r="EAB9" s="119"/>
      <c r="EAC9" s="119"/>
      <c r="EAD9" s="119"/>
      <c r="EAE9" s="119"/>
      <c r="EAF9" s="116"/>
      <c r="EAG9" s="117"/>
      <c r="EAH9" s="116"/>
      <c r="EAI9" s="118"/>
      <c r="EAJ9" s="119"/>
      <c r="EAK9" s="119"/>
      <c r="EAL9" s="119"/>
      <c r="EAM9" s="119"/>
      <c r="EAN9" s="119"/>
      <c r="EAO9" s="116"/>
      <c r="EAP9" s="117"/>
      <c r="EAQ9" s="116"/>
      <c r="EAR9" s="118"/>
      <c r="EAS9" s="119"/>
      <c r="EAT9" s="119"/>
      <c r="EAU9" s="119"/>
      <c r="EAV9" s="119"/>
      <c r="EAW9" s="119"/>
      <c r="EAX9" s="116"/>
      <c r="EAY9" s="117"/>
      <c r="EAZ9" s="116"/>
      <c r="EBA9" s="118"/>
      <c r="EBB9" s="119"/>
      <c r="EBC9" s="119"/>
      <c r="EBD9" s="119"/>
      <c r="EBE9" s="119"/>
      <c r="EBF9" s="119"/>
      <c r="EBG9" s="116"/>
      <c r="EBH9" s="117"/>
      <c r="EBI9" s="116"/>
      <c r="EBJ9" s="118"/>
      <c r="EBK9" s="119"/>
      <c r="EBL9" s="119"/>
      <c r="EBM9" s="119"/>
      <c r="EBN9" s="119"/>
      <c r="EBO9" s="119"/>
      <c r="EBP9" s="116"/>
      <c r="EBQ9" s="117"/>
      <c r="EBR9" s="116"/>
      <c r="EBS9" s="118"/>
      <c r="EBT9" s="119"/>
      <c r="EBU9" s="119"/>
      <c r="EBV9" s="119"/>
      <c r="EBW9" s="119"/>
      <c r="EBX9" s="119"/>
      <c r="EBY9" s="116"/>
      <c r="EBZ9" s="117"/>
      <c r="ECA9" s="116"/>
      <c r="ECB9" s="118"/>
      <c r="ECC9" s="119"/>
      <c r="ECD9" s="119"/>
      <c r="ECE9" s="119"/>
      <c r="ECF9" s="119"/>
      <c r="ECG9" s="119"/>
      <c r="ECH9" s="116"/>
      <c r="ECI9" s="117"/>
      <c r="ECJ9" s="116"/>
      <c r="ECK9" s="118"/>
      <c r="ECL9" s="119"/>
      <c r="ECM9" s="119"/>
      <c r="ECN9" s="119"/>
      <c r="ECO9" s="119"/>
      <c r="ECP9" s="119"/>
      <c r="ECQ9" s="116"/>
      <c r="ECR9" s="117"/>
      <c r="ECS9" s="116"/>
      <c r="ECT9" s="118"/>
      <c r="ECU9" s="119"/>
      <c r="ECV9" s="119"/>
      <c r="ECW9" s="119"/>
      <c r="ECX9" s="119"/>
      <c r="ECY9" s="119"/>
      <c r="ECZ9" s="116"/>
      <c r="EDA9" s="117"/>
      <c r="EDB9" s="116"/>
      <c r="EDC9" s="118"/>
      <c r="EDD9" s="119"/>
      <c r="EDE9" s="119"/>
      <c r="EDF9" s="119"/>
      <c r="EDG9" s="119"/>
      <c r="EDH9" s="119"/>
      <c r="EDI9" s="116"/>
      <c r="EDJ9" s="117"/>
      <c r="EDK9" s="116"/>
      <c r="EDL9" s="118"/>
      <c r="EDM9" s="119"/>
      <c r="EDN9" s="119"/>
      <c r="EDO9" s="119"/>
      <c r="EDP9" s="119"/>
      <c r="EDQ9" s="119"/>
      <c r="EDR9" s="116"/>
      <c r="EDS9" s="117"/>
      <c r="EDT9" s="116"/>
      <c r="EDU9" s="118"/>
      <c r="EDV9" s="119"/>
      <c r="EDW9" s="119"/>
      <c r="EDX9" s="119"/>
      <c r="EDY9" s="119"/>
      <c r="EDZ9" s="119"/>
      <c r="EEA9" s="116"/>
      <c r="EEB9" s="117"/>
      <c r="EEC9" s="116"/>
      <c r="EED9" s="118"/>
      <c r="EEE9" s="119"/>
      <c r="EEF9" s="119"/>
      <c r="EEG9" s="119"/>
      <c r="EEH9" s="119"/>
      <c r="EEI9" s="119"/>
      <c r="EEJ9" s="116"/>
      <c r="EEK9" s="117"/>
      <c r="EEL9" s="116"/>
      <c r="EEM9" s="118"/>
      <c r="EEN9" s="119"/>
      <c r="EEO9" s="119"/>
      <c r="EEP9" s="119"/>
      <c r="EEQ9" s="119"/>
      <c r="EER9" s="119"/>
      <c r="EES9" s="116"/>
      <c r="EET9" s="117"/>
      <c r="EEU9" s="116"/>
      <c r="EEV9" s="118"/>
      <c r="EEW9" s="119"/>
      <c r="EEX9" s="119"/>
      <c r="EEY9" s="119"/>
      <c r="EEZ9" s="119"/>
      <c r="EFA9" s="119"/>
      <c r="EFB9" s="116"/>
      <c r="EFC9" s="117"/>
      <c r="EFD9" s="116"/>
      <c r="EFE9" s="118"/>
      <c r="EFF9" s="119"/>
      <c r="EFG9" s="119"/>
      <c r="EFH9" s="119"/>
      <c r="EFI9" s="119"/>
      <c r="EFJ9" s="119"/>
      <c r="EFK9" s="116"/>
      <c r="EFL9" s="117"/>
      <c r="EFM9" s="116"/>
      <c r="EFN9" s="118"/>
      <c r="EFO9" s="119"/>
      <c r="EFP9" s="119"/>
      <c r="EFQ9" s="119"/>
      <c r="EFR9" s="119"/>
      <c r="EFS9" s="119"/>
      <c r="EFT9" s="116"/>
      <c r="EFU9" s="117"/>
      <c r="EFV9" s="116"/>
      <c r="EFW9" s="118"/>
      <c r="EFX9" s="119"/>
      <c r="EFY9" s="119"/>
      <c r="EFZ9" s="119"/>
      <c r="EGA9" s="119"/>
      <c r="EGB9" s="119"/>
      <c r="EGC9" s="116"/>
      <c r="EGD9" s="117"/>
      <c r="EGE9" s="116"/>
      <c r="EGF9" s="118"/>
      <c r="EGG9" s="119"/>
      <c r="EGH9" s="119"/>
      <c r="EGI9" s="119"/>
      <c r="EGJ9" s="119"/>
      <c r="EGK9" s="119"/>
      <c r="EGL9" s="116"/>
      <c r="EGM9" s="117"/>
      <c r="EGN9" s="116"/>
      <c r="EGO9" s="118"/>
      <c r="EGP9" s="119"/>
      <c r="EGQ9" s="119"/>
      <c r="EGR9" s="119"/>
      <c r="EGS9" s="119"/>
      <c r="EGT9" s="119"/>
      <c r="EGU9" s="116"/>
      <c r="EGV9" s="117"/>
      <c r="EGW9" s="116"/>
      <c r="EGX9" s="118"/>
      <c r="EGY9" s="119"/>
      <c r="EGZ9" s="119"/>
      <c r="EHA9" s="119"/>
      <c r="EHB9" s="119"/>
      <c r="EHC9" s="119"/>
      <c r="EHD9" s="116"/>
      <c r="EHE9" s="117"/>
      <c r="EHF9" s="116"/>
      <c r="EHG9" s="118"/>
      <c r="EHH9" s="119"/>
      <c r="EHI9" s="119"/>
      <c r="EHJ9" s="119"/>
      <c r="EHK9" s="119"/>
      <c r="EHL9" s="119"/>
      <c r="EHM9" s="116"/>
      <c r="EHN9" s="117"/>
      <c r="EHO9" s="116"/>
      <c r="EHP9" s="118"/>
      <c r="EHQ9" s="119"/>
      <c r="EHR9" s="119"/>
      <c r="EHS9" s="119"/>
      <c r="EHT9" s="119"/>
      <c r="EHU9" s="119"/>
      <c r="EHV9" s="116"/>
      <c r="EHW9" s="117"/>
      <c r="EHX9" s="116"/>
      <c r="EHY9" s="118"/>
      <c r="EHZ9" s="119"/>
      <c r="EIA9" s="119"/>
      <c r="EIB9" s="119"/>
      <c r="EIC9" s="119"/>
      <c r="EID9" s="119"/>
      <c r="EIE9" s="116"/>
      <c r="EIF9" s="117"/>
      <c r="EIG9" s="116"/>
      <c r="EIH9" s="118"/>
      <c r="EII9" s="119"/>
      <c r="EIJ9" s="119"/>
      <c r="EIK9" s="119"/>
      <c r="EIL9" s="119"/>
      <c r="EIM9" s="119"/>
      <c r="EIN9" s="116"/>
      <c r="EIO9" s="117"/>
      <c r="EIP9" s="116"/>
      <c r="EIQ9" s="118"/>
      <c r="EIR9" s="119"/>
      <c r="EIS9" s="119"/>
      <c r="EIT9" s="119"/>
      <c r="EIU9" s="119"/>
      <c r="EIV9" s="119"/>
      <c r="EIW9" s="116"/>
      <c r="EIX9" s="117"/>
      <c r="EIY9" s="116"/>
      <c r="EIZ9" s="118"/>
      <c r="EJA9" s="119"/>
      <c r="EJB9" s="119"/>
      <c r="EJC9" s="119"/>
      <c r="EJD9" s="119"/>
      <c r="EJE9" s="119"/>
      <c r="EJF9" s="116"/>
      <c r="EJG9" s="117"/>
      <c r="EJH9" s="116"/>
      <c r="EJI9" s="118"/>
      <c r="EJJ9" s="119"/>
      <c r="EJK9" s="119"/>
      <c r="EJL9" s="119"/>
      <c r="EJM9" s="119"/>
      <c r="EJN9" s="119"/>
      <c r="EJO9" s="116"/>
      <c r="EJP9" s="117"/>
      <c r="EJQ9" s="116"/>
      <c r="EJR9" s="118"/>
      <c r="EJS9" s="119"/>
      <c r="EJT9" s="119"/>
      <c r="EJU9" s="119"/>
      <c r="EJV9" s="119"/>
      <c r="EJW9" s="119"/>
      <c r="EJX9" s="116"/>
      <c r="EJY9" s="117"/>
      <c r="EJZ9" s="116"/>
      <c r="EKA9" s="118"/>
      <c r="EKB9" s="119"/>
      <c r="EKC9" s="119"/>
      <c r="EKD9" s="119"/>
      <c r="EKE9" s="119"/>
      <c r="EKF9" s="119"/>
      <c r="EKG9" s="116"/>
      <c r="EKH9" s="117"/>
      <c r="EKI9" s="116"/>
      <c r="EKJ9" s="118"/>
      <c r="EKK9" s="119"/>
      <c r="EKL9" s="119"/>
      <c r="EKM9" s="119"/>
      <c r="EKN9" s="119"/>
      <c r="EKO9" s="119"/>
      <c r="EKP9" s="116"/>
      <c r="EKQ9" s="117"/>
      <c r="EKR9" s="116"/>
      <c r="EKS9" s="118"/>
      <c r="EKT9" s="119"/>
      <c r="EKU9" s="119"/>
      <c r="EKV9" s="119"/>
      <c r="EKW9" s="119"/>
      <c r="EKX9" s="119"/>
      <c r="EKY9" s="116"/>
      <c r="EKZ9" s="117"/>
      <c r="ELA9" s="116"/>
      <c r="ELB9" s="118"/>
      <c r="ELC9" s="119"/>
      <c r="ELD9" s="119"/>
      <c r="ELE9" s="119"/>
      <c r="ELF9" s="119"/>
      <c r="ELG9" s="119"/>
      <c r="ELH9" s="116"/>
      <c r="ELI9" s="117"/>
      <c r="ELJ9" s="116"/>
      <c r="ELK9" s="118"/>
      <c r="ELL9" s="119"/>
      <c r="ELM9" s="119"/>
      <c r="ELN9" s="119"/>
      <c r="ELO9" s="119"/>
      <c r="ELP9" s="119"/>
      <c r="ELQ9" s="116"/>
      <c r="ELR9" s="117"/>
      <c r="ELS9" s="116"/>
      <c r="ELT9" s="118"/>
      <c r="ELU9" s="119"/>
      <c r="ELV9" s="119"/>
      <c r="ELW9" s="119"/>
      <c r="ELX9" s="119"/>
      <c r="ELY9" s="119"/>
      <c r="ELZ9" s="116"/>
      <c r="EMA9" s="117"/>
      <c r="EMB9" s="116"/>
      <c r="EMC9" s="118"/>
      <c r="EMD9" s="119"/>
      <c r="EME9" s="119"/>
      <c r="EMF9" s="119"/>
      <c r="EMG9" s="119"/>
      <c r="EMH9" s="119"/>
      <c r="EMI9" s="116"/>
      <c r="EMJ9" s="117"/>
      <c r="EMK9" s="116"/>
      <c r="EML9" s="118"/>
      <c r="EMM9" s="119"/>
      <c r="EMN9" s="119"/>
      <c r="EMO9" s="119"/>
      <c r="EMP9" s="119"/>
      <c r="EMQ9" s="119"/>
      <c r="EMR9" s="116"/>
      <c r="EMS9" s="117"/>
      <c r="EMT9" s="116"/>
      <c r="EMU9" s="118"/>
      <c r="EMV9" s="119"/>
      <c r="EMW9" s="119"/>
      <c r="EMX9" s="119"/>
      <c r="EMY9" s="119"/>
      <c r="EMZ9" s="119"/>
      <c r="ENA9" s="116"/>
      <c r="ENB9" s="117"/>
      <c r="ENC9" s="116"/>
      <c r="END9" s="118"/>
      <c r="ENE9" s="119"/>
      <c r="ENF9" s="119"/>
      <c r="ENG9" s="119"/>
      <c r="ENH9" s="119"/>
      <c r="ENI9" s="119"/>
      <c r="ENJ9" s="116"/>
      <c r="ENK9" s="117"/>
      <c r="ENL9" s="116"/>
      <c r="ENM9" s="118"/>
      <c r="ENN9" s="119"/>
      <c r="ENO9" s="119"/>
      <c r="ENP9" s="119"/>
      <c r="ENQ9" s="119"/>
      <c r="ENR9" s="119"/>
      <c r="ENS9" s="116"/>
      <c r="ENT9" s="117"/>
      <c r="ENU9" s="116"/>
      <c r="ENV9" s="118"/>
      <c r="ENW9" s="119"/>
      <c r="ENX9" s="119"/>
      <c r="ENY9" s="119"/>
      <c r="ENZ9" s="119"/>
      <c r="EOA9" s="119"/>
      <c r="EOB9" s="116"/>
      <c r="EOC9" s="117"/>
      <c r="EOD9" s="116"/>
      <c r="EOE9" s="118"/>
      <c r="EOF9" s="119"/>
      <c r="EOG9" s="119"/>
      <c r="EOH9" s="119"/>
      <c r="EOI9" s="119"/>
      <c r="EOJ9" s="119"/>
      <c r="EOK9" s="116"/>
      <c r="EOL9" s="117"/>
      <c r="EOM9" s="116"/>
      <c r="EON9" s="118"/>
      <c r="EOO9" s="119"/>
      <c r="EOP9" s="119"/>
      <c r="EOQ9" s="119"/>
      <c r="EOR9" s="119"/>
      <c r="EOS9" s="119"/>
      <c r="EOT9" s="116"/>
      <c r="EOU9" s="117"/>
      <c r="EOV9" s="116"/>
      <c r="EOW9" s="118"/>
      <c r="EOX9" s="119"/>
      <c r="EOY9" s="119"/>
      <c r="EOZ9" s="119"/>
      <c r="EPA9" s="119"/>
      <c r="EPB9" s="119"/>
      <c r="EPC9" s="116"/>
      <c r="EPD9" s="117"/>
      <c r="EPE9" s="116"/>
      <c r="EPF9" s="118"/>
      <c r="EPG9" s="119"/>
      <c r="EPH9" s="119"/>
      <c r="EPI9" s="119"/>
      <c r="EPJ9" s="119"/>
      <c r="EPK9" s="119"/>
      <c r="EPL9" s="116"/>
      <c r="EPM9" s="117"/>
      <c r="EPN9" s="116"/>
      <c r="EPO9" s="118"/>
      <c r="EPP9" s="119"/>
      <c r="EPQ9" s="119"/>
      <c r="EPR9" s="119"/>
      <c r="EPS9" s="119"/>
      <c r="EPT9" s="119"/>
      <c r="EPU9" s="116"/>
      <c r="EPV9" s="117"/>
      <c r="EPW9" s="116"/>
      <c r="EPX9" s="118"/>
      <c r="EPY9" s="119"/>
      <c r="EPZ9" s="119"/>
      <c r="EQA9" s="119"/>
      <c r="EQB9" s="119"/>
      <c r="EQC9" s="119"/>
      <c r="EQD9" s="116"/>
      <c r="EQE9" s="117"/>
      <c r="EQF9" s="116"/>
      <c r="EQG9" s="118"/>
      <c r="EQH9" s="119"/>
      <c r="EQI9" s="119"/>
      <c r="EQJ9" s="119"/>
      <c r="EQK9" s="119"/>
      <c r="EQL9" s="119"/>
      <c r="EQM9" s="116"/>
      <c r="EQN9" s="117"/>
      <c r="EQO9" s="116"/>
      <c r="EQP9" s="118"/>
      <c r="EQQ9" s="119"/>
      <c r="EQR9" s="119"/>
      <c r="EQS9" s="119"/>
      <c r="EQT9" s="119"/>
      <c r="EQU9" s="119"/>
      <c r="EQV9" s="116"/>
      <c r="EQW9" s="117"/>
      <c r="EQX9" s="116"/>
      <c r="EQY9" s="118"/>
      <c r="EQZ9" s="119"/>
      <c r="ERA9" s="119"/>
      <c r="ERB9" s="119"/>
      <c r="ERC9" s="119"/>
      <c r="ERD9" s="119"/>
      <c r="ERE9" s="116"/>
      <c r="ERF9" s="117"/>
      <c r="ERG9" s="116"/>
      <c r="ERH9" s="118"/>
      <c r="ERI9" s="119"/>
      <c r="ERJ9" s="119"/>
      <c r="ERK9" s="119"/>
      <c r="ERL9" s="119"/>
      <c r="ERM9" s="119"/>
      <c r="ERN9" s="116"/>
      <c r="ERO9" s="117"/>
      <c r="ERP9" s="116"/>
      <c r="ERQ9" s="118"/>
      <c r="ERR9" s="119"/>
      <c r="ERS9" s="119"/>
      <c r="ERT9" s="119"/>
      <c r="ERU9" s="119"/>
      <c r="ERV9" s="119"/>
      <c r="ERW9" s="116"/>
      <c r="ERX9" s="117"/>
      <c r="ERY9" s="116"/>
      <c r="ERZ9" s="118"/>
      <c r="ESA9" s="119"/>
      <c r="ESB9" s="119"/>
      <c r="ESC9" s="119"/>
      <c r="ESD9" s="119"/>
      <c r="ESE9" s="119"/>
      <c r="ESF9" s="116"/>
      <c r="ESG9" s="117"/>
      <c r="ESH9" s="116"/>
      <c r="ESI9" s="118"/>
      <c r="ESJ9" s="119"/>
      <c r="ESK9" s="119"/>
      <c r="ESL9" s="119"/>
      <c r="ESM9" s="119"/>
      <c r="ESN9" s="119"/>
      <c r="ESO9" s="116"/>
      <c r="ESP9" s="117"/>
      <c r="ESQ9" s="116"/>
      <c r="ESR9" s="118"/>
      <c r="ESS9" s="119"/>
      <c r="EST9" s="119"/>
      <c r="ESU9" s="119"/>
      <c r="ESV9" s="119"/>
      <c r="ESW9" s="119"/>
      <c r="ESX9" s="116"/>
      <c r="ESY9" s="117"/>
      <c r="ESZ9" s="116"/>
      <c r="ETA9" s="118"/>
      <c r="ETB9" s="119"/>
      <c r="ETC9" s="119"/>
      <c r="ETD9" s="119"/>
      <c r="ETE9" s="119"/>
      <c r="ETF9" s="119"/>
      <c r="ETG9" s="116"/>
      <c r="ETH9" s="117"/>
      <c r="ETI9" s="116"/>
      <c r="ETJ9" s="118"/>
      <c r="ETK9" s="119"/>
      <c r="ETL9" s="119"/>
      <c r="ETM9" s="119"/>
      <c r="ETN9" s="119"/>
      <c r="ETO9" s="119"/>
      <c r="ETP9" s="116"/>
      <c r="ETQ9" s="117"/>
      <c r="ETR9" s="116"/>
      <c r="ETS9" s="118"/>
      <c r="ETT9" s="119"/>
      <c r="ETU9" s="119"/>
      <c r="ETV9" s="119"/>
      <c r="ETW9" s="119"/>
      <c r="ETX9" s="119"/>
      <c r="ETY9" s="116"/>
      <c r="ETZ9" s="117"/>
      <c r="EUA9" s="116"/>
      <c r="EUB9" s="118"/>
      <c r="EUC9" s="119"/>
      <c r="EUD9" s="119"/>
      <c r="EUE9" s="119"/>
      <c r="EUF9" s="119"/>
      <c r="EUG9" s="119"/>
      <c r="EUH9" s="116"/>
      <c r="EUI9" s="117"/>
      <c r="EUJ9" s="116"/>
      <c r="EUK9" s="118"/>
      <c r="EUL9" s="119"/>
      <c r="EUM9" s="119"/>
      <c r="EUN9" s="119"/>
      <c r="EUO9" s="119"/>
      <c r="EUP9" s="119"/>
      <c r="EUQ9" s="116"/>
      <c r="EUR9" s="117"/>
      <c r="EUS9" s="116"/>
      <c r="EUT9" s="118"/>
      <c r="EUU9" s="119"/>
      <c r="EUV9" s="119"/>
      <c r="EUW9" s="119"/>
      <c r="EUX9" s="119"/>
      <c r="EUY9" s="119"/>
      <c r="EUZ9" s="116"/>
      <c r="EVA9" s="117"/>
      <c r="EVB9" s="116"/>
      <c r="EVC9" s="118"/>
      <c r="EVD9" s="119"/>
      <c r="EVE9" s="119"/>
      <c r="EVF9" s="119"/>
      <c r="EVG9" s="119"/>
      <c r="EVH9" s="119"/>
      <c r="EVI9" s="116"/>
      <c r="EVJ9" s="117"/>
      <c r="EVK9" s="116"/>
      <c r="EVL9" s="118"/>
      <c r="EVM9" s="119"/>
      <c r="EVN9" s="119"/>
      <c r="EVO9" s="119"/>
      <c r="EVP9" s="119"/>
      <c r="EVQ9" s="119"/>
      <c r="EVR9" s="116"/>
      <c r="EVS9" s="117"/>
      <c r="EVT9" s="116"/>
      <c r="EVU9" s="118"/>
      <c r="EVV9" s="119"/>
      <c r="EVW9" s="119"/>
      <c r="EVX9" s="119"/>
      <c r="EVY9" s="119"/>
      <c r="EVZ9" s="119"/>
      <c r="EWA9" s="116"/>
      <c r="EWB9" s="117"/>
      <c r="EWC9" s="116"/>
      <c r="EWD9" s="118"/>
      <c r="EWE9" s="119"/>
      <c r="EWF9" s="119"/>
      <c r="EWG9" s="119"/>
      <c r="EWH9" s="119"/>
      <c r="EWI9" s="119"/>
      <c r="EWJ9" s="116"/>
      <c r="EWK9" s="117"/>
      <c r="EWL9" s="116"/>
      <c r="EWM9" s="118"/>
      <c r="EWN9" s="119"/>
      <c r="EWO9" s="119"/>
      <c r="EWP9" s="119"/>
      <c r="EWQ9" s="119"/>
      <c r="EWR9" s="119"/>
      <c r="EWS9" s="116"/>
      <c r="EWT9" s="117"/>
      <c r="EWU9" s="116"/>
      <c r="EWV9" s="118"/>
      <c r="EWW9" s="119"/>
      <c r="EWX9" s="119"/>
      <c r="EWY9" s="119"/>
      <c r="EWZ9" s="119"/>
      <c r="EXA9" s="119"/>
      <c r="EXB9" s="116"/>
      <c r="EXC9" s="117"/>
      <c r="EXD9" s="116"/>
      <c r="EXE9" s="118"/>
      <c r="EXF9" s="119"/>
      <c r="EXG9" s="119"/>
      <c r="EXH9" s="119"/>
      <c r="EXI9" s="119"/>
      <c r="EXJ9" s="119"/>
      <c r="EXK9" s="116"/>
      <c r="EXL9" s="117"/>
      <c r="EXM9" s="116"/>
      <c r="EXN9" s="118"/>
      <c r="EXO9" s="119"/>
      <c r="EXP9" s="119"/>
      <c r="EXQ9" s="119"/>
      <c r="EXR9" s="119"/>
      <c r="EXS9" s="119"/>
      <c r="EXT9" s="116"/>
      <c r="EXU9" s="117"/>
      <c r="EXV9" s="116"/>
      <c r="EXW9" s="118"/>
      <c r="EXX9" s="119"/>
      <c r="EXY9" s="119"/>
      <c r="EXZ9" s="119"/>
      <c r="EYA9" s="119"/>
      <c r="EYB9" s="119"/>
      <c r="EYC9" s="116"/>
      <c r="EYD9" s="117"/>
      <c r="EYE9" s="116"/>
      <c r="EYF9" s="118"/>
      <c r="EYG9" s="119"/>
      <c r="EYH9" s="119"/>
      <c r="EYI9" s="119"/>
      <c r="EYJ9" s="119"/>
      <c r="EYK9" s="119"/>
      <c r="EYL9" s="116"/>
      <c r="EYM9" s="117"/>
      <c r="EYN9" s="116"/>
      <c r="EYO9" s="118"/>
      <c r="EYP9" s="119"/>
      <c r="EYQ9" s="119"/>
      <c r="EYR9" s="119"/>
      <c r="EYS9" s="119"/>
      <c r="EYT9" s="119"/>
      <c r="EYU9" s="116"/>
      <c r="EYV9" s="117"/>
      <c r="EYW9" s="116"/>
      <c r="EYX9" s="118"/>
      <c r="EYY9" s="119"/>
      <c r="EYZ9" s="119"/>
      <c r="EZA9" s="119"/>
      <c r="EZB9" s="119"/>
      <c r="EZC9" s="119"/>
      <c r="EZD9" s="116"/>
      <c r="EZE9" s="117"/>
      <c r="EZF9" s="116"/>
      <c r="EZG9" s="118"/>
      <c r="EZH9" s="119"/>
      <c r="EZI9" s="119"/>
      <c r="EZJ9" s="119"/>
      <c r="EZK9" s="119"/>
      <c r="EZL9" s="119"/>
      <c r="EZM9" s="116"/>
      <c r="EZN9" s="117"/>
      <c r="EZO9" s="116"/>
      <c r="EZP9" s="118"/>
      <c r="EZQ9" s="119"/>
      <c r="EZR9" s="119"/>
      <c r="EZS9" s="119"/>
      <c r="EZT9" s="119"/>
      <c r="EZU9" s="119"/>
      <c r="EZV9" s="116"/>
      <c r="EZW9" s="117"/>
      <c r="EZX9" s="116"/>
      <c r="EZY9" s="118"/>
      <c r="EZZ9" s="119"/>
      <c r="FAA9" s="119"/>
      <c r="FAB9" s="119"/>
      <c r="FAC9" s="119"/>
      <c r="FAD9" s="119"/>
      <c r="FAE9" s="116"/>
      <c r="FAF9" s="117"/>
      <c r="FAG9" s="116"/>
      <c r="FAH9" s="118"/>
      <c r="FAI9" s="119"/>
      <c r="FAJ9" s="119"/>
      <c r="FAK9" s="119"/>
      <c r="FAL9" s="119"/>
      <c r="FAM9" s="119"/>
      <c r="FAN9" s="116"/>
      <c r="FAO9" s="117"/>
      <c r="FAP9" s="116"/>
      <c r="FAQ9" s="118"/>
      <c r="FAR9" s="119"/>
      <c r="FAS9" s="119"/>
      <c r="FAT9" s="119"/>
      <c r="FAU9" s="119"/>
      <c r="FAV9" s="119"/>
      <c r="FAW9" s="116"/>
      <c r="FAX9" s="117"/>
      <c r="FAY9" s="116"/>
      <c r="FAZ9" s="118"/>
      <c r="FBA9" s="119"/>
      <c r="FBB9" s="119"/>
      <c r="FBC9" s="119"/>
      <c r="FBD9" s="119"/>
      <c r="FBE9" s="119"/>
      <c r="FBF9" s="116"/>
      <c r="FBG9" s="117"/>
      <c r="FBH9" s="116"/>
      <c r="FBI9" s="118"/>
      <c r="FBJ9" s="119"/>
      <c r="FBK9" s="119"/>
      <c r="FBL9" s="119"/>
      <c r="FBM9" s="119"/>
      <c r="FBN9" s="119"/>
      <c r="FBO9" s="116"/>
      <c r="FBP9" s="117"/>
      <c r="FBQ9" s="116"/>
      <c r="FBR9" s="118"/>
      <c r="FBS9" s="119"/>
      <c r="FBT9" s="119"/>
      <c r="FBU9" s="119"/>
      <c r="FBV9" s="119"/>
      <c r="FBW9" s="119"/>
      <c r="FBX9" s="116"/>
      <c r="FBY9" s="117"/>
      <c r="FBZ9" s="116"/>
      <c r="FCA9" s="118"/>
      <c r="FCB9" s="119"/>
      <c r="FCC9" s="119"/>
      <c r="FCD9" s="119"/>
      <c r="FCE9" s="119"/>
      <c r="FCF9" s="119"/>
      <c r="FCG9" s="116"/>
      <c r="FCH9" s="117"/>
      <c r="FCI9" s="116"/>
      <c r="FCJ9" s="118"/>
      <c r="FCK9" s="119"/>
      <c r="FCL9" s="119"/>
      <c r="FCM9" s="119"/>
      <c r="FCN9" s="119"/>
      <c r="FCO9" s="119"/>
      <c r="FCP9" s="116"/>
      <c r="FCQ9" s="117"/>
      <c r="FCR9" s="116"/>
      <c r="FCS9" s="118"/>
      <c r="FCT9" s="119"/>
      <c r="FCU9" s="119"/>
      <c r="FCV9" s="119"/>
      <c r="FCW9" s="119"/>
      <c r="FCX9" s="119"/>
      <c r="FCY9" s="116"/>
      <c r="FCZ9" s="117"/>
      <c r="FDA9" s="116"/>
      <c r="FDB9" s="118"/>
      <c r="FDC9" s="119"/>
      <c r="FDD9" s="119"/>
      <c r="FDE9" s="119"/>
      <c r="FDF9" s="119"/>
      <c r="FDG9" s="119"/>
      <c r="FDH9" s="116"/>
      <c r="FDI9" s="117"/>
      <c r="FDJ9" s="116"/>
      <c r="FDK9" s="118"/>
      <c r="FDL9" s="119"/>
      <c r="FDM9" s="119"/>
      <c r="FDN9" s="119"/>
      <c r="FDO9" s="119"/>
      <c r="FDP9" s="119"/>
      <c r="FDQ9" s="116"/>
      <c r="FDR9" s="117"/>
      <c r="FDS9" s="116"/>
      <c r="FDT9" s="118"/>
      <c r="FDU9" s="119"/>
      <c r="FDV9" s="119"/>
      <c r="FDW9" s="119"/>
      <c r="FDX9" s="119"/>
      <c r="FDY9" s="119"/>
      <c r="FDZ9" s="116"/>
      <c r="FEA9" s="117"/>
      <c r="FEB9" s="116"/>
      <c r="FEC9" s="118"/>
      <c r="FED9" s="119"/>
      <c r="FEE9" s="119"/>
      <c r="FEF9" s="119"/>
      <c r="FEG9" s="119"/>
      <c r="FEH9" s="119"/>
      <c r="FEI9" s="116"/>
      <c r="FEJ9" s="117"/>
      <c r="FEK9" s="116"/>
      <c r="FEL9" s="118"/>
      <c r="FEM9" s="119"/>
      <c r="FEN9" s="119"/>
      <c r="FEO9" s="119"/>
      <c r="FEP9" s="119"/>
      <c r="FEQ9" s="119"/>
      <c r="FER9" s="116"/>
      <c r="FES9" s="117"/>
      <c r="FET9" s="116"/>
      <c r="FEU9" s="118"/>
      <c r="FEV9" s="119"/>
      <c r="FEW9" s="119"/>
      <c r="FEX9" s="119"/>
      <c r="FEY9" s="119"/>
      <c r="FEZ9" s="119"/>
      <c r="FFA9" s="116"/>
      <c r="FFB9" s="117"/>
      <c r="FFC9" s="116"/>
      <c r="FFD9" s="118"/>
      <c r="FFE9" s="119"/>
      <c r="FFF9" s="119"/>
      <c r="FFG9" s="119"/>
      <c r="FFH9" s="119"/>
      <c r="FFI9" s="119"/>
      <c r="FFJ9" s="116"/>
      <c r="FFK9" s="117"/>
      <c r="FFL9" s="116"/>
      <c r="FFM9" s="118"/>
      <c r="FFN9" s="119"/>
      <c r="FFO9" s="119"/>
      <c r="FFP9" s="119"/>
      <c r="FFQ9" s="119"/>
      <c r="FFR9" s="119"/>
      <c r="FFS9" s="116"/>
      <c r="FFT9" s="117"/>
      <c r="FFU9" s="116"/>
      <c r="FFV9" s="118"/>
      <c r="FFW9" s="119"/>
      <c r="FFX9" s="119"/>
      <c r="FFY9" s="119"/>
      <c r="FFZ9" s="119"/>
      <c r="FGA9" s="119"/>
      <c r="FGB9" s="116"/>
      <c r="FGC9" s="117"/>
      <c r="FGD9" s="116"/>
      <c r="FGE9" s="118"/>
      <c r="FGF9" s="119"/>
      <c r="FGG9" s="119"/>
      <c r="FGH9" s="119"/>
      <c r="FGI9" s="119"/>
      <c r="FGJ9" s="119"/>
      <c r="FGK9" s="116"/>
      <c r="FGL9" s="117"/>
      <c r="FGM9" s="116"/>
      <c r="FGN9" s="118"/>
      <c r="FGO9" s="119"/>
      <c r="FGP9" s="119"/>
      <c r="FGQ9" s="119"/>
      <c r="FGR9" s="119"/>
      <c r="FGS9" s="119"/>
      <c r="FGT9" s="116"/>
      <c r="FGU9" s="117"/>
      <c r="FGV9" s="116"/>
      <c r="FGW9" s="118"/>
      <c r="FGX9" s="119"/>
      <c r="FGY9" s="119"/>
      <c r="FGZ9" s="119"/>
      <c r="FHA9" s="119"/>
      <c r="FHB9" s="119"/>
      <c r="FHC9" s="116"/>
      <c r="FHD9" s="117"/>
      <c r="FHE9" s="116"/>
      <c r="FHF9" s="118"/>
      <c r="FHG9" s="119"/>
      <c r="FHH9" s="119"/>
      <c r="FHI9" s="119"/>
      <c r="FHJ9" s="119"/>
      <c r="FHK9" s="119"/>
      <c r="FHL9" s="116"/>
      <c r="FHM9" s="117"/>
      <c r="FHN9" s="116"/>
      <c r="FHO9" s="118"/>
      <c r="FHP9" s="119"/>
      <c r="FHQ9" s="119"/>
      <c r="FHR9" s="119"/>
      <c r="FHS9" s="119"/>
      <c r="FHT9" s="119"/>
      <c r="FHU9" s="116"/>
      <c r="FHV9" s="117"/>
      <c r="FHW9" s="116"/>
      <c r="FHX9" s="118"/>
      <c r="FHY9" s="119"/>
      <c r="FHZ9" s="119"/>
      <c r="FIA9" s="119"/>
      <c r="FIB9" s="119"/>
      <c r="FIC9" s="119"/>
      <c r="FID9" s="116"/>
      <c r="FIE9" s="117"/>
      <c r="FIF9" s="116"/>
      <c r="FIG9" s="118"/>
      <c r="FIH9" s="119"/>
      <c r="FII9" s="119"/>
      <c r="FIJ9" s="119"/>
      <c r="FIK9" s="119"/>
      <c r="FIL9" s="119"/>
      <c r="FIM9" s="116"/>
      <c r="FIN9" s="117"/>
      <c r="FIO9" s="116"/>
      <c r="FIP9" s="118"/>
      <c r="FIQ9" s="119"/>
      <c r="FIR9" s="119"/>
      <c r="FIS9" s="119"/>
      <c r="FIT9" s="119"/>
      <c r="FIU9" s="119"/>
      <c r="FIV9" s="116"/>
      <c r="FIW9" s="117"/>
      <c r="FIX9" s="116"/>
      <c r="FIY9" s="118"/>
      <c r="FIZ9" s="119"/>
      <c r="FJA9" s="119"/>
      <c r="FJB9" s="119"/>
      <c r="FJC9" s="119"/>
      <c r="FJD9" s="119"/>
      <c r="FJE9" s="116"/>
      <c r="FJF9" s="117"/>
      <c r="FJG9" s="116"/>
      <c r="FJH9" s="118"/>
      <c r="FJI9" s="119"/>
      <c r="FJJ9" s="119"/>
      <c r="FJK9" s="119"/>
      <c r="FJL9" s="119"/>
      <c r="FJM9" s="119"/>
      <c r="FJN9" s="116"/>
      <c r="FJO9" s="117"/>
      <c r="FJP9" s="116"/>
      <c r="FJQ9" s="118"/>
      <c r="FJR9" s="119"/>
      <c r="FJS9" s="119"/>
      <c r="FJT9" s="119"/>
      <c r="FJU9" s="119"/>
      <c r="FJV9" s="119"/>
      <c r="FJW9" s="116"/>
      <c r="FJX9" s="117"/>
      <c r="FJY9" s="116"/>
      <c r="FJZ9" s="118"/>
      <c r="FKA9" s="119"/>
      <c r="FKB9" s="119"/>
      <c r="FKC9" s="119"/>
      <c r="FKD9" s="119"/>
      <c r="FKE9" s="119"/>
      <c r="FKF9" s="116"/>
      <c r="FKG9" s="117"/>
      <c r="FKH9" s="116"/>
      <c r="FKI9" s="118"/>
      <c r="FKJ9" s="119"/>
      <c r="FKK9" s="119"/>
      <c r="FKL9" s="119"/>
      <c r="FKM9" s="119"/>
      <c r="FKN9" s="119"/>
      <c r="FKO9" s="116"/>
      <c r="FKP9" s="117"/>
      <c r="FKQ9" s="116"/>
      <c r="FKR9" s="118"/>
      <c r="FKS9" s="119"/>
      <c r="FKT9" s="119"/>
      <c r="FKU9" s="119"/>
      <c r="FKV9" s="119"/>
      <c r="FKW9" s="119"/>
      <c r="FKX9" s="116"/>
      <c r="FKY9" s="117"/>
      <c r="FKZ9" s="116"/>
      <c r="FLA9" s="118"/>
      <c r="FLB9" s="119"/>
      <c r="FLC9" s="119"/>
      <c r="FLD9" s="119"/>
      <c r="FLE9" s="119"/>
      <c r="FLF9" s="119"/>
      <c r="FLG9" s="116"/>
      <c r="FLH9" s="117"/>
      <c r="FLI9" s="116"/>
      <c r="FLJ9" s="118"/>
      <c r="FLK9" s="119"/>
      <c r="FLL9" s="119"/>
      <c r="FLM9" s="119"/>
      <c r="FLN9" s="119"/>
      <c r="FLO9" s="119"/>
      <c r="FLP9" s="116"/>
      <c r="FLQ9" s="117"/>
      <c r="FLR9" s="116"/>
      <c r="FLS9" s="118"/>
      <c r="FLT9" s="119"/>
      <c r="FLU9" s="119"/>
      <c r="FLV9" s="119"/>
      <c r="FLW9" s="119"/>
      <c r="FLX9" s="119"/>
      <c r="FLY9" s="116"/>
      <c r="FLZ9" s="117"/>
      <c r="FMA9" s="116"/>
      <c r="FMB9" s="118"/>
      <c r="FMC9" s="119"/>
      <c r="FMD9" s="119"/>
      <c r="FME9" s="119"/>
      <c r="FMF9" s="119"/>
      <c r="FMG9" s="119"/>
      <c r="FMH9" s="116"/>
      <c r="FMI9" s="117"/>
      <c r="FMJ9" s="116"/>
      <c r="FMK9" s="118"/>
      <c r="FML9" s="119"/>
      <c r="FMM9" s="119"/>
      <c r="FMN9" s="119"/>
      <c r="FMO9" s="119"/>
      <c r="FMP9" s="119"/>
      <c r="FMQ9" s="116"/>
      <c r="FMR9" s="117"/>
      <c r="FMS9" s="116"/>
      <c r="FMT9" s="118"/>
      <c r="FMU9" s="119"/>
      <c r="FMV9" s="119"/>
      <c r="FMW9" s="119"/>
      <c r="FMX9" s="119"/>
      <c r="FMY9" s="119"/>
      <c r="FMZ9" s="116"/>
      <c r="FNA9" s="117"/>
      <c r="FNB9" s="116"/>
      <c r="FNC9" s="118"/>
      <c r="FND9" s="119"/>
      <c r="FNE9" s="119"/>
      <c r="FNF9" s="119"/>
      <c r="FNG9" s="119"/>
      <c r="FNH9" s="119"/>
      <c r="FNI9" s="116"/>
      <c r="FNJ9" s="117"/>
      <c r="FNK9" s="116"/>
      <c r="FNL9" s="118"/>
      <c r="FNM9" s="119"/>
      <c r="FNN9" s="119"/>
      <c r="FNO9" s="119"/>
      <c r="FNP9" s="119"/>
      <c r="FNQ9" s="119"/>
      <c r="FNR9" s="116"/>
      <c r="FNS9" s="117"/>
      <c r="FNT9" s="116"/>
      <c r="FNU9" s="118"/>
      <c r="FNV9" s="119"/>
      <c r="FNW9" s="119"/>
      <c r="FNX9" s="119"/>
      <c r="FNY9" s="119"/>
      <c r="FNZ9" s="119"/>
      <c r="FOA9" s="116"/>
      <c r="FOB9" s="117"/>
      <c r="FOC9" s="116"/>
      <c r="FOD9" s="118"/>
      <c r="FOE9" s="119"/>
      <c r="FOF9" s="119"/>
      <c r="FOG9" s="119"/>
      <c r="FOH9" s="119"/>
      <c r="FOI9" s="119"/>
      <c r="FOJ9" s="116"/>
      <c r="FOK9" s="117"/>
      <c r="FOL9" s="116"/>
      <c r="FOM9" s="118"/>
      <c r="FON9" s="119"/>
      <c r="FOO9" s="119"/>
      <c r="FOP9" s="119"/>
      <c r="FOQ9" s="119"/>
      <c r="FOR9" s="119"/>
      <c r="FOS9" s="116"/>
      <c r="FOT9" s="117"/>
      <c r="FOU9" s="116"/>
      <c r="FOV9" s="118"/>
      <c r="FOW9" s="119"/>
      <c r="FOX9" s="119"/>
      <c r="FOY9" s="119"/>
      <c r="FOZ9" s="119"/>
      <c r="FPA9" s="119"/>
      <c r="FPB9" s="116"/>
      <c r="FPC9" s="117"/>
      <c r="FPD9" s="116"/>
      <c r="FPE9" s="118"/>
      <c r="FPF9" s="119"/>
      <c r="FPG9" s="119"/>
      <c r="FPH9" s="119"/>
      <c r="FPI9" s="119"/>
      <c r="FPJ9" s="119"/>
      <c r="FPK9" s="116"/>
      <c r="FPL9" s="117"/>
      <c r="FPM9" s="116"/>
      <c r="FPN9" s="118"/>
      <c r="FPO9" s="119"/>
      <c r="FPP9" s="119"/>
      <c r="FPQ9" s="119"/>
      <c r="FPR9" s="119"/>
      <c r="FPS9" s="119"/>
      <c r="FPT9" s="116"/>
      <c r="FPU9" s="117"/>
      <c r="FPV9" s="116"/>
      <c r="FPW9" s="118"/>
      <c r="FPX9" s="119"/>
      <c r="FPY9" s="119"/>
      <c r="FPZ9" s="119"/>
      <c r="FQA9" s="119"/>
      <c r="FQB9" s="119"/>
      <c r="FQC9" s="116"/>
      <c r="FQD9" s="117"/>
      <c r="FQE9" s="116"/>
      <c r="FQF9" s="118"/>
      <c r="FQG9" s="119"/>
      <c r="FQH9" s="119"/>
      <c r="FQI9" s="119"/>
      <c r="FQJ9" s="119"/>
      <c r="FQK9" s="119"/>
      <c r="FQL9" s="116"/>
      <c r="FQM9" s="117"/>
      <c r="FQN9" s="116"/>
      <c r="FQO9" s="118"/>
      <c r="FQP9" s="119"/>
      <c r="FQQ9" s="119"/>
      <c r="FQR9" s="119"/>
      <c r="FQS9" s="119"/>
      <c r="FQT9" s="119"/>
      <c r="FQU9" s="116"/>
      <c r="FQV9" s="117"/>
      <c r="FQW9" s="116"/>
      <c r="FQX9" s="118"/>
      <c r="FQY9" s="119"/>
      <c r="FQZ9" s="119"/>
      <c r="FRA9" s="119"/>
      <c r="FRB9" s="119"/>
      <c r="FRC9" s="119"/>
      <c r="FRD9" s="116"/>
      <c r="FRE9" s="117"/>
      <c r="FRF9" s="116"/>
      <c r="FRG9" s="118"/>
      <c r="FRH9" s="119"/>
      <c r="FRI9" s="119"/>
      <c r="FRJ9" s="119"/>
      <c r="FRK9" s="119"/>
      <c r="FRL9" s="119"/>
      <c r="FRM9" s="116"/>
      <c r="FRN9" s="117"/>
      <c r="FRO9" s="116"/>
      <c r="FRP9" s="118"/>
      <c r="FRQ9" s="119"/>
      <c r="FRR9" s="119"/>
      <c r="FRS9" s="119"/>
      <c r="FRT9" s="119"/>
      <c r="FRU9" s="119"/>
      <c r="FRV9" s="116"/>
      <c r="FRW9" s="117"/>
      <c r="FRX9" s="116"/>
      <c r="FRY9" s="118"/>
      <c r="FRZ9" s="119"/>
      <c r="FSA9" s="119"/>
      <c r="FSB9" s="119"/>
      <c r="FSC9" s="119"/>
      <c r="FSD9" s="119"/>
      <c r="FSE9" s="116"/>
      <c r="FSF9" s="117"/>
      <c r="FSG9" s="116"/>
      <c r="FSH9" s="118"/>
      <c r="FSI9" s="119"/>
      <c r="FSJ9" s="119"/>
      <c r="FSK9" s="119"/>
      <c r="FSL9" s="119"/>
      <c r="FSM9" s="119"/>
      <c r="FSN9" s="116"/>
      <c r="FSO9" s="117"/>
      <c r="FSP9" s="116"/>
      <c r="FSQ9" s="118"/>
      <c r="FSR9" s="119"/>
      <c r="FSS9" s="119"/>
      <c r="FST9" s="119"/>
      <c r="FSU9" s="119"/>
      <c r="FSV9" s="119"/>
      <c r="FSW9" s="116"/>
      <c r="FSX9" s="117"/>
      <c r="FSY9" s="116"/>
      <c r="FSZ9" s="118"/>
      <c r="FTA9" s="119"/>
      <c r="FTB9" s="119"/>
      <c r="FTC9" s="119"/>
      <c r="FTD9" s="119"/>
      <c r="FTE9" s="119"/>
      <c r="FTF9" s="116"/>
      <c r="FTG9" s="117"/>
      <c r="FTH9" s="116"/>
      <c r="FTI9" s="118"/>
      <c r="FTJ9" s="119"/>
      <c r="FTK9" s="119"/>
      <c r="FTL9" s="119"/>
      <c r="FTM9" s="119"/>
      <c r="FTN9" s="119"/>
      <c r="FTO9" s="116"/>
      <c r="FTP9" s="117"/>
      <c r="FTQ9" s="116"/>
      <c r="FTR9" s="118"/>
      <c r="FTS9" s="119"/>
      <c r="FTT9" s="119"/>
      <c r="FTU9" s="119"/>
      <c r="FTV9" s="119"/>
      <c r="FTW9" s="119"/>
      <c r="FTX9" s="116"/>
      <c r="FTY9" s="117"/>
      <c r="FTZ9" s="116"/>
      <c r="FUA9" s="118"/>
      <c r="FUB9" s="119"/>
      <c r="FUC9" s="119"/>
      <c r="FUD9" s="119"/>
      <c r="FUE9" s="119"/>
      <c r="FUF9" s="119"/>
      <c r="FUG9" s="116"/>
      <c r="FUH9" s="117"/>
      <c r="FUI9" s="116"/>
      <c r="FUJ9" s="118"/>
      <c r="FUK9" s="119"/>
      <c r="FUL9" s="119"/>
      <c r="FUM9" s="119"/>
      <c r="FUN9" s="119"/>
      <c r="FUO9" s="119"/>
      <c r="FUP9" s="116"/>
      <c r="FUQ9" s="117"/>
      <c r="FUR9" s="116"/>
      <c r="FUS9" s="118"/>
      <c r="FUT9" s="119"/>
      <c r="FUU9" s="119"/>
      <c r="FUV9" s="119"/>
      <c r="FUW9" s="119"/>
      <c r="FUX9" s="119"/>
      <c r="FUY9" s="116"/>
      <c r="FUZ9" s="117"/>
      <c r="FVA9" s="116"/>
      <c r="FVB9" s="118"/>
      <c r="FVC9" s="119"/>
      <c r="FVD9" s="119"/>
      <c r="FVE9" s="119"/>
      <c r="FVF9" s="119"/>
      <c r="FVG9" s="119"/>
      <c r="FVH9" s="116"/>
      <c r="FVI9" s="117"/>
      <c r="FVJ9" s="116"/>
      <c r="FVK9" s="118"/>
      <c r="FVL9" s="119"/>
      <c r="FVM9" s="119"/>
      <c r="FVN9" s="119"/>
      <c r="FVO9" s="119"/>
      <c r="FVP9" s="119"/>
      <c r="FVQ9" s="116"/>
      <c r="FVR9" s="117"/>
      <c r="FVS9" s="116"/>
      <c r="FVT9" s="118"/>
      <c r="FVU9" s="119"/>
      <c r="FVV9" s="119"/>
      <c r="FVW9" s="119"/>
      <c r="FVX9" s="119"/>
      <c r="FVY9" s="119"/>
      <c r="FVZ9" s="116"/>
      <c r="FWA9" s="117"/>
      <c r="FWB9" s="116"/>
      <c r="FWC9" s="118"/>
      <c r="FWD9" s="119"/>
      <c r="FWE9" s="119"/>
      <c r="FWF9" s="119"/>
      <c r="FWG9" s="119"/>
      <c r="FWH9" s="119"/>
      <c r="FWI9" s="116"/>
      <c r="FWJ9" s="117"/>
      <c r="FWK9" s="116"/>
      <c r="FWL9" s="118"/>
      <c r="FWM9" s="119"/>
      <c r="FWN9" s="119"/>
      <c r="FWO9" s="119"/>
      <c r="FWP9" s="119"/>
      <c r="FWQ9" s="119"/>
      <c r="FWR9" s="116"/>
      <c r="FWS9" s="117"/>
      <c r="FWT9" s="116"/>
      <c r="FWU9" s="118"/>
      <c r="FWV9" s="119"/>
      <c r="FWW9" s="119"/>
      <c r="FWX9" s="119"/>
      <c r="FWY9" s="119"/>
      <c r="FWZ9" s="119"/>
      <c r="FXA9" s="116"/>
      <c r="FXB9" s="117"/>
      <c r="FXC9" s="116"/>
      <c r="FXD9" s="118"/>
      <c r="FXE9" s="119"/>
      <c r="FXF9" s="119"/>
      <c r="FXG9" s="119"/>
      <c r="FXH9" s="119"/>
      <c r="FXI9" s="119"/>
      <c r="FXJ9" s="116"/>
      <c r="FXK9" s="117"/>
      <c r="FXL9" s="116"/>
      <c r="FXM9" s="118"/>
      <c r="FXN9" s="119"/>
      <c r="FXO9" s="119"/>
      <c r="FXP9" s="119"/>
      <c r="FXQ9" s="119"/>
      <c r="FXR9" s="119"/>
      <c r="FXS9" s="116"/>
      <c r="FXT9" s="117"/>
      <c r="FXU9" s="116"/>
      <c r="FXV9" s="118"/>
      <c r="FXW9" s="119"/>
      <c r="FXX9" s="119"/>
      <c r="FXY9" s="119"/>
      <c r="FXZ9" s="119"/>
      <c r="FYA9" s="119"/>
      <c r="FYB9" s="116"/>
      <c r="FYC9" s="117"/>
      <c r="FYD9" s="116"/>
      <c r="FYE9" s="118"/>
      <c r="FYF9" s="119"/>
      <c r="FYG9" s="119"/>
      <c r="FYH9" s="119"/>
      <c r="FYI9" s="119"/>
      <c r="FYJ9" s="119"/>
      <c r="FYK9" s="116"/>
      <c r="FYL9" s="117"/>
      <c r="FYM9" s="116"/>
      <c r="FYN9" s="118"/>
      <c r="FYO9" s="119"/>
      <c r="FYP9" s="119"/>
      <c r="FYQ9" s="119"/>
      <c r="FYR9" s="119"/>
      <c r="FYS9" s="119"/>
      <c r="FYT9" s="116"/>
      <c r="FYU9" s="117"/>
      <c r="FYV9" s="116"/>
      <c r="FYW9" s="118"/>
      <c r="FYX9" s="119"/>
      <c r="FYY9" s="119"/>
      <c r="FYZ9" s="119"/>
      <c r="FZA9" s="119"/>
      <c r="FZB9" s="119"/>
      <c r="FZC9" s="116"/>
      <c r="FZD9" s="117"/>
      <c r="FZE9" s="116"/>
      <c r="FZF9" s="118"/>
      <c r="FZG9" s="119"/>
      <c r="FZH9" s="119"/>
      <c r="FZI9" s="119"/>
      <c r="FZJ9" s="119"/>
      <c r="FZK9" s="119"/>
      <c r="FZL9" s="116"/>
      <c r="FZM9" s="117"/>
      <c r="FZN9" s="116"/>
      <c r="FZO9" s="118"/>
      <c r="FZP9" s="119"/>
      <c r="FZQ9" s="119"/>
      <c r="FZR9" s="119"/>
      <c r="FZS9" s="119"/>
      <c r="FZT9" s="119"/>
      <c r="FZU9" s="116"/>
      <c r="FZV9" s="117"/>
      <c r="FZW9" s="116"/>
      <c r="FZX9" s="118"/>
      <c r="FZY9" s="119"/>
      <c r="FZZ9" s="119"/>
      <c r="GAA9" s="119"/>
      <c r="GAB9" s="119"/>
      <c r="GAC9" s="119"/>
      <c r="GAD9" s="116"/>
      <c r="GAE9" s="117"/>
      <c r="GAF9" s="116"/>
      <c r="GAG9" s="118"/>
      <c r="GAH9" s="119"/>
      <c r="GAI9" s="119"/>
      <c r="GAJ9" s="119"/>
      <c r="GAK9" s="119"/>
      <c r="GAL9" s="119"/>
      <c r="GAM9" s="116"/>
      <c r="GAN9" s="117"/>
      <c r="GAO9" s="116"/>
      <c r="GAP9" s="118"/>
      <c r="GAQ9" s="119"/>
      <c r="GAR9" s="119"/>
      <c r="GAS9" s="119"/>
      <c r="GAT9" s="119"/>
      <c r="GAU9" s="119"/>
      <c r="GAV9" s="116"/>
      <c r="GAW9" s="117"/>
      <c r="GAX9" s="116"/>
      <c r="GAY9" s="118"/>
      <c r="GAZ9" s="119"/>
      <c r="GBA9" s="119"/>
      <c r="GBB9" s="119"/>
      <c r="GBC9" s="119"/>
      <c r="GBD9" s="119"/>
      <c r="GBE9" s="116"/>
      <c r="GBF9" s="117"/>
      <c r="GBG9" s="116"/>
      <c r="GBH9" s="118"/>
      <c r="GBI9" s="119"/>
      <c r="GBJ9" s="119"/>
      <c r="GBK9" s="119"/>
      <c r="GBL9" s="119"/>
      <c r="GBM9" s="119"/>
      <c r="GBN9" s="116"/>
      <c r="GBO9" s="117"/>
      <c r="GBP9" s="116"/>
      <c r="GBQ9" s="118"/>
      <c r="GBR9" s="119"/>
      <c r="GBS9" s="119"/>
      <c r="GBT9" s="119"/>
      <c r="GBU9" s="119"/>
      <c r="GBV9" s="119"/>
      <c r="GBW9" s="116"/>
      <c r="GBX9" s="117"/>
      <c r="GBY9" s="116"/>
      <c r="GBZ9" s="118"/>
      <c r="GCA9" s="119"/>
      <c r="GCB9" s="119"/>
      <c r="GCC9" s="119"/>
      <c r="GCD9" s="119"/>
      <c r="GCE9" s="119"/>
      <c r="GCF9" s="116"/>
      <c r="GCG9" s="117"/>
      <c r="GCH9" s="116"/>
      <c r="GCI9" s="118"/>
      <c r="GCJ9" s="119"/>
      <c r="GCK9" s="119"/>
      <c r="GCL9" s="119"/>
      <c r="GCM9" s="119"/>
      <c r="GCN9" s="119"/>
      <c r="GCO9" s="116"/>
      <c r="GCP9" s="117"/>
      <c r="GCQ9" s="116"/>
      <c r="GCR9" s="118"/>
      <c r="GCS9" s="119"/>
      <c r="GCT9" s="119"/>
      <c r="GCU9" s="119"/>
      <c r="GCV9" s="119"/>
      <c r="GCW9" s="119"/>
      <c r="GCX9" s="116"/>
      <c r="GCY9" s="117"/>
      <c r="GCZ9" s="116"/>
      <c r="GDA9" s="118"/>
      <c r="GDB9" s="119"/>
      <c r="GDC9" s="119"/>
      <c r="GDD9" s="119"/>
      <c r="GDE9" s="119"/>
      <c r="GDF9" s="119"/>
      <c r="GDG9" s="116"/>
      <c r="GDH9" s="117"/>
      <c r="GDI9" s="116"/>
      <c r="GDJ9" s="118"/>
      <c r="GDK9" s="119"/>
      <c r="GDL9" s="119"/>
      <c r="GDM9" s="119"/>
      <c r="GDN9" s="119"/>
      <c r="GDO9" s="119"/>
      <c r="GDP9" s="116"/>
      <c r="GDQ9" s="117"/>
      <c r="GDR9" s="116"/>
      <c r="GDS9" s="118"/>
      <c r="GDT9" s="119"/>
      <c r="GDU9" s="119"/>
      <c r="GDV9" s="119"/>
      <c r="GDW9" s="119"/>
      <c r="GDX9" s="119"/>
      <c r="GDY9" s="116"/>
      <c r="GDZ9" s="117"/>
      <c r="GEA9" s="116"/>
      <c r="GEB9" s="118"/>
      <c r="GEC9" s="119"/>
      <c r="GED9" s="119"/>
      <c r="GEE9" s="119"/>
      <c r="GEF9" s="119"/>
      <c r="GEG9" s="119"/>
      <c r="GEH9" s="116"/>
      <c r="GEI9" s="117"/>
      <c r="GEJ9" s="116"/>
      <c r="GEK9" s="118"/>
      <c r="GEL9" s="119"/>
      <c r="GEM9" s="119"/>
      <c r="GEN9" s="119"/>
      <c r="GEO9" s="119"/>
      <c r="GEP9" s="119"/>
      <c r="GEQ9" s="116"/>
      <c r="GER9" s="117"/>
      <c r="GES9" s="116"/>
      <c r="GET9" s="118"/>
      <c r="GEU9" s="119"/>
      <c r="GEV9" s="119"/>
      <c r="GEW9" s="119"/>
      <c r="GEX9" s="119"/>
      <c r="GEY9" s="119"/>
      <c r="GEZ9" s="116"/>
      <c r="GFA9" s="117"/>
      <c r="GFB9" s="116"/>
      <c r="GFC9" s="118"/>
      <c r="GFD9" s="119"/>
      <c r="GFE9" s="119"/>
      <c r="GFF9" s="119"/>
      <c r="GFG9" s="119"/>
      <c r="GFH9" s="119"/>
      <c r="GFI9" s="116"/>
      <c r="GFJ9" s="117"/>
      <c r="GFK9" s="116"/>
      <c r="GFL9" s="118"/>
      <c r="GFM9" s="119"/>
      <c r="GFN9" s="119"/>
      <c r="GFO9" s="119"/>
      <c r="GFP9" s="119"/>
      <c r="GFQ9" s="119"/>
      <c r="GFR9" s="116"/>
      <c r="GFS9" s="117"/>
      <c r="GFT9" s="116"/>
      <c r="GFU9" s="118"/>
      <c r="GFV9" s="119"/>
      <c r="GFW9" s="119"/>
      <c r="GFX9" s="119"/>
      <c r="GFY9" s="119"/>
      <c r="GFZ9" s="119"/>
      <c r="GGA9" s="116"/>
      <c r="GGB9" s="117"/>
      <c r="GGC9" s="116"/>
      <c r="GGD9" s="118"/>
      <c r="GGE9" s="119"/>
      <c r="GGF9" s="119"/>
      <c r="GGG9" s="119"/>
      <c r="GGH9" s="119"/>
      <c r="GGI9" s="119"/>
      <c r="GGJ9" s="116"/>
      <c r="GGK9" s="117"/>
      <c r="GGL9" s="116"/>
      <c r="GGM9" s="118"/>
      <c r="GGN9" s="119"/>
      <c r="GGO9" s="119"/>
      <c r="GGP9" s="119"/>
      <c r="GGQ9" s="119"/>
      <c r="GGR9" s="119"/>
      <c r="GGS9" s="116"/>
      <c r="GGT9" s="117"/>
      <c r="GGU9" s="116"/>
      <c r="GGV9" s="118"/>
      <c r="GGW9" s="119"/>
      <c r="GGX9" s="119"/>
      <c r="GGY9" s="119"/>
      <c r="GGZ9" s="119"/>
      <c r="GHA9" s="119"/>
      <c r="GHB9" s="116"/>
      <c r="GHC9" s="117"/>
      <c r="GHD9" s="116"/>
      <c r="GHE9" s="118"/>
      <c r="GHF9" s="119"/>
      <c r="GHG9" s="119"/>
      <c r="GHH9" s="119"/>
      <c r="GHI9" s="119"/>
      <c r="GHJ9" s="119"/>
      <c r="GHK9" s="116"/>
      <c r="GHL9" s="117"/>
      <c r="GHM9" s="116"/>
      <c r="GHN9" s="118"/>
      <c r="GHO9" s="119"/>
      <c r="GHP9" s="119"/>
      <c r="GHQ9" s="119"/>
      <c r="GHR9" s="119"/>
      <c r="GHS9" s="119"/>
      <c r="GHT9" s="116"/>
      <c r="GHU9" s="117"/>
      <c r="GHV9" s="116"/>
      <c r="GHW9" s="118"/>
      <c r="GHX9" s="119"/>
      <c r="GHY9" s="119"/>
      <c r="GHZ9" s="119"/>
      <c r="GIA9" s="119"/>
      <c r="GIB9" s="119"/>
      <c r="GIC9" s="116"/>
      <c r="GID9" s="117"/>
      <c r="GIE9" s="116"/>
      <c r="GIF9" s="118"/>
      <c r="GIG9" s="119"/>
      <c r="GIH9" s="119"/>
      <c r="GII9" s="119"/>
      <c r="GIJ9" s="119"/>
      <c r="GIK9" s="119"/>
      <c r="GIL9" s="116"/>
      <c r="GIM9" s="117"/>
      <c r="GIN9" s="116"/>
      <c r="GIO9" s="118"/>
      <c r="GIP9" s="119"/>
      <c r="GIQ9" s="119"/>
      <c r="GIR9" s="119"/>
      <c r="GIS9" s="119"/>
      <c r="GIT9" s="119"/>
      <c r="GIU9" s="116"/>
      <c r="GIV9" s="117"/>
      <c r="GIW9" s="116"/>
      <c r="GIX9" s="118"/>
      <c r="GIY9" s="119"/>
      <c r="GIZ9" s="119"/>
      <c r="GJA9" s="119"/>
      <c r="GJB9" s="119"/>
      <c r="GJC9" s="119"/>
      <c r="GJD9" s="116"/>
      <c r="GJE9" s="117"/>
      <c r="GJF9" s="116"/>
      <c r="GJG9" s="118"/>
      <c r="GJH9" s="119"/>
      <c r="GJI9" s="119"/>
      <c r="GJJ9" s="119"/>
      <c r="GJK9" s="119"/>
      <c r="GJL9" s="119"/>
      <c r="GJM9" s="116"/>
      <c r="GJN9" s="117"/>
      <c r="GJO9" s="116"/>
      <c r="GJP9" s="118"/>
      <c r="GJQ9" s="119"/>
      <c r="GJR9" s="119"/>
      <c r="GJS9" s="119"/>
      <c r="GJT9" s="119"/>
      <c r="GJU9" s="119"/>
      <c r="GJV9" s="116"/>
      <c r="GJW9" s="117"/>
      <c r="GJX9" s="116"/>
      <c r="GJY9" s="118"/>
      <c r="GJZ9" s="119"/>
      <c r="GKA9" s="119"/>
      <c r="GKB9" s="119"/>
      <c r="GKC9" s="119"/>
      <c r="GKD9" s="119"/>
      <c r="GKE9" s="116"/>
      <c r="GKF9" s="117"/>
      <c r="GKG9" s="116"/>
      <c r="GKH9" s="118"/>
      <c r="GKI9" s="119"/>
      <c r="GKJ9" s="119"/>
      <c r="GKK9" s="119"/>
      <c r="GKL9" s="119"/>
      <c r="GKM9" s="119"/>
      <c r="GKN9" s="116"/>
      <c r="GKO9" s="117"/>
      <c r="GKP9" s="116"/>
      <c r="GKQ9" s="118"/>
      <c r="GKR9" s="119"/>
      <c r="GKS9" s="119"/>
      <c r="GKT9" s="119"/>
      <c r="GKU9" s="119"/>
      <c r="GKV9" s="119"/>
      <c r="GKW9" s="116"/>
      <c r="GKX9" s="117"/>
      <c r="GKY9" s="116"/>
      <c r="GKZ9" s="118"/>
      <c r="GLA9" s="119"/>
      <c r="GLB9" s="119"/>
      <c r="GLC9" s="119"/>
      <c r="GLD9" s="119"/>
      <c r="GLE9" s="119"/>
      <c r="GLF9" s="116"/>
      <c r="GLG9" s="117"/>
      <c r="GLH9" s="116"/>
      <c r="GLI9" s="118"/>
      <c r="GLJ9" s="119"/>
      <c r="GLK9" s="119"/>
      <c r="GLL9" s="119"/>
      <c r="GLM9" s="119"/>
      <c r="GLN9" s="119"/>
      <c r="GLO9" s="116"/>
      <c r="GLP9" s="117"/>
      <c r="GLQ9" s="116"/>
      <c r="GLR9" s="118"/>
      <c r="GLS9" s="119"/>
      <c r="GLT9" s="119"/>
      <c r="GLU9" s="119"/>
      <c r="GLV9" s="119"/>
      <c r="GLW9" s="119"/>
      <c r="GLX9" s="116"/>
      <c r="GLY9" s="117"/>
      <c r="GLZ9" s="116"/>
      <c r="GMA9" s="118"/>
      <c r="GMB9" s="119"/>
      <c r="GMC9" s="119"/>
      <c r="GMD9" s="119"/>
      <c r="GME9" s="119"/>
      <c r="GMF9" s="119"/>
      <c r="GMG9" s="116"/>
      <c r="GMH9" s="117"/>
      <c r="GMI9" s="116"/>
      <c r="GMJ9" s="118"/>
      <c r="GMK9" s="119"/>
      <c r="GML9" s="119"/>
      <c r="GMM9" s="119"/>
      <c r="GMN9" s="119"/>
      <c r="GMO9" s="119"/>
      <c r="GMP9" s="116"/>
      <c r="GMQ9" s="117"/>
      <c r="GMR9" s="116"/>
      <c r="GMS9" s="118"/>
      <c r="GMT9" s="119"/>
      <c r="GMU9" s="119"/>
      <c r="GMV9" s="119"/>
      <c r="GMW9" s="119"/>
      <c r="GMX9" s="119"/>
      <c r="GMY9" s="116"/>
      <c r="GMZ9" s="117"/>
      <c r="GNA9" s="116"/>
      <c r="GNB9" s="118"/>
      <c r="GNC9" s="119"/>
      <c r="GND9" s="119"/>
      <c r="GNE9" s="119"/>
      <c r="GNF9" s="119"/>
      <c r="GNG9" s="119"/>
      <c r="GNH9" s="116"/>
      <c r="GNI9" s="117"/>
      <c r="GNJ9" s="116"/>
      <c r="GNK9" s="118"/>
      <c r="GNL9" s="119"/>
      <c r="GNM9" s="119"/>
      <c r="GNN9" s="119"/>
      <c r="GNO9" s="119"/>
      <c r="GNP9" s="119"/>
      <c r="GNQ9" s="116"/>
      <c r="GNR9" s="117"/>
      <c r="GNS9" s="116"/>
      <c r="GNT9" s="118"/>
      <c r="GNU9" s="119"/>
      <c r="GNV9" s="119"/>
      <c r="GNW9" s="119"/>
      <c r="GNX9" s="119"/>
      <c r="GNY9" s="119"/>
      <c r="GNZ9" s="116"/>
      <c r="GOA9" s="117"/>
      <c r="GOB9" s="116"/>
      <c r="GOC9" s="118"/>
      <c r="GOD9" s="119"/>
      <c r="GOE9" s="119"/>
      <c r="GOF9" s="119"/>
      <c r="GOG9" s="119"/>
      <c r="GOH9" s="119"/>
      <c r="GOI9" s="116"/>
      <c r="GOJ9" s="117"/>
      <c r="GOK9" s="116"/>
      <c r="GOL9" s="118"/>
      <c r="GOM9" s="119"/>
      <c r="GON9" s="119"/>
      <c r="GOO9" s="119"/>
      <c r="GOP9" s="119"/>
      <c r="GOQ9" s="119"/>
      <c r="GOR9" s="116"/>
      <c r="GOS9" s="117"/>
      <c r="GOT9" s="116"/>
      <c r="GOU9" s="118"/>
      <c r="GOV9" s="119"/>
      <c r="GOW9" s="119"/>
      <c r="GOX9" s="119"/>
      <c r="GOY9" s="119"/>
      <c r="GOZ9" s="119"/>
      <c r="GPA9" s="116"/>
      <c r="GPB9" s="117"/>
      <c r="GPC9" s="116"/>
      <c r="GPD9" s="118"/>
      <c r="GPE9" s="119"/>
      <c r="GPF9" s="119"/>
      <c r="GPG9" s="119"/>
      <c r="GPH9" s="119"/>
      <c r="GPI9" s="119"/>
      <c r="GPJ9" s="116"/>
      <c r="GPK9" s="117"/>
      <c r="GPL9" s="116"/>
      <c r="GPM9" s="118"/>
      <c r="GPN9" s="119"/>
      <c r="GPO9" s="119"/>
      <c r="GPP9" s="119"/>
      <c r="GPQ9" s="119"/>
      <c r="GPR9" s="119"/>
      <c r="GPS9" s="116"/>
      <c r="GPT9" s="117"/>
      <c r="GPU9" s="116"/>
      <c r="GPV9" s="118"/>
      <c r="GPW9" s="119"/>
      <c r="GPX9" s="119"/>
      <c r="GPY9" s="119"/>
      <c r="GPZ9" s="119"/>
      <c r="GQA9" s="119"/>
      <c r="GQB9" s="116"/>
      <c r="GQC9" s="117"/>
      <c r="GQD9" s="116"/>
      <c r="GQE9" s="118"/>
      <c r="GQF9" s="119"/>
      <c r="GQG9" s="119"/>
      <c r="GQH9" s="119"/>
      <c r="GQI9" s="119"/>
      <c r="GQJ9" s="119"/>
      <c r="GQK9" s="116"/>
      <c r="GQL9" s="117"/>
      <c r="GQM9" s="116"/>
      <c r="GQN9" s="118"/>
      <c r="GQO9" s="119"/>
      <c r="GQP9" s="119"/>
      <c r="GQQ9" s="119"/>
      <c r="GQR9" s="119"/>
      <c r="GQS9" s="119"/>
      <c r="GQT9" s="116"/>
      <c r="GQU9" s="117"/>
      <c r="GQV9" s="116"/>
      <c r="GQW9" s="118"/>
      <c r="GQX9" s="119"/>
      <c r="GQY9" s="119"/>
      <c r="GQZ9" s="119"/>
      <c r="GRA9" s="119"/>
      <c r="GRB9" s="119"/>
      <c r="GRC9" s="116"/>
      <c r="GRD9" s="117"/>
      <c r="GRE9" s="116"/>
      <c r="GRF9" s="118"/>
      <c r="GRG9" s="119"/>
      <c r="GRH9" s="119"/>
      <c r="GRI9" s="119"/>
      <c r="GRJ9" s="119"/>
      <c r="GRK9" s="119"/>
      <c r="GRL9" s="116"/>
      <c r="GRM9" s="117"/>
      <c r="GRN9" s="116"/>
      <c r="GRO9" s="118"/>
      <c r="GRP9" s="119"/>
      <c r="GRQ9" s="119"/>
      <c r="GRR9" s="119"/>
      <c r="GRS9" s="119"/>
      <c r="GRT9" s="119"/>
      <c r="GRU9" s="116"/>
      <c r="GRV9" s="117"/>
      <c r="GRW9" s="116"/>
      <c r="GRX9" s="118"/>
      <c r="GRY9" s="119"/>
      <c r="GRZ9" s="119"/>
      <c r="GSA9" s="119"/>
      <c r="GSB9" s="119"/>
      <c r="GSC9" s="119"/>
      <c r="GSD9" s="116"/>
      <c r="GSE9" s="117"/>
      <c r="GSF9" s="116"/>
      <c r="GSG9" s="118"/>
      <c r="GSH9" s="119"/>
      <c r="GSI9" s="119"/>
      <c r="GSJ9" s="119"/>
      <c r="GSK9" s="119"/>
      <c r="GSL9" s="119"/>
      <c r="GSM9" s="116"/>
      <c r="GSN9" s="117"/>
      <c r="GSO9" s="116"/>
      <c r="GSP9" s="118"/>
      <c r="GSQ9" s="119"/>
      <c r="GSR9" s="119"/>
      <c r="GSS9" s="119"/>
      <c r="GST9" s="119"/>
      <c r="GSU9" s="119"/>
      <c r="GSV9" s="116"/>
      <c r="GSW9" s="117"/>
      <c r="GSX9" s="116"/>
      <c r="GSY9" s="118"/>
      <c r="GSZ9" s="119"/>
      <c r="GTA9" s="119"/>
      <c r="GTB9" s="119"/>
      <c r="GTC9" s="119"/>
      <c r="GTD9" s="119"/>
      <c r="GTE9" s="116"/>
      <c r="GTF9" s="117"/>
      <c r="GTG9" s="116"/>
      <c r="GTH9" s="118"/>
      <c r="GTI9" s="119"/>
      <c r="GTJ9" s="119"/>
      <c r="GTK9" s="119"/>
      <c r="GTL9" s="119"/>
      <c r="GTM9" s="119"/>
      <c r="GTN9" s="116"/>
      <c r="GTO9" s="117"/>
      <c r="GTP9" s="116"/>
      <c r="GTQ9" s="118"/>
      <c r="GTR9" s="119"/>
      <c r="GTS9" s="119"/>
      <c r="GTT9" s="119"/>
      <c r="GTU9" s="119"/>
      <c r="GTV9" s="119"/>
      <c r="GTW9" s="116"/>
      <c r="GTX9" s="117"/>
      <c r="GTY9" s="116"/>
      <c r="GTZ9" s="118"/>
      <c r="GUA9" s="119"/>
      <c r="GUB9" s="119"/>
      <c r="GUC9" s="119"/>
      <c r="GUD9" s="119"/>
      <c r="GUE9" s="119"/>
      <c r="GUF9" s="116"/>
      <c r="GUG9" s="117"/>
      <c r="GUH9" s="116"/>
      <c r="GUI9" s="118"/>
      <c r="GUJ9" s="119"/>
      <c r="GUK9" s="119"/>
      <c r="GUL9" s="119"/>
      <c r="GUM9" s="119"/>
      <c r="GUN9" s="119"/>
      <c r="GUO9" s="116"/>
      <c r="GUP9" s="117"/>
      <c r="GUQ9" s="116"/>
      <c r="GUR9" s="118"/>
      <c r="GUS9" s="119"/>
      <c r="GUT9" s="119"/>
      <c r="GUU9" s="119"/>
      <c r="GUV9" s="119"/>
      <c r="GUW9" s="119"/>
      <c r="GUX9" s="116"/>
      <c r="GUY9" s="117"/>
      <c r="GUZ9" s="116"/>
      <c r="GVA9" s="118"/>
      <c r="GVB9" s="119"/>
      <c r="GVC9" s="119"/>
      <c r="GVD9" s="119"/>
      <c r="GVE9" s="119"/>
      <c r="GVF9" s="119"/>
      <c r="GVG9" s="116"/>
      <c r="GVH9" s="117"/>
      <c r="GVI9" s="116"/>
      <c r="GVJ9" s="118"/>
      <c r="GVK9" s="119"/>
      <c r="GVL9" s="119"/>
      <c r="GVM9" s="119"/>
      <c r="GVN9" s="119"/>
      <c r="GVO9" s="119"/>
      <c r="GVP9" s="116"/>
      <c r="GVQ9" s="117"/>
      <c r="GVR9" s="116"/>
      <c r="GVS9" s="118"/>
      <c r="GVT9" s="119"/>
      <c r="GVU9" s="119"/>
      <c r="GVV9" s="119"/>
      <c r="GVW9" s="119"/>
      <c r="GVX9" s="119"/>
      <c r="GVY9" s="116"/>
      <c r="GVZ9" s="117"/>
      <c r="GWA9" s="116"/>
      <c r="GWB9" s="118"/>
      <c r="GWC9" s="119"/>
      <c r="GWD9" s="119"/>
      <c r="GWE9" s="119"/>
      <c r="GWF9" s="119"/>
      <c r="GWG9" s="119"/>
      <c r="GWH9" s="116"/>
      <c r="GWI9" s="117"/>
      <c r="GWJ9" s="116"/>
      <c r="GWK9" s="118"/>
      <c r="GWL9" s="119"/>
      <c r="GWM9" s="119"/>
      <c r="GWN9" s="119"/>
      <c r="GWO9" s="119"/>
      <c r="GWP9" s="119"/>
      <c r="GWQ9" s="116"/>
      <c r="GWR9" s="117"/>
      <c r="GWS9" s="116"/>
      <c r="GWT9" s="118"/>
      <c r="GWU9" s="119"/>
      <c r="GWV9" s="119"/>
      <c r="GWW9" s="119"/>
      <c r="GWX9" s="119"/>
      <c r="GWY9" s="119"/>
      <c r="GWZ9" s="116"/>
      <c r="GXA9" s="117"/>
      <c r="GXB9" s="116"/>
      <c r="GXC9" s="118"/>
      <c r="GXD9" s="119"/>
      <c r="GXE9" s="119"/>
      <c r="GXF9" s="119"/>
      <c r="GXG9" s="119"/>
      <c r="GXH9" s="119"/>
      <c r="GXI9" s="116"/>
      <c r="GXJ9" s="117"/>
      <c r="GXK9" s="116"/>
      <c r="GXL9" s="118"/>
      <c r="GXM9" s="119"/>
      <c r="GXN9" s="119"/>
      <c r="GXO9" s="119"/>
      <c r="GXP9" s="119"/>
      <c r="GXQ9" s="119"/>
      <c r="GXR9" s="116"/>
      <c r="GXS9" s="117"/>
      <c r="GXT9" s="116"/>
      <c r="GXU9" s="118"/>
      <c r="GXV9" s="119"/>
      <c r="GXW9" s="119"/>
      <c r="GXX9" s="119"/>
      <c r="GXY9" s="119"/>
      <c r="GXZ9" s="119"/>
      <c r="GYA9" s="116"/>
      <c r="GYB9" s="117"/>
      <c r="GYC9" s="116"/>
      <c r="GYD9" s="118"/>
      <c r="GYE9" s="119"/>
      <c r="GYF9" s="119"/>
      <c r="GYG9" s="119"/>
      <c r="GYH9" s="119"/>
      <c r="GYI9" s="119"/>
      <c r="GYJ9" s="116"/>
      <c r="GYK9" s="117"/>
      <c r="GYL9" s="116"/>
      <c r="GYM9" s="118"/>
      <c r="GYN9" s="119"/>
      <c r="GYO9" s="119"/>
      <c r="GYP9" s="119"/>
      <c r="GYQ9" s="119"/>
      <c r="GYR9" s="119"/>
      <c r="GYS9" s="116"/>
      <c r="GYT9" s="117"/>
      <c r="GYU9" s="116"/>
      <c r="GYV9" s="118"/>
      <c r="GYW9" s="119"/>
      <c r="GYX9" s="119"/>
      <c r="GYY9" s="119"/>
      <c r="GYZ9" s="119"/>
      <c r="GZA9" s="119"/>
      <c r="GZB9" s="116"/>
      <c r="GZC9" s="117"/>
      <c r="GZD9" s="116"/>
      <c r="GZE9" s="118"/>
      <c r="GZF9" s="119"/>
      <c r="GZG9" s="119"/>
      <c r="GZH9" s="119"/>
      <c r="GZI9" s="119"/>
      <c r="GZJ9" s="119"/>
      <c r="GZK9" s="116"/>
      <c r="GZL9" s="117"/>
      <c r="GZM9" s="116"/>
      <c r="GZN9" s="118"/>
      <c r="GZO9" s="119"/>
      <c r="GZP9" s="119"/>
      <c r="GZQ9" s="119"/>
      <c r="GZR9" s="119"/>
      <c r="GZS9" s="119"/>
      <c r="GZT9" s="116"/>
      <c r="GZU9" s="117"/>
      <c r="GZV9" s="116"/>
      <c r="GZW9" s="118"/>
      <c r="GZX9" s="119"/>
      <c r="GZY9" s="119"/>
      <c r="GZZ9" s="119"/>
      <c r="HAA9" s="119"/>
      <c r="HAB9" s="119"/>
      <c r="HAC9" s="116"/>
      <c r="HAD9" s="117"/>
      <c r="HAE9" s="116"/>
      <c r="HAF9" s="118"/>
      <c r="HAG9" s="119"/>
      <c r="HAH9" s="119"/>
      <c r="HAI9" s="119"/>
      <c r="HAJ9" s="119"/>
      <c r="HAK9" s="119"/>
      <c r="HAL9" s="116"/>
      <c r="HAM9" s="117"/>
      <c r="HAN9" s="116"/>
      <c r="HAO9" s="118"/>
      <c r="HAP9" s="119"/>
      <c r="HAQ9" s="119"/>
      <c r="HAR9" s="119"/>
      <c r="HAS9" s="119"/>
      <c r="HAT9" s="119"/>
      <c r="HAU9" s="116"/>
      <c r="HAV9" s="117"/>
      <c r="HAW9" s="116"/>
      <c r="HAX9" s="118"/>
      <c r="HAY9" s="119"/>
      <c r="HAZ9" s="119"/>
      <c r="HBA9" s="119"/>
      <c r="HBB9" s="119"/>
      <c r="HBC9" s="119"/>
      <c r="HBD9" s="116"/>
      <c r="HBE9" s="117"/>
      <c r="HBF9" s="116"/>
      <c r="HBG9" s="118"/>
      <c r="HBH9" s="119"/>
      <c r="HBI9" s="119"/>
      <c r="HBJ9" s="119"/>
      <c r="HBK9" s="119"/>
      <c r="HBL9" s="119"/>
      <c r="HBM9" s="116"/>
      <c r="HBN9" s="117"/>
      <c r="HBO9" s="116"/>
      <c r="HBP9" s="118"/>
      <c r="HBQ9" s="119"/>
      <c r="HBR9" s="119"/>
      <c r="HBS9" s="119"/>
      <c r="HBT9" s="119"/>
      <c r="HBU9" s="119"/>
      <c r="HBV9" s="116"/>
      <c r="HBW9" s="117"/>
      <c r="HBX9" s="116"/>
      <c r="HBY9" s="118"/>
      <c r="HBZ9" s="119"/>
      <c r="HCA9" s="119"/>
      <c r="HCB9" s="119"/>
      <c r="HCC9" s="119"/>
      <c r="HCD9" s="119"/>
      <c r="HCE9" s="116"/>
      <c r="HCF9" s="117"/>
      <c r="HCG9" s="116"/>
      <c r="HCH9" s="118"/>
      <c r="HCI9" s="119"/>
      <c r="HCJ9" s="119"/>
      <c r="HCK9" s="119"/>
      <c r="HCL9" s="119"/>
      <c r="HCM9" s="119"/>
      <c r="HCN9" s="116"/>
      <c r="HCO9" s="117"/>
      <c r="HCP9" s="116"/>
      <c r="HCQ9" s="118"/>
      <c r="HCR9" s="119"/>
      <c r="HCS9" s="119"/>
      <c r="HCT9" s="119"/>
      <c r="HCU9" s="119"/>
      <c r="HCV9" s="119"/>
      <c r="HCW9" s="116"/>
      <c r="HCX9" s="117"/>
      <c r="HCY9" s="116"/>
      <c r="HCZ9" s="118"/>
      <c r="HDA9" s="119"/>
      <c r="HDB9" s="119"/>
      <c r="HDC9" s="119"/>
      <c r="HDD9" s="119"/>
      <c r="HDE9" s="119"/>
      <c r="HDF9" s="116"/>
      <c r="HDG9" s="117"/>
      <c r="HDH9" s="116"/>
      <c r="HDI9" s="118"/>
      <c r="HDJ9" s="119"/>
      <c r="HDK9" s="119"/>
      <c r="HDL9" s="119"/>
      <c r="HDM9" s="119"/>
      <c r="HDN9" s="119"/>
      <c r="HDO9" s="116"/>
      <c r="HDP9" s="117"/>
      <c r="HDQ9" s="116"/>
      <c r="HDR9" s="118"/>
      <c r="HDS9" s="119"/>
      <c r="HDT9" s="119"/>
      <c r="HDU9" s="119"/>
      <c r="HDV9" s="119"/>
      <c r="HDW9" s="119"/>
      <c r="HDX9" s="116"/>
      <c r="HDY9" s="117"/>
      <c r="HDZ9" s="116"/>
      <c r="HEA9" s="118"/>
      <c r="HEB9" s="119"/>
      <c r="HEC9" s="119"/>
      <c r="HED9" s="119"/>
      <c r="HEE9" s="119"/>
      <c r="HEF9" s="119"/>
      <c r="HEG9" s="116"/>
      <c r="HEH9" s="117"/>
      <c r="HEI9" s="116"/>
      <c r="HEJ9" s="118"/>
      <c r="HEK9" s="119"/>
      <c r="HEL9" s="119"/>
      <c r="HEM9" s="119"/>
      <c r="HEN9" s="119"/>
      <c r="HEO9" s="119"/>
      <c r="HEP9" s="116"/>
      <c r="HEQ9" s="117"/>
      <c r="HER9" s="116"/>
      <c r="HES9" s="118"/>
      <c r="HET9" s="119"/>
      <c r="HEU9" s="119"/>
      <c r="HEV9" s="119"/>
      <c r="HEW9" s="119"/>
      <c r="HEX9" s="119"/>
      <c r="HEY9" s="116"/>
      <c r="HEZ9" s="117"/>
      <c r="HFA9" s="116"/>
      <c r="HFB9" s="118"/>
      <c r="HFC9" s="119"/>
      <c r="HFD9" s="119"/>
      <c r="HFE9" s="119"/>
      <c r="HFF9" s="119"/>
      <c r="HFG9" s="119"/>
      <c r="HFH9" s="116"/>
      <c r="HFI9" s="117"/>
      <c r="HFJ9" s="116"/>
      <c r="HFK9" s="118"/>
      <c r="HFL9" s="119"/>
      <c r="HFM9" s="119"/>
      <c r="HFN9" s="119"/>
      <c r="HFO9" s="119"/>
      <c r="HFP9" s="119"/>
      <c r="HFQ9" s="116"/>
      <c r="HFR9" s="117"/>
      <c r="HFS9" s="116"/>
      <c r="HFT9" s="118"/>
      <c r="HFU9" s="119"/>
      <c r="HFV9" s="119"/>
      <c r="HFW9" s="119"/>
      <c r="HFX9" s="119"/>
      <c r="HFY9" s="119"/>
      <c r="HFZ9" s="116"/>
      <c r="HGA9" s="117"/>
      <c r="HGB9" s="116"/>
      <c r="HGC9" s="118"/>
      <c r="HGD9" s="119"/>
      <c r="HGE9" s="119"/>
      <c r="HGF9" s="119"/>
      <c r="HGG9" s="119"/>
      <c r="HGH9" s="119"/>
      <c r="HGI9" s="116"/>
      <c r="HGJ9" s="117"/>
      <c r="HGK9" s="116"/>
      <c r="HGL9" s="118"/>
      <c r="HGM9" s="119"/>
      <c r="HGN9" s="119"/>
      <c r="HGO9" s="119"/>
      <c r="HGP9" s="119"/>
      <c r="HGQ9" s="119"/>
      <c r="HGR9" s="116"/>
      <c r="HGS9" s="117"/>
      <c r="HGT9" s="116"/>
      <c r="HGU9" s="118"/>
      <c r="HGV9" s="119"/>
      <c r="HGW9" s="119"/>
      <c r="HGX9" s="119"/>
      <c r="HGY9" s="119"/>
      <c r="HGZ9" s="119"/>
      <c r="HHA9" s="116"/>
      <c r="HHB9" s="117"/>
      <c r="HHC9" s="116"/>
      <c r="HHD9" s="118"/>
      <c r="HHE9" s="119"/>
      <c r="HHF9" s="119"/>
      <c r="HHG9" s="119"/>
      <c r="HHH9" s="119"/>
      <c r="HHI9" s="119"/>
      <c r="HHJ9" s="116"/>
      <c r="HHK9" s="117"/>
      <c r="HHL9" s="116"/>
      <c r="HHM9" s="118"/>
      <c r="HHN9" s="119"/>
      <c r="HHO9" s="119"/>
      <c r="HHP9" s="119"/>
      <c r="HHQ9" s="119"/>
      <c r="HHR9" s="119"/>
      <c r="HHS9" s="116"/>
      <c r="HHT9" s="117"/>
      <c r="HHU9" s="116"/>
      <c r="HHV9" s="118"/>
      <c r="HHW9" s="119"/>
      <c r="HHX9" s="119"/>
      <c r="HHY9" s="119"/>
      <c r="HHZ9" s="119"/>
      <c r="HIA9" s="119"/>
      <c r="HIB9" s="116"/>
      <c r="HIC9" s="117"/>
      <c r="HID9" s="116"/>
      <c r="HIE9" s="118"/>
      <c r="HIF9" s="119"/>
      <c r="HIG9" s="119"/>
      <c r="HIH9" s="119"/>
      <c r="HII9" s="119"/>
      <c r="HIJ9" s="119"/>
      <c r="HIK9" s="116"/>
      <c r="HIL9" s="117"/>
      <c r="HIM9" s="116"/>
      <c r="HIN9" s="118"/>
      <c r="HIO9" s="119"/>
      <c r="HIP9" s="119"/>
      <c r="HIQ9" s="119"/>
      <c r="HIR9" s="119"/>
      <c r="HIS9" s="119"/>
      <c r="HIT9" s="116"/>
      <c r="HIU9" s="117"/>
      <c r="HIV9" s="116"/>
      <c r="HIW9" s="118"/>
      <c r="HIX9" s="119"/>
      <c r="HIY9" s="119"/>
      <c r="HIZ9" s="119"/>
      <c r="HJA9" s="119"/>
      <c r="HJB9" s="119"/>
      <c r="HJC9" s="116"/>
      <c r="HJD9" s="117"/>
      <c r="HJE9" s="116"/>
      <c r="HJF9" s="118"/>
      <c r="HJG9" s="119"/>
      <c r="HJH9" s="119"/>
      <c r="HJI9" s="119"/>
      <c r="HJJ9" s="119"/>
      <c r="HJK9" s="119"/>
      <c r="HJL9" s="116"/>
      <c r="HJM9" s="117"/>
      <c r="HJN9" s="116"/>
      <c r="HJO9" s="118"/>
      <c r="HJP9" s="119"/>
      <c r="HJQ9" s="119"/>
      <c r="HJR9" s="119"/>
      <c r="HJS9" s="119"/>
      <c r="HJT9" s="119"/>
      <c r="HJU9" s="116"/>
      <c r="HJV9" s="117"/>
      <c r="HJW9" s="116"/>
      <c r="HJX9" s="118"/>
      <c r="HJY9" s="119"/>
      <c r="HJZ9" s="119"/>
      <c r="HKA9" s="119"/>
      <c r="HKB9" s="119"/>
      <c r="HKC9" s="119"/>
      <c r="HKD9" s="116"/>
      <c r="HKE9" s="117"/>
      <c r="HKF9" s="116"/>
      <c r="HKG9" s="118"/>
      <c r="HKH9" s="119"/>
      <c r="HKI9" s="119"/>
      <c r="HKJ9" s="119"/>
      <c r="HKK9" s="119"/>
      <c r="HKL9" s="119"/>
      <c r="HKM9" s="116"/>
      <c r="HKN9" s="117"/>
      <c r="HKO9" s="116"/>
      <c r="HKP9" s="118"/>
      <c r="HKQ9" s="119"/>
      <c r="HKR9" s="119"/>
      <c r="HKS9" s="119"/>
      <c r="HKT9" s="119"/>
      <c r="HKU9" s="119"/>
      <c r="HKV9" s="116"/>
      <c r="HKW9" s="117"/>
      <c r="HKX9" s="116"/>
      <c r="HKY9" s="118"/>
      <c r="HKZ9" s="119"/>
      <c r="HLA9" s="119"/>
      <c r="HLB9" s="119"/>
      <c r="HLC9" s="119"/>
      <c r="HLD9" s="119"/>
      <c r="HLE9" s="116"/>
      <c r="HLF9" s="117"/>
      <c r="HLG9" s="116"/>
      <c r="HLH9" s="118"/>
      <c r="HLI9" s="119"/>
      <c r="HLJ9" s="119"/>
      <c r="HLK9" s="119"/>
      <c r="HLL9" s="119"/>
      <c r="HLM9" s="119"/>
      <c r="HLN9" s="116"/>
      <c r="HLO9" s="117"/>
      <c r="HLP9" s="116"/>
      <c r="HLQ9" s="118"/>
      <c r="HLR9" s="119"/>
      <c r="HLS9" s="119"/>
      <c r="HLT9" s="119"/>
      <c r="HLU9" s="119"/>
      <c r="HLV9" s="119"/>
      <c r="HLW9" s="116"/>
      <c r="HLX9" s="117"/>
      <c r="HLY9" s="116"/>
      <c r="HLZ9" s="118"/>
      <c r="HMA9" s="119"/>
      <c r="HMB9" s="119"/>
      <c r="HMC9" s="119"/>
      <c r="HMD9" s="119"/>
      <c r="HME9" s="119"/>
      <c r="HMF9" s="116"/>
      <c r="HMG9" s="117"/>
      <c r="HMH9" s="116"/>
      <c r="HMI9" s="118"/>
      <c r="HMJ9" s="119"/>
      <c r="HMK9" s="119"/>
      <c r="HML9" s="119"/>
      <c r="HMM9" s="119"/>
      <c r="HMN9" s="119"/>
      <c r="HMO9" s="116"/>
      <c r="HMP9" s="117"/>
      <c r="HMQ9" s="116"/>
      <c r="HMR9" s="118"/>
      <c r="HMS9" s="119"/>
      <c r="HMT9" s="119"/>
      <c r="HMU9" s="119"/>
      <c r="HMV9" s="119"/>
      <c r="HMW9" s="119"/>
      <c r="HMX9" s="116"/>
      <c r="HMY9" s="117"/>
      <c r="HMZ9" s="116"/>
      <c r="HNA9" s="118"/>
      <c r="HNB9" s="119"/>
      <c r="HNC9" s="119"/>
      <c r="HND9" s="119"/>
      <c r="HNE9" s="119"/>
      <c r="HNF9" s="119"/>
      <c r="HNG9" s="116"/>
      <c r="HNH9" s="117"/>
      <c r="HNI9" s="116"/>
      <c r="HNJ9" s="118"/>
      <c r="HNK9" s="119"/>
      <c r="HNL9" s="119"/>
      <c r="HNM9" s="119"/>
      <c r="HNN9" s="119"/>
      <c r="HNO9" s="119"/>
      <c r="HNP9" s="116"/>
      <c r="HNQ9" s="117"/>
      <c r="HNR9" s="116"/>
      <c r="HNS9" s="118"/>
      <c r="HNT9" s="119"/>
      <c r="HNU9" s="119"/>
      <c r="HNV9" s="119"/>
      <c r="HNW9" s="119"/>
      <c r="HNX9" s="119"/>
      <c r="HNY9" s="116"/>
      <c r="HNZ9" s="117"/>
      <c r="HOA9" s="116"/>
      <c r="HOB9" s="118"/>
      <c r="HOC9" s="119"/>
      <c r="HOD9" s="119"/>
      <c r="HOE9" s="119"/>
      <c r="HOF9" s="119"/>
      <c r="HOG9" s="119"/>
      <c r="HOH9" s="116"/>
      <c r="HOI9" s="117"/>
      <c r="HOJ9" s="116"/>
      <c r="HOK9" s="118"/>
      <c r="HOL9" s="119"/>
      <c r="HOM9" s="119"/>
      <c r="HON9" s="119"/>
      <c r="HOO9" s="119"/>
      <c r="HOP9" s="119"/>
      <c r="HOQ9" s="116"/>
      <c r="HOR9" s="117"/>
      <c r="HOS9" s="116"/>
      <c r="HOT9" s="118"/>
      <c r="HOU9" s="119"/>
      <c r="HOV9" s="119"/>
      <c r="HOW9" s="119"/>
      <c r="HOX9" s="119"/>
      <c r="HOY9" s="119"/>
      <c r="HOZ9" s="116"/>
      <c r="HPA9" s="117"/>
      <c r="HPB9" s="116"/>
      <c r="HPC9" s="118"/>
      <c r="HPD9" s="119"/>
      <c r="HPE9" s="119"/>
      <c r="HPF9" s="119"/>
      <c r="HPG9" s="119"/>
      <c r="HPH9" s="119"/>
      <c r="HPI9" s="116"/>
      <c r="HPJ9" s="117"/>
      <c r="HPK9" s="116"/>
      <c r="HPL9" s="118"/>
      <c r="HPM9" s="119"/>
      <c r="HPN9" s="119"/>
      <c r="HPO9" s="119"/>
      <c r="HPP9" s="119"/>
      <c r="HPQ9" s="119"/>
      <c r="HPR9" s="116"/>
      <c r="HPS9" s="117"/>
      <c r="HPT9" s="116"/>
      <c r="HPU9" s="118"/>
      <c r="HPV9" s="119"/>
      <c r="HPW9" s="119"/>
      <c r="HPX9" s="119"/>
      <c r="HPY9" s="119"/>
      <c r="HPZ9" s="119"/>
      <c r="HQA9" s="116"/>
      <c r="HQB9" s="117"/>
      <c r="HQC9" s="116"/>
      <c r="HQD9" s="118"/>
      <c r="HQE9" s="119"/>
      <c r="HQF9" s="119"/>
      <c r="HQG9" s="119"/>
      <c r="HQH9" s="119"/>
      <c r="HQI9" s="119"/>
      <c r="HQJ9" s="116"/>
      <c r="HQK9" s="117"/>
      <c r="HQL9" s="116"/>
      <c r="HQM9" s="118"/>
      <c r="HQN9" s="119"/>
      <c r="HQO9" s="119"/>
      <c r="HQP9" s="119"/>
      <c r="HQQ9" s="119"/>
      <c r="HQR9" s="119"/>
      <c r="HQS9" s="116"/>
      <c r="HQT9" s="117"/>
      <c r="HQU9" s="116"/>
      <c r="HQV9" s="118"/>
      <c r="HQW9" s="119"/>
      <c r="HQX9" s="119"/>
      <c r="HQY9" s="119"/>
      <c r="HQZ9" s="119"/>
      <c r="HRA9" s="119"/>
      <c r="HRB9" s="116"/>
      <c r="HRC9" s="117"/>
      <c r="HRD9" s="116"/>
      <c r="HRE9" s="118"/>
      <c r="HRF9" s="119"/>
      <c r="HRG9" s="119"/>
      <c r="HRH9" s="119"/>
      <c r="HRI9" s="119"/>
      <c r="HRJ9" s="119"/>
      <c r="HRK9" s="116"/>
      <c r="HRL9" s="117"/>
      <c r="HRM9" s="116"/>
      <c r="HRN9" s="118"/>
      <c r="HRO9" s="119"/>
      <c r="HRP9" s="119"/>
      <c r="HRQ9" s="119"/>
      <c r="HRR9" s="119"/>
      <c r="HRS9" s="119"/>
      <c r="HRT9" s="116"/>
      <c r="HRU9" s="117"/>
      <c r="HRV9" s="116"/>
      <c r="HRW9" s="118"/>
      <c r="HRX9" s="119"/>
      <c r="HRY9" s="119"/>
      <c r="HRZ9" s="119"/>
      <c r="HSA9" s="119"/>
      <c r="HSB9" s="119"/>
      <c r="HSC9" s="116"/>
      <c r="HSD9" s="117"/>
      <c r="HSE9" s="116"/>
      <c r="HSF9" s="118"/>
      <c r="HSG9" s="119"/>
      <c r="HSH9" s="119"/>
      <c r="HSI9" s="119"/>
      <c r="HSJ9" s="119"/>
      <c r="HSK9" s="119"/>
      <c r="HSL9" s="116"/>
      <c r="HSM9" s="117"/>
      <c r="HSN9" s="116"/>
      <c r="HSO9" s="118"/>
      <c r="HSP9" s="119"/>
      <c r="HSQ9" s="119"/>
      <c r="HSR9" s="119"/>
      <c r="HSS9" s="119"/>
      <c r="HST9" s="119"/>
      <c r="HSU9" s="116"/>
      <c r="HSV9" s="117"/>
      <c r="HSW9" s="116"/>
      <c r="HSX9" s="118"/>
      <c r="HSY9" s="119"/>
      <c r="HSZ9" s="119"/>
      <c r="HTA9" s="119"/>
      <c r="HTB9" s="119"/>
      <c r="HTC9" s="119"/>
      <c r="HTD9" s="116"/>
      <c r="HTE9" s="117"/>
      <c r="HTF9" s="116"/>
      <c r="HTG9" s="118"/>
      <c r="HTH9" s="119"/>
      <c r="HTI9" s="119"/>
      <c r="HTJ9" s="119"/>
      <c r="HTK9" s="119"/>
      <c r="HTL9" s="119"/>
      <c r="HTM9" s="116"/>
      <c r="HTN9" s="117"/>
      <c r="HTO9" s="116"/>
      <c r="HTP9" s="118"/>
      <c r="HTQ9" s="119"/>
      <c r="HTR9" s="119"/>
      <c r="HTS9" s="119"/>
      <c r="HTT9" s="119"/>
      <c r="HTU9" s="119"/>
      <c r="HTV9" s="116"/>
      <c r="HTW9" s="117"/>
      <c r="HTX9" s="116"/>
      <c r="HTY9" s="118"/>
      <c r="HTZ9" s="119"/>
      <c r="HUA9" s="119"/>
      <c r="HUB9" s="119"/>
      <c r="HUC9" s="119"/>
      <c r="HUD9" s="119"/>
      <c r="HUE9" s="116"/>
      <c r="HUF9" s="117"/>
      <c r="HUG9" s="116"/>
      <c r="HUH9" s="118"/>
      <c r="HUI9" s="119"/>
      <c r="HUJ9" s="119"/>
      <c r="HUK9" s="119"/>
      <c r="HUL9" s="119"/>
      <c r="HUM9" s="119"/>
      <c r="HUN9" s="116"/>
      <c r="HUO9" s="117"/>
      <c r="HUP9" s="116"/>
      <c r="HUQ9" s="118"/>
      <c r="HUR9" s="119"/>
      <c r="HUS9" s="119"/>
      <c r="HUT9" s="119"/>
      <c r="HUU9" s="119"/>
      <c r="HUV9" s="119"/>
      <c r="HUW9" s="116"/>
      <c r="HUX9" s="117"/>
      <c r="HUY9" s="116"/>
      <c r="HUZ9" s="118"/>
      <c r="HVA9" s="119"/>
      <c r="HVB9" s="119"/>
      <c r="HVC9" s="119"/>
      <c r="HVD9" s="119"/>
      <c r="HVE9" s="119"/>
      <c r="HVF9" s="116"/>
      <c r="HVG9" s="117"/>
      <c r="HVH9" s="116"/>
      <c r="HVI9" s="118"/>
      <c r="HVJ9" s="119"/>
      <c r="HVK9" s="119"/>
      <c r="HVL9" s="119"/>
      <c r="HVM9" s="119"/>
      <c r="HVN9" s="119"/>
      <c r="HVO9" s="116"/>
      <c r="HVP9" s="117"/>
      <c r="HVQ9" s="116"/>
      <c r="HVR9" s="118"/>
      <c r="HVS9" s="119"/>
      <c r="HVT9" s="119"/>
      <c r="HVU9" s="119"/>
      <c r="HVV9" s="119"/>
      <c r="HVW9" s="119"/>
      <c r="HVX9" s="116"/>
      <c r="HVY9" s="117"/>
      <c r="HVZ9" s="116"/>
      <c r="HWA9" s="118"/>
      <c r="HWB9" s="119"/>
      <c r="HWC9" s="119"/>
      <c r="HWD9" s="119"/>
      <c r="HWE9" s="119"/>
      <c r="HWF9" s="119"/>
      <c r="HWG9" s="116"/>
      <c r="HWH9" s="117"/>
      <c r="HWI9" s="116"/>
      <c r="HWJ9" s="118"/>
      <c r="HWK9" s="119"/>
      <c r="HWL9" s="119"/>
      <c r="HWM9" s="119"/>
      <c r="HWN9" s="119"/>
      <c r="HWO9" s="119"/>
      <c r="HWP9" s="116"/>
      <c r="HWQ9" s="117"/>
      <c r="HWR9" s="116"/>
      <c r="HWS9" s="118"/>
      <c r="HWT9" s="119"/>
      <c r="HWU9" s="119"/>
      <c r="HWV9" s="119"/>
      <c r="HWW9" s="119"/>
      <c r="HWX9" s="119"/>
      <c r="HWY9" s="116"/>
      <c r="HWZ9" s="117"/>
      <c r="HXA9" s="116"/>
      <c r="HXB9" s="118"/>
      <c r="HXC9" s="119"/>
      <c r="HXD9" s="119"/>
      <c r="HXE9" s="119"/>
      <c r="HXF9" s="119"/>
      <c r="HXG9" s="119"/>
      <c r="HXH9" s="116"/>
      <c r="HXI9" s="117"/>
      <c r="HXJ9" s="116"/>
      <c r="HXK9" s="118"/>
      <c r="HXL9" s="119"/>
      <c r="HXM9" s="119"/>
      <c r="HXN9" s="119"/>
      <c r="HXO9" s="119"/>
      <c r="HXP9" s="119"/>
      <c r="HXQ9" s="116"/>
      <c r="HXR9" s="117"/>
      <c r="HXS9" s="116"/>
      <c r="HXT9" s="118"/>
      <c r="HXU9" s="119"/>
      <c r="HXV9" s="119"/>
      <c r="HXW9" s="119"/>
      <c r="HXX9" s="119"/>
      <c r="HXY9" s="119"/>
      <c r="HXZ9" s="116"/>
      <c r="HYA9" s="117"/>
      <c r="HYB9" s="116"/>
      <c r="HYC9" s="118"/>
      <c r="HYD9" s="119"/>
      <c r="HYE9" s="119"/>
      <c r="HYF9" s="119"/>
      <c r="HYG9" s="119"/>
      <c r="HYH9" s="119"/>
      <c r="HYI9" s="116"/>
      <c r="HYJ9" s="117"/>
      <c r="HYK9" s="116"/>
      <c r="HYL9" s="118"/>
      <c r="HYM9" s="119"/>
      <c r="HYN9" s="119"/>
      <c r="HYO9" s="119"/>
      <c r="HYP9" s="119"/>
      <c r="HYQ9" s="119"/>
      <c r="HYR9" s="116"/>
      <c r="HYS9" s="117"/>
      <c r="HYT9" s="116"/>
      <c r="HYU9" s="118"/>
      <c r="HYV9" s="119"/>
      <c r="HYW9" s="119"/>
      <c r="HYX9" s="119"/>
      <c r="HYY9" s="119"/>
      <c r="HYZ9" s="119"/>
      <c r="HZA9" s="116"/>
      <c r="HZB9" s="117"/>
      <c r="HZC9" s="116"/>
      <c r="HZD9" s="118"/>
      <c r="HZE9" s="119"/>
      <c r="HZF9" s="119"/>
      <c r="HZG9" s="119"/>
      <c r="HZH9" s="119"/>
      <c r="HZI9" s="119"/>
      <c r="HZJ9" s="116"/>
      <c r="HZK9" s="117"/>
      <c r="HZL9" s="116"/>
      <c r="HZM9" s="118"/>
      <c r="HZN9" s="119"/>
      <c r="HZO9" s="119"/>
      <c r="HZP9" s="119"/>
      <c r="HZQ9" s="119"/>
      <c r="HZR9" s="119"/>
      <c r="HZS9" s="116"/>
      <c r="HZT9" s="117"/>
      <c r="HZU9" s="116"/>
      <c r="HZV9" s="118"/>
      <c r="HZW9" s="119"/>
      <c r="HZX9" s="119"/>
      <c r="HZY9" s="119"/>
      <c r="HZZ9" s="119"/>
      <c r="IAA9" s="119"/>
      <c r="IAB9" s="116"/>
      <c r="IAC9" s="117"/>
      <c r="IAD9" s="116"/>
      <c r="IAE9" s="118"/>
      <c r="IAF9" s="119"/>
      <c r="IAG9" s="119"/>
      <c r="IAH9" s="119"/>
      <c r="IAI9" s="119"/>
      <c r="IAJ9" s="119"/>
      <c r="IAK9" s="116"/>
      <c r="IAL9" s="117"/>
      <c r="IAM9" s="116"/>
      <c r="IAN9" s="118"/>
      <c r="IAO9" s="119"/>
      <c r="IAP9" s="119"/>
      <c r="IAQ9" s="119"/>
      <c r="IAR9" s="119"/>
      <c r="IAS9" s="119"/>
      <c r="IAT9" s="116"/>
      <c r="IAU9" s="117"/>
      <c r="IAV9" s="116"/>
      <c r="IAW9" s="118"/>
      <c r="IAX9" s="119"/>
      <c r="IAY9" s="119"/>
      <c r="IAZ9" s="119"/>
      <c r="IBA9" s="119"/>
      <c r="IBB9" s="119"/>
      <c r="IBC9" s="116"/>
      <c r="IBD9" s="117"/>
      <c r="IBE9" s="116"/>
      <c r="IBF9" s="118"/>
      <c r="IBG9" s="119"/>
      <c r="IBH9" s="119"/>
      <c r="IBI9" s="119"/>
      <c r="IBJ9" s="119"/>
      <c r="IBK9" s="119"/>
      <c r="IBL9" s="116"/>
      <c r="IBM9" s="117"/>
      <c r="IBN9" s="116"/>
      <c r="IBO9" s="118"/>
      <c r="IBP9" s="119"/>
      <c r="IBQ9" s="119"/>
      <c r="IBR9" s="119"/>
      <c r="IBS9" s="119"/>
      <c r="IBT9" s="119"/>
      <c r="IBU9" s="116"/>
      <c r="IBV9" s="117"/>
      <c r="IBW9" s="116"/>
      <c r="IBX9" s="118"/>
      <c r="IBY9" s="119"/>
      <c r="IBZ9" s="119"/>
      <c r="ICA9" s="119"/>
      <c r="ICB9" s="119"/>
      <c r="ICC9" s="119"/>
      <c r="ICD9" s="116"/>
      <c r="ICE9" s="117"/>
      <c r="ICF9" s="116"/>
      <c r="ICG9" s="118"/>
      <c r="ICH9" s="119"/>
      <c r="ICI9" s="119"/>
      <c r="ICJ9" s="119"/>
      <c r="ICK9" s="119"/>
      <c r="ICL9" s="119"/>
      <c r="ICM9" s="116"/>
      <c r="ICN9" s="117"/>
      <c r="ICO9" s="116"/>
      <c r="ICP9" s="118"/>
      <c r="ICQ9" s="119"/>
      <c r="ICR9" s="119"/>
      <c r="ICS9" s="119"/>
      <c r="ICT9" s="119"/>
      <c r="ICU9" s="119"/>
      <c r="ICV9" s="116"/>
      <c r="ICW9" s="117"/>
      <c r="ICX9" s="116"/>
      <c r="ICY9" s="118"/>
      <c r="ICZ9" s="119"/>
      <c r="IDA9" s="119"/>
      <c r="IDB9" s="119"/>
      <c r="IDC9" s="119"/>
      <c r="IDD9" s="119"/>
      <c r="IDE9" s="116"/>
      <c r="IDF9" s="117"/>
      <c r="IDG9" s="116"/>
      <c r="IDH9" s="118"/>
      <c r="IDI9" s="119"/>
      <c r="IDJ9" s="119"/>
      <c r="IDK9" s="119"/>
      <c r="IDL9" s="119"/>
      <c r="IDM9" s="119"/>
      <c r="IDN9" s="116"/>
      <c r="IDO9" s="117"/>
      <c r="IDP9" s="116"/>
      <c r="IDQ9" s="118"/>
      <c r="IDR9" s="119"/>
      <c r="IDS9" s="119"/>
      <c r="IDT9" s="119"/>
      <c r="IDU9" s="119"/>
      <c r="IDV9" s="119"/>
      <c r="IDW9" s="116"/>
      <c r="IDX9" s="117"/>
      <c r="IDY9" s="116"/>
      <c r="IDZ9" s="118"/>
      <c r="IEA9" s="119"/>
      <c r="IEB9" s="119"/>
      <c r="IEC9" s="119"/>
      <c r="IED9" s="119"/>
      <c r="IEE9" s="119"/>
      <c r="IEF9" s="116"/>
      <c r="IEG9" s="117"/>
      <c r="IEH9" s="116"/>
      <c r="IEI9" s="118"/>
      <c r="IEJ9" s="119"/>
      <c r="IEK9" s="119"/>
      <c r="IEL9" s="119"/>
      <c r="IEM9" s="119"/>
      <c r="IEN9" s="119"/>
      <c r="IEO9" s="116"/>
      <c r="IEP9" s="117"/>
      <c r="IEQ9" s="116"/>
      <c r="IER9" s="118"/>
      <c r="IES9" s="119"/>
      <c r="IET9" s="119"/>
      <c r="IEU9" s="119"/>
      <c r="IEV9" s="119"/>
      <c r="IEW9" s="119"/>
      <c r="IEX9" s="116"/>
      <c r="IEY9" s="117"/>
      <c r="IEZ9" s="116"/>
      <c r="IFA9" s="118"/>
      <c r="IFB9" s="119"/>
      <c r="IFC9" s="119"/>
      <c r="IFD9" s="119"/>
      <c r="IFE9" s="119"/>
      <c r="IFF9" s="119"/>
      <c r="IFG9" s="116"/>
      <c r="IFH9" s="117"/>
      <c r="IFI9" s="116"/>
      <c r="IFJ9" s="118"/>
      <c r="IFK9" s="119"/>
      <c r="IFL9" s="119"/>
      <c r="IFM9" s="119"/>
      <c r="IFN9" s="119"/>
      <c r="IFO9" s="119"/>
      <c r="IFP9" s="116"/>
      <c r="IFQ9" s="117"/>
      <c r="IFR9" s="116"/>
      <c r="IFS9" s="118"/>
      <c r="IFT9" s="119"/>
      <c r="IFU9" s="119"/>
      <c r="IFV9" s="119"/>
      <c r="IFW9" s="119"/>
      <c r="IFX9" s="119"/>
      <c r="IFY9" s="116"/>
      <c r="IFZ9" s="117"/>
      <c r="IGA9" s="116"/>
      <c r="IGB9" s="118"/>
      <c r="IGC9" s="119"/>
      <c r="IGD9" s="119"/>
      <c r="IGE9" s="119"/>
      <c r="IGF9" s="119"/>
      <c r="IGG9" s="119"/>
      <c r="IGH9" s="116"/>
      <c r="IGI9" s="117"/>
      <c r="IGJ9" s="116"/>
      <c r="IGK9" s="118"/>
      <c r="IGL9" s="119"/>
      <c r="IGM9" s="119"/>
      <c r="IGN9" s="119"/>
      <c r="IGO9" s="119"/>
      <c r="IGP9" s="119"/>
      <c r="IGQ9" s="116"/>
      <c r="IGR9" s="117"/>
      <c r="IGS9" s="116"/>
      <c r="IGT9" s="118"/>
      <c r="IGU9" s="119"/>
      <c r="IGV9" s="119"/>
      <c r="IGW9" s="119"/>
      <c r="IGX9" s="119"/>
      <c r="IGY9" s="119"/>
      <c r="IGZ9" s="116"/>
      <c r="IHA9" s="117"/>
      <c r="IHB9" s="116"/>
      <c r="IHC9" s="118"/>
      <c r="IHD9" s="119"/>
      <c r="IHE9" s="119"/>
      <c r="IHF9" s="119"/>
      <c r="IHG9" s="119"/>
      <c r="IHH9" s="119"/>
      <c r="IHI9" s="116"/>
      <c r="IHJ9" s="117"/>
      <c r="IHK9" s="116"/>
      <c r="IHL9" s="118"/>
      <c r="IHM9" s="119"/>
      <c r="IHN9" s="119"/>
      <c r="IHO9" s="119"/>
      <c r="IHP9" s="119"/>
      <c r="IHQ9" s="119"/>
      <c r="IHR9" s="116"/>
      <c r="IHS9" s="117"/>
      <c r="IHT9" s="116"/>
      <c r="IHU9" s="118"/>
      <c r="IHV9" s="119"/>
      <c r="IHW9" s="119"/>
      <c r="IHX9" s="119"/>
      <c r="IHY9" s="119"/>
      <c r="IHZ9" s="119"/>
      <c r="IIA9" s="116"/>
      <c r="IIB9" s="117"/>
      <c r="IIC9" s="116"/>
      <c r="IID9" s="118"/>
      <c r="IIE9" s="119"/>
      <c r="IIF9" s="119"/>
      <c r="IIG9" s="119"/>
      <c r="IIH9" s="119"/>
      <c r="III9" s="119"/>
      <c r="IIJ9" s="116"/>
      <c r="IIK9" s="117"/>
      <c r="IIL9" s="116"/>
      <c r="IIM9" s="118"/>
      <c r="IIN9" s="119"/>
      <c r="IIO9" s="119"/>
      <c r="IIP9" s="119"/>
      <c r="IIQ9" s="119"/>
      <c r="IIR9" s="119"/>
      <c r="IIS9" s="116"/>
      <c r="IIT9" s="117"/>
      <c r="IIU9" s="116"/>
      <c r="IIV9" s="118"/>
      <c r="IIW9" s="119"/>
      <c r="IIX9" s="119"/>
      <c r="IIY9" s="119"/>
      <c r="IIZ9" s="119"/>
      <c r="IJA9" s="119"/>
      <c r="IJB9" s="116"/>
      <c r="IJC9" s="117"/>
      <c r="IJD9" s="116"/>
      <c r="IJE9" s="118"/>
      <c r="IJF9" s="119"/>
      <c r="IJG9" s="119"/>
      <c r="IJH9" s="119"/>
      <c r="IJI9" s="119"/>
      <c r="IJJ9" s="119"/>
      <c r="IJK9" s="116"/>
      <c r="IJL9" s="117"/>
      <c r="IJM9" s="116"/>
      <c r="IJN9" s="118"/>
      <c r="IJO9" s="119"/>
      <c r="IJP9" s="119"/>
      <c r="IJQ9" s="119"/>
      <c r="IJR9" s="119"/>
      <c r="IJS9" s="119"/>
      <c r="IJT9" s="116"/>
      <c r="IJU9" s="117"/>
      <c r="IJV9" s="116"/>
      <c r="IJW9" s="118"/>
      <c r="IJX9" s="119"/>
      <c r="IJY9" s="119"/>
      <c r="IJZ9" s="119"/>
      <c r="IKA9" s="119"/>
      <c r="IKB9" s="119"/>
      <c r="IKC9" s="116"/>
      <c r="IKD9" s="117"/>
      <c r="IKE9" s="116"/>
      <c r="IKF9" s="118"/>
      <c r="IKG9" s="119"/>
      <c r="IKH9" s="119"/>
      <c r="IKI9" s="119"/>
      <c r="IKJ9" s="119"/>
      <c r="IKK9" s="119"/>
      <c r="IKL9" s="116"/>
      <c r="IKM9" s="117"/>
      <c r="IKN9" s="116"/>
      <c r="IKO9" s="118"/>
      <c r="IKP9" s="119"/>
      <c r="IKQ9" s="119"/>
      <c r="IKR9" s="119"/>
      <c r="IKS9" s="119"/>
      <c r="IKT9" s="119"/>
      <c r="IKU9" s="116"/>
      <c r="IKV9" s="117"/>
      <c r="IKW9" s="116"/>
      <c r="IKX9" s="118"/>
      <c r="IKY9" s="119"/>
      <c r="IKZ9" s="119"/>
      <c r="ILA9" s="119"/>
      <c r="ILB9" s="119"/>
      <c r="ILC9" s="119"/>
      <c r="ILD9" s="116"/>
      <c r="ILE9" s="117"/>
      <c r="ILF9" s="116"/>
      <c r="ILG9" s="118"/>
      <c r="ILH9" s="119"/>
      <c r="ILI9" s="119"/>
      <c r="ILJ9" s="119"/>
      <c r="ILK9" s="119"/>
      <c r="ILL9" s="119"/>
      <c r="ILM9" s="116"/>
      <c r="ILN9" s="117"/>
      <c r="ILO9" s="116"/>
      <c r="ILP9" s="118"/>
      <c r="ILQ9" s="119"/>
      <c r="ILR9" s="119"/>
      <c r="ILS9" s="119"/>
      <c r="ILT9" s="119"/>
      <c r="ILU9" s="119"/>
      <c r="ILV9" s="116"/>
      <c r="ILW9" s="117"/>
      <c r="ILX9" s="116"/>
      <c r="ILY9" s="118"/>
      <c r="ILZ9" s="119"/>
      <c r="IMA9" s="119"/>
      <c r="IMB9" s="119"/>
      <c r="IMC9" s="119"/>
      <c r="IMD9" s="119"/>
      <c r="IME9" s="116"/>
      <c r="IMF9" s="117"/>
      <c r="IMG9" s="116"/>
      <c r="IMH9" s="118"/>
      <c r="IMI9" s="119"/>
      <c r="IMJ9" s="119"/>
      <c r="IMK9" s="119"/>
      <c r="IML9" s="119"/>
      <c r="IMM9" s="119"/>
      <c r="IMN9" s="116"/>
      <c r="IMO9" s="117"/>
      <c r="IMP9" s="116"/>
      <c r="IMQ9" s="118"/>
      <c r="IMR9" s="119"/>
      <c r="IMS9" s="119"/>
      <c r="IMT9" s="119"/>
      <c r="IMU9" s="119"/>
      <c r="IMV9" s="119"/>
      <c r="IMW9" s="116"/>
      <c r="IMX9" s="117"/>
      <c r="IMY9" s="116"/>
      <c r="IMZ9" s="118"/>
      <c r="INA9" s="119"/>
      <c r="INB9" s="119"/>
      <c r="INC9" s="119"/>
      <c r="IND9" s="119"/>
      <c r="INE9" s="119"/>
      <c r="INF9" s="116"/>
      <c r="ING9" s="117"/>
      <c r="INH9" s="116"/>
      <c r="INI9" s="118"/>
      <c r="INJ9" s="119"/>
      <c r="INK9" s="119"/>
      <c r="INL9" s="119"/>
      <c r="INM9" s="119"/>
      <c r="INN9" s="119"/>
      <c r="INO9" s="116"/>
      <c r="INP9" s="117"/>
      <c r="INQ9" s="116"/>
      <c r="INR9" s="118"/>
      <c r="INS9" s="119"/>
      <c r="INT9" s="119"/>
      <c r="INU9" s="119"/>
      <c r="INV9" s="119"/>
      <c r="INW9" s="119"/>
      <c r="INX9" s="116"/>
      <c r="INY9" s="117"/>
      <c r="INZ9" s="116"/>
      <c r="IOA9" s="118"/>
      <c r="IOB9" s="119"/>
      <c r="IOC9" s="119"/>
      <c r="IOD9" s="119"/>
      <c r="IOE9" s="119"/>
      <c r="IOF9" s="119"/>
      <c r="IOG9" s="116"/>
      <c r="IOH9" s="117"/>
      <c r="IOI9" s="116"/>
      <c r="IOJ9" s="118"/>
      <c r="IOK9" s="119"/>
      <c r="IOL9" s="119"/>
      <c r="IOM9" s="119"/>
      <c r="ION9" s="119"/>
      <c r="IOO9" s="119"/>
      <c r="IOP9" s="116"/>
      <c r="IOQ9" s="117"/>
      <c r="IOR9" s="116"/>
      <c r="IOS9" s="118"/>
      <c r="IOT9" s="119"/>
      <c r="IOU9" s="119"/>
      <c r="IOV9" s="119"/>
      <c r="IOW9" s="119"/>
      <c r="IOX9" s="119"/>
      <c r="IOY9" s="116"/>
      <c r="IOZ9" s="117"/>
      <c r="IPA9" s="116"/>
      <c r="IPB9" s="118"/>
      <c r="IPC9" s="119"/>
      <c r="IPD9" s="119"/>
      <c r="IPE9" s="119"/>
      <c r="IPF9" s="119"/>
      <c r="IPG9" s="119"/>
      <c r="IPH9" s="116"/>
      <c r="IPI9" s="117"/>
      <c r="IPJ9" s="116"/>
      <c r="IPK9" s="118"/>
      <c r="IPL9" s="119"/>
      <c r="IPM9" s="119"/>
      <c r="IPN9" s="119"/>
      <c r="IPO9" s="119"/>
      <c r="IPP9" s="119"/>
      <c r="IPQ9" s="116"/>
      <c r="IPR9" s="117"/>
      <c r="IPS9" s="116"/>
      <c r="IPT9" s="118"/>
      <c r="IPU9" s="119"/>
      <c r="IPV9" s="119"/>
      <c r="IPW9" s="119"/>
      <c r="IPX9" s="119"/>
      <c r="IPY9" s="119"/>
      <c r="IPZ9" s="116"/>
      <c r="IQA9" s="117"/>
      <c r="IQB9" s="116"/>
      <c r="IQC9" s="118"/>
      <c r="IQD9" s="119"/>
      <c r="IQE9" s="119"/>
      <c r="IQF9" s="119"/>
      <c r="IQG9" s="119"/>
      <c r="IQH9" s="119"/>
      <c r="IQI9" s="116"/>
      <c r="IQJ9" s="117"/>
      <c r="IQK9" s="116"/>
      <c r="IQL9" s="118"/>
      <c r="IQM9" s="119"/>
      <c r="IQN9" s="119"/>
      <c r="IQO9" s="119"/>
      <c r="IQP9" s="119"/>
      <c r="IQQ9" s="119"/>
      <c r="IQR9" s="116"/>
      <c r="IQS9" s="117"/>
      <c r="IQT9" s="116"/>
      <c r="IQU9" s="118"/>
      <c r="IQV9" s="119"/>
      <c r="IQW9" s="119"/>
      <c r="IQX9" s="119"/>
      <c r="IQY9" s="119"/>
      <c r="IQZ9" s="119"/>
      <c r="IRA9" s="116"/>
      <c r="IRB9" s="117"/>
      <c r="IRC9" s="116"/>
      <c r="IRD9" s="118"/>
      <c r="IRE9" s="119"/>
      <c r="IRF9" s="119"/>
      <c r="IRG9" s="119"/>
      <c r="IRH9" s="119"/>
      <c r="IRI9" s="119"/>
      <c r="IRJ9" s="116"/>
      <c r="IRK9" s="117"/>
      <c r="IRL9" s="116"/>
      <c r="IRM9" s="118"/>
      <c r="IRN9" s="119"/>
      <c r="IRO9" s="119"/>
      <c r="IRP9" s="119"/>
      <c r="IRQ9" s="119"/>
      <c r="IRR9" s="119"/>
      <c r="IRS9" s="116"/>
      <c r="IRT9" s="117"/>
      <c r="IRU9" s="116"/>
      <c r="IRV9" s="118"/>
      <c r="IRW9" s="119"/>
      <c r="IRX9" s="119"/>
      <c r="IRY9" s="119"/>
      <c r="IRZ9" s="119"/>
      <c r="ISA9" s="119"/>
      <c r="ISB9" s="116"/>
      <c r="ISC9" s="117"/>
      <c r="ISD9" s="116"/>
      <c r="ISE9" s="118"/>
      <c r="ISF9" s="119"/>
      <c r="ISG9" s="119"/>
      <c r="ISH9" s="119"/>
      <c r="ISI9" s="119"/>
      <c r="ISJ9" s="119"/>
      <c r="ISK9" s="116"/>
      <c r="ISL9" s="117"/>
      <c r="ISM9" s="116"/>
      <c r="ISN9" s="118"/>
      <c r="ISO9" s="119"/>
      <c r="ISP9" s="119"/>
      <c r="ISQ9" s="119"/>
      <c r="ISR9" s="119"/>
      <c r="ISS9" s="119"/>
      <c r="IST9" s="116"/>
      <c r="ISU9" s="117"/>
      <c r="ISV9" s="116"/>
      <c r="ISW9" s="118"/>
      <c r="ISX9" s="119"/>
      <c r="ISY9" s="119"/>
      <c r="ISZ9" s="119"/>
      <c r="ITA9" s="119"/>
      <c r="ITB9" s="119"/>
      <c r="ITC9" s="116"/>
      <c r="ITD9" s="117"/>
      <c r="ITE9" s="116"/>
      <c r="ITF9" s="118"/>
      <c r="ITG9" s="119"/>
      <c r="ITH9" s="119"/>
      <c r="ITI9" s="119"/>
      <c r="ITJ9" s="119"/>
      <c r="ITK9" s="119"/>
      <c r="ITL9" s="116"/>
      <c r="ITM9" s="117"/>
      <c r="ITN9" s="116"/>
      <c r="ITO9" s="118"/>
      <c r="ITP9" s="119"/>
      <c r="ITQ9" s="119"/>
      <c r="ITR9" s="119"/>
      <c r="ITS9" s="119"/>
      <c r="ITT9" s="119"/>
      <c r="ITU9" s="116"/>
      <c r="ITV9" s="117"/>
      <c r="ITW9" s="116"/>
      <c r="ITX9" s="118"/>
      <c r="ITY9" s="119"/>
      <c r="ITZ9" s="119"/>
      <c r="IUA9" s="119"/>
      <c r="IUB9" s="119"/>
      <c r="IUC9" s="119"/>
      <c r="IUD9" s="116"/>
      <c r="IUE9" s="117"/>
      <c r="IUF9" s="116"/>
      <c r="IUG9" s="118"/>
      <c r="IUH9" s="119"/>
      <c r="IUI9" s="119"/>
      <c r="IUJ9" s="119"/>
      <c r="IUK9" s="119"/>
      <c r="IUL9" s="119"/>
      <c r="IUM9" s="116"/>
      <c r="IUN9" s="117"/>
      <c r="IUO9" s="116"/>
      <c r="IUP9" s="118"/>
      <c r="IUQ9" s="119"/>
      <c r="IUR9" s="119"/>
      <c r="IUS9" s="119"/>
      <c r="IUT9" s="119"/>
      <c r="IUU9" s="119"/>
      <c r="IUV9" s="116"/>
      <c r="IUW9" s="117"/>
      <c r="IUX9" s="116"/>
      <c r="IUY9" s="118"/>
      <c r="IUZ9" s="119"/>
      <c r="IVA9" s="119"/>
      <c r="IVB9" s="119"/>
      <c r="IVC9" s="119"/>
      <c r="IVD9" s="119"/>
      <c r="IVE9" s="116"/>
      <c r="IVF9" s="117"/>
      <c r="IVG9" s="116"/>
      <c r="IVH9" s="118"/>
      <c r="IVI9" s="119"/>
      <c r="IVJ9" s="119"/>
      <c r="IVK9" s="119"/>
      <c r="IVL9" s="119"/>
      <c r="IVM9" s="119"/>
      <c r="IVN9" s="116"/>
      <c r="IVO9" s="117"/>
      <c r="IVP9" s="116"/>
      <c r="IVQ9" s="118"/>
      <c r="IVR9" s="119"/>
      <c r="IVS9" s="119"/>
      <c r="IVT9" s="119"/>
      <c r="IVU9" s="119"/>
      <c r="IVV9" s="119"/>
      <c r="IVW9" s="116"/>
      <c r="IVX9" s="117"/>
      <c r="IVY9" s="116"/>
      <c r="IVZ9" s="118"/>
      <c r="IWA9" s="119"/>
      <c r="IWB9" s="119"/>
      <c r="IWC9" s="119"/>
      <c r="IWD9" s="119"/>
      <c r="IWE9" s="119"/>
      <c r="IWF9" s="116"/>
      <c r="IWG9" s="117"/>
      <c r="IWH9" s="116"/>
      <c r="IWI9" s="118"/>
      <c r="IWJ9" s="119"/>
      <c r="IWK9" s="119"/>
      <c r="IWL9" s="119"/>
      <c r="IWM9" s="119"/>
      <c r="IWN9" s="119"/>
      <c r="IWO9" s="116"/>
      <c r="IWP9" s="117"/>
      <c r="IWQ9" s="116"/>
      <c r="IWR9" s="118"/>
      <c r="IWS9" s="119"/>
      <c r="IWT9" s="119"/>
      <c r="IWU9" s="119"/>
      <c r="IWV9" s="119"/>
      <c r="IWW9" s="119"/>
      <c r="IWX9" s="116"/>
      <c r="IWY9" s="117"/>
      <c r="IWZ9" s="116"/>
      <c r="IXA9" s="118"/>
      <c r="IXB9" s="119"/>
      <c r="IXC9" s="119"/>
      <c r="IXD9" s="119"/>
      <c r="IXE9" s="119"/>
      <c r="IXF9" s="119"/>
      <c r="IXG9" s="116"/>
      <c r="IXH9" s="117"/>
      <c r="IXI9" s="116"/>
      <c r="IXJ9" s="118"/>
      <c r="IXK9" s="119"/>
      <c r="IXL9" s="119"/>
      <c r="IXM9" s="119"/>
      <c r="IXN9" s="119"/>
      <c r="IXO9" s="119"/>
      <c r="IXP9" s="116"/>
      <c r="IXQ9" s="117"/>
      <c r="IXR9" s="116"/>
      <c r="IXS9" s="118"/>
      <c r="IXT9" s="119"/>
      <c r="IXU9" s="119"/>
      <c r="IXV9" s="119"/>
      <c r="IXW9" s="119"/>
      <c r="IXX9" s="119"/>
      <c r="IXY9" s="116"/>
      <c r="IXZ9" s="117"/>
      <c r="IYA9" s="116"/>
      <c r="IYB9" s="118"/>
      <c r="IYC9" s="119"/>
      <c r="IYD9" s="119"/>
      <c r="IYE9" s="119"/>
      <c r="IYF9" s="119"/>
      <c r="IYG9" s="119"/>
      <c r="IYH9" s="116"/>
      <c r="IYI9" s="117"/>
      <c r="IYJ9" s="116"/>
      <c r="IYK9" s="118"/>
      <c r="IYL9" s="119"/>
      <c r="IYM9" s="119"/>
      <c r="IYN9" s="119"/>
      <c r="IYO9" s="119"/>
      <c r="IYP9" s="119"/>
      <c r="IYQ9" s="116"/>
      <c r="IYR9" s="117"/>
      <c r="IYS9" s="116"/>
      <c r="IYT9" s="118"/>
      <c r="IYU9" s="119"/>
      <c r="IYV9" s="119"/>
      <c r="IYW9" s="119"/>
      <c r="IYX9" s="119"/>
      <c r="IYY9" s="119"/>
      <c r="IYZ9" s="116"/>
      <c r="IZA9" s="117"/>
      <c r="IZB9" s="116"/>
      <c r="IZC9" s="118"/>
      <c r="IZD9" s="119"/>
      <c r="IZE9" s="119"/>
      <c r="IZF9" s="119"/>
      <c r="IZG9" s="119"/>
      <c r="IZH9" s="119"/>
      <c r="IZI9" s="116"/>
      <c r="IZJ9" s="117"/>
      <c r="IZK9" s="116"/>
      <c r="IZL9" s="118"/>
      <c r="IZM9" s="119"/>
      <c r="IZN9" s="119"/>
      <c r="IZO9" s="119"/>
      <c r="IZP9" s="119"/>
      <c r="IZQ9" s="119"/>
      <c r="IZR9" s="116"/>
      <c r="IZS9" s="117"/>
      <c r="IZT9" s="116"/>
      <c r="IZU9" s="118"/>
      <c r="IZV9" s="119"/>
      <c r="IZW9" s="119"/>
      <c r="IZX9" s="119"/>
      <c r="IZY9" s="119"/>
      <c r="IZZ9" s="119"/>
      <c r="JAA9" s="116"/>
      <c r="JAB9" s="117"/>
      <c r="JAC9" s="116"/>
      <c r="JAD9" s="118"/>
      <c r="JAE9" s="119"/>
      <c r="JAF9" s="119"/>
      <c r="JAG9" s="119"/>
      <c r="JAH9" s="119"/>
      <c r="JAI9" s="119"/>
      <c r="JAJ9" s="116"/>
      <c r="JAK9" s="117"/>
      <c r="JAL9" s="116"/>
      <c r="JAM9" s="118"/>
      <c r="JAN9" s="119"/>
      <c r="JAO9" s="119"/>
      <c r="JAP9" s="119"/>
      <c r="JAQ9" s="119"/>
      <c r="JAR9" s="119"/>
      <c r="JAS9" s="116"/>
      <c r="JAT9" s="117"/>
      <c r="JAU9" s="116"/>
      <c r="JAV9" s="118"/>
      <c r="JAW9" s="119"/>
      <c r="JAX9" s="119"/>
      <c r="JAY9" s="119"/>
      <c r="JAZ9" s="119"/>
      <c r="JBA9" s="119"/>
      <c r="JBB9" s="116"/>
      <c r="JBC9" s="117"/>
      <c r="JBD9" s="116"/>
      <c r="JBE9" s="118"/>
      <c r="JBF9" s="119"/>
      <c r="JBG9" s="119"/>
      <c r="JBH9" s="119"/>
      <c r="JBI9" s="119"/>
      <c r="JBJ9" s="119"/>
      <c r="JBK9" s="116"/>
      <c r="JBL9" s="117"/>
      <c r="JBM9" s="116"/>
      <c r="JBN9" s="118"/>
      <c r="JBO9" s="119"/>
      <c r="JBP9" s="119"/>
      <c r="JBQ9" s="119"/>
      <c r="JBR9" s="119"/>
      <c r="JBS9" s="119"/>
      <c r="JBT9" s="116"/>
      <c r="JBU9" s="117"/>
      <c r="JBV9" s="116"/>
      <c r="JBW9" s="118"/>
      <c r="JBX9" s="119"/>
      <c r="JBY9" s="119"/>
      <c r="JBZ9" s="119"/>
      <c r="JCA9" s="119"/>
      <c r="JCB9" s="119"/>
      <c r="JCC9" s="116"/>
      <c r="JCD9" s="117"/>
      <c r="JCE9" s="116"/>
      <c r="JCF9" s="118"/>
      <c r="JCG9" s="119"/>
      <c r="JCH9" s="119"/>
      <c r="JCI9" s="119"/>
      <c r="JCJ9" s="119"/>
      <c r="JCK9" s="119"/>
      <c r="JCL9" s="116"/>
      <c r="JCM9" s="117"/>
      <c r="JCN9" s="116"/>
      <c r="JCO9" s="118"/>
      <c r="JCP9" s="119"/>
      <c r="JCQ9" s="119"/>
      <c r="JCR9" s="119"/>
      <c r="JCS9" s="119"/>
      <c r="JCT9" s="119"/>
      <c r="JCU9" s="116"/>
      <c r="JCV9" s="117"/>
      <c r="JCW9" s="116"/>
      <c r="JCX9" s="118"/>
      <c r="JCY9" s="119"/>
      <c r="JCZ9" s="119"/>
      <c r="JDA9" s="119"/>
      <c r="JDB9" s="119"/>
      <c r="JDC9" s="119"/>
      <c r="JDD9" s="116"/>
      <c r="JDE9" s="117"/>
      <c r="JDF9" s="116"/>
      <c r="JDG9" s="118"/>
      <c r="JDH9" s="119"/>
      <c r="JDI9" s="119"/>
      <c r="JDJ9" s="119"/>
      <c r="JDK9" s="119"/>
      <c r="JDL9" s="119"/>
      <c r="JDM9" s="116"/>
      <c r="JDN9" s="117"/>
      <c r="JDO9" s="116"/>
      <c r="JDP9" s="118"/>
      <c r="JDQ9" s="119"/>
      <c r="JDR9" s="119"/>
      <c r="JDS9" s="119"/>
      <c r="JDT9" s="119"/>
      <c r="JDU9" s="119"/>
      <c r="JDV9" s="116"/>
      <c r="JDW9" s="117"/>
      <c r="JDX9" s="116"/>
      <c r="JDY9" s="118"/>
      <c r="JDZ9" s="119"/>
      <c r="JEA9" s="119"/>
      <c r="JEB9" s="119"/>
      <c r="JEC9" s="119"/>
      <c r="JED9" s="119"/>
      <c r="JEE9" s="116"/>
      <c r="JEF9" s="117"/>
      <c r="JEG9" s="116"/>
      <c r="JEH9" s="118"/>
      <c r="JEI9" s="119"/>
      <c r="JEJ9" s="119"/>
      <c r="JEK9" s="119"/>
      <c r="JEL9" s="119"/>
      <c r="JEM9" s="119"/>
      <c r="JEN9" s="116"/>
      <c r="JEO9" s="117"/>
      <c r="JEP9" s="116"/>
      <c r="JEQ9" s="118"/>
      <c r="JER9" s="119"/>
      <c r="JES9" s="119"/>
      <c r="JET9" s="119"/>
      <c r="JEU9" s="119"/>
      <c r="JEV9" s="119"/>
      <c r="JEW9" s="116"/>
      <c r="JEX9" s="117"/>
      <c r="JEY9" s="116"/>
      <c r="JEZ9" s="118"/>
      <c r="JFA9" s="119"/>
      <c r="JFB9" s="119"/>
      <c r="JFC9" s="119"/>
      <c r="JFD9" s="119"/>
      <c r="JFE9" s="119"/>
      <c r="JFF9" s="116"/>
      <c r="JFG9" s="117"/>
      <c r="JFH9" s="116"/>
      <c r="JFI9" s="118"/>
      <c r="JFJ9" s="119"/>
      <c r="JFK9" s="119"/>
      <c r="JFL9" s="119"/>
      <c r="JFM9" s="119"/>
      <c r="JFN9" s="119"/>
      <c r="JFO9" s="116"/>
      <c r="JFP9" s="117"/>
      <c r="JFQ9" s="116"/>
      <c r="JFR9" s="118"/>
      <c r="JFS9" s="119"/>
      <c r="JFT9" s="119"/>
      <c r="JFU9" s="119"/>
      <c r="JFV9" s="119"/>
      <c r="JFW9" s="119"/>
      <c r="JFX9" s="116"/>
      <c r="JFY9" s="117"/>
      <c r="JFZ9" s="116"/>
      <c r="JGA9" s="118"/>
      <c r="JGB9" s="119"/>
      <c r="JGC9" s="119"/>
      <c r="JGD9" s="119"/>
      <c r="JGE9" s="119"/>
      <c r="JGF9" s="119"/>
      <c r="JGG9" s="116"/>
      <c r="JGH9" s="117"/>
      <c r="JGI9" s="116"/>
      <c r="JGJ9" s="118"/>
      <c r="JGK9" s="119"/>
      <c r="JGL9" s="119"/>
      <c r="JGM9" s="119"/>
      <c r="JGN9" s="119"/>
      <c r="JGO9" s="119"/>
      <c r="JGP9" s="116"/>
      <c r="JGQ9" s="117"/>
      <c r="JGR9" s="116"/>
      <c r="JGS9" s="118"/>
      <c r="JGT9" s="119"/>
      <c r="JGU9" s="119"/>
      <c r="JGV9" s="119"/>
      <c r="JGW9" s="119"/>
      <c r="JGX9" s="119"/>
      <c r="JGY9" s="116"/>
      <c r="JGZ9" s="117"/>
      <c r="JHA9" s="116"/>
      <c r="JHB9" s="118"/>
      <c r="JHC9" s="119"/>
      <c r="JHD9" s="119"/>
      <c r="JHE9" s="119"/>
      <c r="JHF9" s="119"/>
      <c r="JHG9" s="119"/>
      <c r="JHH9" s="116"/>
      <c r="JHI9" s="117"/>
      <c r="JHJ9" s="116"/>
      <c r="JHK9" s="118"/>
      <c r="JHL9" s="119"/>
      <c r="JHM9" s="119"/>
      <c r="JHN9" s="119"/>
      <c r="JHO9" s="119"/>
      <c r="JHP9" s="119"/>
      <c r="JHQ9" s="116"/>
      <c r="JHR9" s="117"/>
      <c r="JHS9" s="116"/>
      <c r="JHT9" s="118"/>
      <c r="JHU9" s="119"/>
      <c r="JHV9" s="119"/>
      <c r="JHW9" s="119"/>
      <c r="JHX9" s="119"/>
      <c r="JHY9" s="119"/>
      <c r="JHZ9" s="116"/>
      <c r="JIA9" s="117"/>
      <c r="JIB9" s="116"/>
      <c r="JIC9" s="118"/>
      <c r="JID9" s="119"/>
      <c r="JIE9" s="119"/>
      <c r="JIF9" s="119"/>
      <c r="JIG9" s="119"/>
      <c r="JIH9" s="119"/>
      <c r="JII9" s="116"/>
      <c r="JIJ9" s="117"/>
      <c r="JIK9" s="116"/>
      <c r="JIL9" s="118"/>
      <c r="JIM9" s="119"/>
      <c r="JIN9" s="119"/>
      <c r="JIO9" s="119"/>
      <c r="JIP9" s="119"/>
      <c r="JIQ9" s="119"/>
      <c r="JIR9" s="116"/>
      <c r="JIS9" s="117"/>
      <c r="JIT9" s="116"/>
      <c r="JIU9" s="118"/>
      <c r="JIV9" s="119"/>
      <c r="JIW9" s="119"/>
      <c r="JIX9" s="119"/>
      <c r="JIY9" s="119"/>
      <c r="JIZ9" s="119"/>
      <c r="JJA9" s="116"/>
      <c r="JJB9" s="117"/>
      <c r="JJC9" s="116"/>
      <c r="JJD9" s="118"/>
      <c r="JJE9" s="119"/>
      <c r="JJF9" s="119"/>
      <c r="JJG9" s="119"/>
      <c r="JJH9" s="119"/>
      <c r="JJI9" s="119"/>
      <c r="JJJ9" s="116"/>
      <c r="JJK9" s="117"/>
      <c r="JJL9" s="116"/>
      <c r="JJM9" s="118"/>
      <c r="JJN9" s="119"/>
      <c r="JJO9" s="119"/>
      <c r="JJP9" s="119"/>
      <c r="JJQ9" s="119"/>
      <c r="JJR9" s="119"/>
      <c r="JJS9" s="116"/>
      <c r="JJT9" s="117"/>
      <c r="JJU9" s="116"/>
      <c r="JJV9" s="118"/>
      <c r="JJW9" s="119"/>
      <c r="JJX9" s="119"/>
      <c r="JJY9" s="119"/>
      <c r="JJZ9" s="119"/>
      <c r="JKA9" s="119"/>
      <c r="JKB9" s="116"/>
      <c r="JKC9" s="117"/>
      <c r="JKD9" s="116"/>
      <c r="JKE9" s="118"/>
      <c r="JKF9" s="119"/>
      <c r="JKG9" s="119"/>
      <c r="JKH9" s="119"/>
      <c r="JKI9" s="119"/>
      <c r="JKJ9" s="119"/>
      <c r="JKK9" s="116"/>
      <c r="JKL9" s="117"/>
      <c r="JKM9" s="116"/>
      <c r="JKN9" s="118"/>
      <c r="JKO9" s="119"/>
      <c r="JKP9" s="119"/>
      <c r="JKQ9" s="119"/>
      <c r="JKR9" s="119"/>
      <c r="JKS9" s="119"/>
      <c r="JKT9" s="116"/>
      <c r="JKU9" s="117"/>
      <c r="JKV9" s="116"/>
      <c r="JKW9" s="118"/>
      <c r="JKX9" s="119"/>
      <c r="JKY9" s="119"/>
      <c r="JKZ9" s="119"/>
      <c r="JLA9" s="119"/>
      <c r="JLB9" s="119"/>
      <c r="JLC9" s="116"/>
      <c r="JLD9" s="117"/>
      <c r="JLE9" s="116"/>
      <c r="JLF9" s="118"/>
      <c r="JLG9" s="119"/>
      <c r="JLH9" s="119"/>
      <c r="JLI9" s="119"/>
      <c r="JLJ9" s="119"/>
      <c r="JLK9" s="119"/>
      <c r="JLL9" s="116"/>
      <c r="JLM9" s="117"/>
      <c r="JLN9" s="116"/>
      <c r="JLO9" s="118"/>
      <c r="JLP9" s="119"/>
      <c r="JLQ9" s="119"/>
      <c r="JLR9" s="119"/>
      <c r="JLS9" s="119"/>
      <c r="JLT9" s="119"/>
      <c r="JLU9" s="116"/>
      <c r="JLV9" s="117"/>
      <c r="JLW9" s="116"/>
      <c r="JLX9" s="118"/>
      <c r="JLY9" s="119"/>
      <c r="JLZ9" s="119"/>
      <c r="JMA9" s="119"/>
      <c r="JMB9" s="119"/>
      <c r="JMC9" s="119"/>
      <c r="JMD9" s="116"/>
      <c r="JME9" s="117"/>
      <c r="JMF9" s="116"/>
      <c r="JMG9" s="118"/>
      <c r="JMH9" s="119"/>
      <c r="JMI9" s="119"/>
      <c r="JMJ9" s="119"/>
      <c r="JMK9" s="119"/>
      <c r="JML9" s="119"/>
      <c r="JMM9" s="116"/>
      <c r="JMN9" s="117"/>
      <c r="JMO9" s="116"/>
      <c r="JMP9" s="118"/>
      <c r="JMQ9" s="119"/>
      <c r="JMR9" s="119"/>
      <c r="JMS9" s="119"/>
      <c r="JMT9" s="119"/>
      <c r="JMU9" s="119"/>
      <c r="JMV9" s="116"/>
      <c r="JMW9" s="117"/>
      <c r="JMX9" s="116"/>
      <c r="JMY9" s="118"/>
      <c r="JMZ9" s="119"/>
      <c r="JNA9" s="119"/>
      <c r="JNB9" s="119"/>
      <c r="JNC9" s="119"/>
      <c r="JND9" s="119"/>
      <c r="JNE9" s="116"/>
      <c r="JNF9" s="117"/>
      <c r="JNG9" s="116"/>
      <c r="JNH9" s="118"/>
      <c r="JNI9" s="119"/>
      <c r="JNJ9" s="119"/>
      <c r="JNK9" s="119"/>
      <c r="JNL9" s="119"/>
      <c r="JNM9" s="119"/>
      <c r="JNN9" s="116"/>
      <c r="JNO9" s="117"/>
      <c r="JNP9" s="116"/>
      <c r="JNQ9" s="118"/>
      <c r="JNR9" s="119"/>
      <c r="JNS9" s="119"/>
      <c r="JNT9" s="119"/>
      <c r="JNU9" s="119"/>
      <c r="JNV9" s="119"/>
      <c r="JNW9" s="116"/>
      <c r="JNX9" s="117"/>
      <c r="JNY9" s="116"/>
      <c r="JNZ9" s="118"/>
      <c r="JOA9" s="119"/>
      <c r="JOB9" s="119"/>
      <c r="JOC9" s="119"/>
      <c r="JOD9" s="119"/>
      <c r="JOE9" s="119"/>
      <c r="JOF9" s="116"/>
      <c r="JOG9" s="117"/>
      <c r="JOH9" s="116"/>
      <c r="JOI9" s="118"/>
      <c r="JOJ9" s="119"/>
      <c r="JOK9" s="119"/>
      <c r="JOL9" s="119"/>
      <c r="JOM9" s="119"/>
      <c r="JON9" s="119"/>
      <c r="JOO9" s="116"/>
      <c r="JOP9" s="117"/>
      <c r="JOQ9" s="116"/>
      <c r="JOR9" s="118"/>
      <c r="JOS9" s="119"/>
      <c r="JOT9" s="119"/>
      <c r="JOU9" s="119"/>
      <c r="JOV9" s="119"/>
      <c r="JOW9" s="119"/>
      <c r="JOX9" s="116"/>
      <c r="JOY9" s="117"/>
      <c r="JOZ9" s="116"/>
      <c r="JPA9" s="118"/>
      <c r="JPB9" s="119"/>
      <c r="JPC9" s="119"/>
      <c r="JPD9" s="119"/>
      <c r="JPE9" s="119"/>
      <c r="JPF9" s="119"/>
      <c r="JPG9" s="116"/>
      <c r="JPH9" s="117"/>
      <c r="JPI9" s="116"/>
      <c r="JPJ9" s="118"/>
      <c r="JPK9" s="119"/>
      <c r="JPL9" s="119"/>
      <c r="JPM9" s="119"/>
      <c r="JPN9" s="119"/>
      <c r="JPO9" s="119"/>
      <c r="JPP9" s="116"/>
      <c r="JPQ9" s="117"/>
      <c r="JPR9" s="116"/>
      <c r="JPS9" s="118"/>
      <c r="JPT9" s="119"/>
      <c r="JPU9" s="119"/>
      <c r="JPV9" s="119"/>
      <c r="JPW9" s="119"/>
      <c r="JPX9" s="119"/>
      <c r="JPY9" s="116"/>
      <c r="JPZ9" s="117"/>
      <c r="JQA9" s="116"/>
      <c r="JQB9" s="118"/>
      <c r="JQC9" s="119"/>
      <c r="JQD9" s="119"/>
      <c r="JQE9" s="119"/>
      <c r="JQF9" s="119"/>
      <c r="JQG9" s="119"/>
      <c r="JQH9" s="116"/>
      <c r="JQI9" s="117"/>
      <c r="JQJ9" s="116"/>
      <c r="JQK9" s="118"/>
      <c r="JQL9" s="119"/>
      <c r="JQM9" s="119"/>
      <c r="JQN9" s="119"/>
      <c r="JQO9" s="119"/>
      <c r="JQP9" s="119"/>
      <c r="JQQ9" s="116"/>
      <c r="JQR9" s="117"/>
      <c r="JQS9" s="116"/>
      <c r="JQT9" s="118"/>
      <c r="JQU9" s="119"/>
      <c r="JQV9" s="119"/>
      <c r="JQW9" s="119"/>
      <c r="JQX9" s="119"/>
      <c r="JQY9" s="119"/>
      <c r="JQZ9" s="116"/>
      <c r="JRA9" s="117"/>
      <c r="JRB9" s="116"/>
      <c r="JRC9" s="118"/>
      <c r="JRD9" s="119"/>
      <c r="JRE9" s="119"/>
      <c r="JRF9" s="119"/>
      <c r="JRG9" s="119"/>
      <c r="JRH9" s="119"/>
      <c r="JRI9" s="116"/>
      <c r="JRJ9" s="117"/>
      <c r="JRK9" s="116"/>
      <c r="JRL9" s="118"/>
      <c r="JRM9" s="119"/>
      <c r="JRN9" s="119"/>
      <c r="JRO9" s="119"/>
      <c r="JRP9" s="119"/>
      <c r="JRQ9" s="119"/>
      <c r="JRR9" s="116"/>
      <c r="JRS9" s="117"/>
      <c r="JRT9" s="116"/>
      <c r="JRU9" s="118"/>
      <c r="JRV9" s="119"/>
      <c r="JRW9" s="119"/>
      <c r="JRX9" s="119"/>
      <c r="JRY9" s="119"/>
      <c r="JRZ9" s="119"/>
      <c r="JSA9" s="116"/>
      <c r="JSB9" s="117"/>
      <c r="JSC9" s="116"/>
      <c r="JSD9" s="118"/>
      <c r="JSE9" s="119"/>
      <c r="JSF9" s="119"/>
      <c r="JSG9" s="119"/>
      <c r="JSH9" s="119"/>
      <c r="JSI9" s="119"/>
      <c r="JSJ9" s="116"/>
      <c r="JSK9" s="117"/>
      <c r="JSL9" s="116"/>
      <c r="JSM9" s="118"/>
      <c r="JSN9" s="119"/>
      <c r="JSO9" s="119"/>
      <c r="JSP9" s="119"/>
      <c r="JSQ9" s="119"/>
      <c r="JSR9" s="119"/>
      <c r="JSS9" s="116"/>
      <c r="JST9" s="117"/>
      <c r="JSU9" s="116"/>
      <c r="JSV9" s="118"/>
      <c r="JSW9" s="119"/>
      <c r="JSX9" s="119"/>
      <c r="JSY9" s="119"/>
      <c r="JSZ9" s="119"/>
      <c r="JTA9" s="119"/>
      <c r="JTB9" s="116"/>
      <c r="JTC9" s="117"/>
      <c r="JTD9" s="116"/>
      <c r="JTE9" s="118"/>
      <c r="JTF9" s="119"/>
      <c r="JTG9" s="119"/>
      <c r="JTH9" s="119"/>
      <c r="JTI9" s="119"/>
      <c r="JTJ9" s="119"/>
      <c r="JTK9" s="116"/>
      <c r="JTL9" s="117"/>
      <c r="JTM9" s="116"/>
      <c r="JTN9" s="118"/>
      <c r="JTO9" s="119"/>
      <c r="JTP9" s="119"/>
      <c r="JTQ9" s="119"/>
      <c r="JTR9" s="119"/>
      <c r="JTS9" s="119"/>
      <c r="JTT9" s="116"/>
      <c r="JTU9" s="117"/>
      <c r="JTV9" s="116"/>
      <c r="JTW9" s="118"/>
      <c r="JTX9" s="119"/>
      <c r="JTY9" s="119"/>
      <c r="JTZ9" s="119"/>
      <c r="JUA9" s="119"/>
      <c r="JUB9" s="119"/>
      <c r="JUC9" s="116"/>
      <c r="JUD9" s="117"/>
      <c r="JUE9" s="116"/>
      <c r="JUF9" s="118"/>
      <c r="JUG9" s="119"/>
      <c r="JUH9" s="119"/>
      <c r="JUI9" s="119"/>
      <c r="JUJ9" s="119"/>
      <c r="JUK9" s="119"/>
      <c r="JUL9" s="116"/>
      <c r="JUM9" s="117"/>
      <c r="JUN9" s="116"/>
      <c r="JUO9" s="118"/>
      <c r="JUP9" s="119"/>
      <c r="JUQ9" s="119"/>
      <c r="JUR9" s="119"/>
      <c r="JUS9" s="119"/>
      <c r="JUT9" s="119"/>
      <c r="JUU9" s="116"/>
      <c r="JUV9" s="117"/>
      <c r="JUW9" s="116"/>
      <c r="JUX9" s="118"/>
      <c r="JUY9" s="119"/>
      <c r="JUZ9" s="119"/>
      <c r="JVA9" s="119"/>
      <c r="JVB9" s="119"/>
      <c r="JVC9" s="119"/>
      <c r="JVD9" s="116"/>
      <c r="JVE9" s="117"/>
      <c r="JVF9" s="116"/>
      <c r="JVG9" s="118"/>
      <c r="JVH9" s="119"/>
      <c r="JVI9" s="119"/>
      <c r="JVJ9" s="119"/>
      <c r="JVK9" s="119"/>
      <c r="JVL9" s="119"/>
      <c r="JVM9" s="116"/>
      <c r="JVN9" s="117"/>
      <c r="JVO9" s="116"/>
      <c r="JVP9" s="118"/>
      <c r="JVQ9" s="119"/>
      <c r="JVR9" s="119"/>
      <c r="JVS9" s="119"/>
      <c r="JVT9" s="119"/>
      <c r="JVU9" s="119"/>
      <c r="JVV9" s="116"/>
      <c r="JVW9" s="117"/>
      <c r="JVX9" s="116"/>
      <c r="JVY9" s="118"/>
      <c r="JVZ9" s="119"/>
      <c r="JWA9" s="119"/>
      <c r="JWB9" s="119"/>
      <c r="JWC9" s="119"/>
      <c r="JWD9" s="119"/>
      <c r="JWE9" s="116"/>
      <c r="JWF9" s="117"/>
      <c r="JWG9" s="116"/>
      <c r="JWH9" s="118"/>
      <c r="JWI9" s="119"/>
      <c r="JWJ9" s="119"/>
      <c r="JWK9" s="119"/>
      <c r="JWL9" s="119"/>
      <c r="JWM9" s="119"/>
      <c r="JWN9" s="116"/>
      <c r="JWO9" s="117"/>
      <c r="JWP9" s="116"/>
      <c r="JWQ9" s="118"/>
      <c r="JWR9" s="119"/>
      <c r="JWS9" s="119"/>
      <c r="JWT9" s="119"/>
      <c r="JWU9" s="119"/>
      <c r="JWV9" s="119"/>
      <c r="JWW9" s="116"/>
      <c r="JWX9" s="117"/>
      <c r="JWY9" s="116"/>
      <c r="JWZ9" s="118"/>
      <c r="JXA9" s="119"/>
      <c r="JXB9" s="119"/>
      <c r="JXC9" s="119"/>
      <c r="JXD9" s="119"/>
      <c r="JXE9" s="119"/>
      <c r="JXF9" s="116"/>
      <c r="JXG9" s="117"/>
      <c r="JXH9" s="116"/>
      <c r="JXI9" s="118"/>
      <c r="JXJ9" s="119"/>
      <c r="JXK9" s="119"/>
      <c r="JXL9" s="119"/>
      <c r="JXM9" s="119"/>
      <c r="JXN9" s="119"/>
      <c r="JXO9" s="116"/>
      <c r="JXP9" s="117"/>
      <c r="JXQ9" s="116"/>
      <c r="JXR9" s="118"/>
      <c r="JXS9" s="119"/>
      <c r="JXT9" s="119"/>
      <c r="JXU9" s="119"/>
      <c r="JXV9" s="119"/>
      <c r="JXW9" s="119"/>
      <c r="JXX9" s="116"/>
      <c r="JXY9" s="117"/>
      <c r="JXZ9" s="116"/>
      <c r="JYA9" s="118"/>
      <c r="JYB9" s="119"/>
      <c r="JYC9" s="119"/>
      <c r="JYD9" s="119"/>
      <c r="JYE9" s="119"/>
      <c r="JYF9" s="119"/>
      <c r="JYG9" s="116"/>
      <c r="JYH9" s="117"/>
      <c r="JYI9" s="116"/>
      <c r="JYJ9" s="118"/>
      <c r="JYK9" s="119"/>
      <c r="JYL9" s="119"/>
      <c r="JYM9" s="119"/>
      <c r="JYN9" s="119"/>
      <c r="JYO9" s="119"/>
      <c r="JYP9" s="116"/>
      <c r="JYQ9" s="117"/>
      <c r="JYR9" s="116"/>
      <c r="JYS9" s="118"/>
      <c r="JYT9" s="119"/>
      <c r="JYU9" s="119"/>
      <c r="JYV9" s="119"/>
      <c r="JYW9" s="119"/>
      <c r="JYX9" s="119"/>
      <c r="JYY9" s="116"/>
      <c r="JYZ9" s="117"/>
      <c r="JZA9" s="116"/>
      <c r="JZB9" s="118"/>
      <c r="JZC9" s="119"/>
      <c r="JZD9" s="119"/>
      <c r="JZE9" s="119"/>
      <c r="JZF9" s="119"/>
      <c r="JZG9" s="119"/>
      <c r="JZH9" s="116"/>
      <c r="JZI9" s="117"/>
      <c r="JZJ9" s="116"/>
      <c r="JZK9" s="118"/>
      <c r="JZL9" s="119"/>
      <c r="JZM9" s="119"/>
      <c r="JZN9" s="119"/>
      <c r="JZO9" s="119"/>
      <c r="JZP9" s="119"/>
      <c r="JZQ9" s="116"/>
      <c r="JZR9" s="117"/>
      <c r="JZS9" s="116"/>
      <c r="JZT9" s="118"/>
      <c r="JZU9" s="119"/>
      <c r="JZV9" s="119"/>
      <c r="JZW9" s="119"/>
      <c r="JZX9" s="119"/>
      <c r="JZY9" s="119"/>
      <c r="JZZ9" s="116"/>
      <c r="KAA9" s="117"/>
      <c r="KAB9" s="116"/>
      <c r="KAC9" s="118"/>
      <c r="KAD9" s="119"/>
      <c r="KAE9" s="119"/>
      <c r="KAF9" s="119"/>
      <c r="KAG9" s="119"/>
      <c r="KAH9" s="119"/>
      <c r="KAI9" s="116"/>
      <c r="KAJ9" s="117"/>
      <c r="KAK9" s="116"/>
      <c r="KAL9" s="118"/>
      <c r="KAM9" s="119"/>
      <c r="KAN9" s="119"/>
      <c r="KAO9" s="119"/>
      <c r="KAP9" s="119"/>
      <c r="KAQ9" s="119"/>
      <c r="KAR9" s="116"/>
      <c r="KAS9" s="117"/>
      <c r="KAT9" s="116"/>
      <c r="KAU9" s="118"/>
      <c r="KAV9" s="119"/>
      <c r="KAW9" s="119"/>
      <c r="KAX9" s="119"/>
      <c r="KAY9" s="119"/>
      <c r="KAZ9" s="119"/>
      <c r="KBA9" s="116"/>
      <c r="KBB9" s="117"/>
      <c r="KBC9" s="116"/>
      <c r="KBD9" s="118"/>
      <c r="KBE9" s="119"/>
      <c r="KBF9" s="119"/>
      <c r="KBG9" s="119"/>
      <c r="KBH9" s="119"/>
      <c r="KBI9" s="119"/>
      <c r="KBJ9" s="116"/>
      <c r="KBK9" s="117"/>
      <c r="KBL9" s="116"/>
      <c r="KBM9" s="118"/>
      <c r="KBN9" s="119"/>
      <c r="KBO9" s="119"/>
      <c r="KBP9" s="119"/>
      <c r="KBQ9" s="119"/>
      <c r="KBR9" s="119"/>
      <c r="KBS9" s="116"/>
      <c r="KBT9" s="117"/>
      <c r="KBU9" s="116"/>
      <c r="KBV9" s="118"/>
      <c r="KBW9" s="119"/>
      <c r="KBX9" s="119"/>
      <c r="KBY9" s="119"/>
      <c r="KBZ9" s="119"/>
      <c r="KCA9" s="119"/>
      <c r="KCB9" s="116"/>
      <c r="KCC9" s="117"/>
      <c r="KCD9" s="116"/>
      <c r="KCE9" s="118"/>
      <c r="KCF9" s="119"/>
      <c r="KCG9" s="119"/>
      <c r="KCH9" s="119"/>
      <c r="KCI9" s="119"/>
      <c r="KCJ9" s="119"/>
      <c r="KCK9" s="116"/>
      <c r="KCL9" s="117"/>
      <c r="KCM9" s="116"/>
      <c r="KCN9" s="118"/>
      <c r="KCO9" s="119"/>
      <c r="KCP9" s="119"/>
      <c r="KCQ9" s="119"/>
      <c r="KCR9" s="119"/>
      <c r="KCS9" s="119"/>
      <c r="KCT9" s="116"/>
      <c r="KCU9" s="117"/>
      <c r="KCV9" s="116"/>
      <c r="KCW9" s="118"/>
      <c r="KCX9" s="119"/>
      <c r="KCY9" s="119"/>
      <c r="KCZ9" s="119"/>
      <c r="KDA9" s="119"/>
      <c r="KDB9" s="119"/>
      <c r="KDC9" s="116"/>
      <c r="KDD9" s="117"/>
      <c r="KDE9" s="116"/>
      <c r="KDF9" s="118"/>
      <c r="KDG9" s="119"/>
      <c r="KDH9" s="119"/>
      <c r="KDI9" s="119"/>
      <c r="KDJ9" s="119"/>
      <c r="KDK9" s="119"/>
      <c r="KDL9" s="116"/>
      <c r="KDM9" s="117"/>
      <c r="KDN9" s="116"/>
      <c r="KDO9" s="118"/>
      <c r="KDP9" s="119"/>
      <c r="KDQ9" s="119"/>
      <c r="KDR9" s="119"/>
      <c r="KDS9" s="119"/>
      <c r="KDT9" s="119"/>
      <c r="KDU9" s="116"/>
      <c r="KDV9" s="117"/>
      <c r="KDW9" s="116"/>
      <c r="KDX9" s="118"/>
      <c r="KDY9" s="119"/>
      <c r="KDZ9" s="119"/>
      <c r="KEA9" s="119"/>
      <c r="KEB9" s="119"/>
      <c r="KEC9" s="119"/>
      <c r="KED9" s="116"/>
      <c r="KEE9" s="117"/>
      <c r="KEF9" s="116"/>
      <c r="KEG9" s="118"/>
      <c r="KEH9" s="119"/>
      <c r="KEI9" s="119"/>
      <c r="KEJ9" s="119"/>
      <c r="KEK9" s="119"/>
      <c r="KEL9" s="119"/>
      <c r="KEM9" s="116"/>
      <c r="KEN9" s="117"/>
      <c r="KEO9" s="116"/>
      <c r="KEP9" s="118"/>
      <c r="KEQ9" s="119"/>
      <c r="KER9" s="119"/>
      <c r="KES9" s="119"/>
      <c r="KET9" s="119"/>
      <c r="KEU9" s="119"/>
      <c r="KEV9" s="116"/>
      <c r="KEW9" s="117"/>
      <c r="KEX9" s="116"/>
      <c r="KEY9" s="118"/>
      <c r="KEZ9" s="119"/>
      <c r="KFA9" s="119"/>
      <c r="KFB9" s="119"/>
      <c r="KFC9" s="119"/>
      <c r="KFD9" s="119"/>
      <c r="KFE9" s="116"/>
      <c r="KFF9" s="117"/>
      <c r="KFG9" s="116"/>
      <c r="KFH9" s="118"/>
      <c r="KFI9" s="119"/>
      <c r="KFJ9" s="119"/>
      <c r="KFK9" s="119"/>
      <c r="KFL9" s="119"/>
      <c r="KFM9" s="119"/>
      <c r="KFN9" s="116"/>
      <c r="KFO9" s="117"/>
      <c r="KFP9" s="116"/>
      <c r="KFQ9" s="118"/>
      <c r="KFR9" s="119"/>
      <c r="KFS9" s="119"/>
      <c r="KFT9" s="119"/>
      <c r="KFU9" s="119"/>
      <c r="KFV9" s="119"/>
      <c r="KFW9" s="116"/>
      <c r="KFX9" s="117"/>
      <c r="KFY9" s="116"/>
      <c r="KFZ9" s="118"/>
      <c r="KGA9" s="119"/>
      <c r="KGB9" s="119"/>
      <c r="KGC9" s="119"/>
      <c r="KGD9" s="119"/>
      <c r="KGE9" s="119"/>
      <c r="KGF9" s="116"/>
      <c r="KGG9" s="117"/>
      <c r="KGH9" s="116"/>
      <c r="KGI9" s="118"/>
      <c r="KGJ9" s="119"/>
      <c r="KGK9" s="119"/>
      <c r="KGL9" s="119"/>
      <c r="KGM9" s="119"/>
      <c r="KGN9" s="119"/>
      <c r="KGO9" s="116"/>
      <c r="KGP9" s="117"/>
      <c r="KGQ9" s="116"/>
      <c r="KGR9" s="118"/>
      <c r="KGS9" s="119"/>
      <c r="KGT9" s="119"/>
      <c r="KGU9" s="119"/>
      <c r="KGV9" s="119"/>
      <c r="KGW9" s="119"/>
      <c r="KGX9" s="116"/>
      <c r="KGY9" s="117"/>
      <c r="KGZ9" s="116"/>
      <c r="KHA9" s="118"/>
      <c r="KHB9" s="119"/>
      <c r="KHC9" s="119"/>
      <c r="KHD9" s="119"/>
      <c r="KHE9" s="119"/>
      <c r="KHF9" s="119"/>
      <c r="KHG9" s="116"/>
      <c r="KHH9" s="117"/>
      <c r="KHI9" s="116"/>
      <c r="KHJ9" s="118"/>
      <c r="KHK9" s="119"/>
      <c r="KHL9" s="119"/>
      <c r="KHM9" s="119"/>
      <c r="KHN9" s="119"/>
      <c r="KHO9" s="119"/>
      <c r="KHP9" s="116"/>
      <c r="KHQ9" s="117"/>
      <c r="KHR9" s="116"/>
      <c r="KHS9" s="118"/>
      <c r="KHT9" s="119"/>
      <c r="KHU9" s="119"/>
      <c r="KHV9" s="119"/>
      <c r="KHW9" s="119"/>
      <c r="KHX9" s="119"/>
      <c r="KHY9" s="116"/>
      <c r="KHZ9" s="117"/>
      <c r="KIA9" s="116"/>
      <c r="KIB9" s="118"/>
      <c r="KIC9" s="119"/>
      <c r="KID9" s="119"/>
      <c r="KIE9" s="119"/>
      <c r="KIF9" s="119"/>
      <c r="KIG9" s="119"/>
      <c r="KIH9" s="116"/>
      <c r="KII9" s="117"/>
      <c r="KIJ9" s="116"/>
      <c r="KIK9" s="118"/>
      <c r="KIL9" s="119"/>
      <c r="KIM9" s="119"/>
      <c r="KIN9" s="119"/>
      <c r="KIO9" s="119"/>
      <c r="KIP9" s="119"/>
      <c r="KIQ9" s="116"/>
      <c r="KIR9" s="117"/>
      <c r="KIS9" s="116"/>
      <c r="KIT9" s="118"/>
      <c r="KIU9" s="119"/>
      <c r="KIV9" s="119"/>
      <c r="KIW9" s="119"/>
      <c r="KIX9" s="119"/>
      <c r="KIY9" s="119"/>
      <c r="KIZ9" s="116"/>
      <c r="KJA9" s="117"/>
      <c r="KJB9" s="116"/>
      <c r="KJC9" s="118"/>
      <c r="KJD9" s="119"/>
      <c r="KJE9" s="119"/>
      <c r="KJF9" s="119"/>
      <c r="KJG9" s="119"/>
      <c r="KJH9" s="119"/>
      <c r="KJI9" s="116"/>
      <c r="KJJ9" s="117"/>
      <c r="KJK9" s="116"/>
      <c r="KJL9" s="118"/>
      <c r="KJM9" s="119"/>
      <c r="KJN9" s="119"/>
      <c r="KJO9" s="119"/>
      <c r="KJP9" s="119"/>
      <c r="KJQ9" s="119"/>
      <c r="KJR9" s="116"/>
      <c r="KJS9" s="117"/>
      <c r="KJT9" s="116"/>
      <c r="KJU9" s="118"/>
      <c r="KJV9" s="119"/>
      <c r="KJW9" s="119"/>
      <c r="KJX9" s="119"/>
      <c r="KJY9" s="119"/>
      <c r="KJZ9" s="119"/>
      <c r="KKA9" s="116"/>
      <c r="KKB9" s="117"/>
      <c r="KKC9" s="116"/>
      <c r="KKD9" s="118"/>
      <c r="KKE9" s="119"/>
      <c r="KKF9" s="119"/>
      <c r="KKG9" s="119"/>
      <c r="KKH9" s="119"/>
      <c r="KKI9" s="119"/>
      <c r="KKJ9" s="116"/>
      <c r="KKK9" s="117"/>
      <c r="KKL9" s="116"/>
      <c r="KKM9" s="118"/>
      <c r="KKN9" s="119"/>
      <c r="KKO9" s="119"/>
      <c r="KKP9" s="119"/>
      <c r="KKQ9" s="119"/>
      <c r="KKR9" s="119"/>
      <c r="KKS9" s="116"/>
      <c r="KKT9" s="117"/>
      <c r="KKU9" s="116"/>
      <c r="KKV9" s="118"/>
      <c r="KKW9" s="119"/>
      <c r="KKX9" s="119"/>
      <c r="KKY9" s="119"/>
      <c r="KKZ9" s="119"/>
      <c r="KLA9" s="119"/>
      <c r="KLB9" s="116"/>
      <c r="KLC9" s="117"/>
      <c r="KLD9" s="116"/>
      <c r="KLE9" s="118"/>
      <c r="KLF9" s="119"/>
      <c r="KLG9" s="119"/>
      <c r="KLH9" s="119"/>
      <c r="KLI9" s="119"/>
      <c r="KLJ9" s="119"/>
      <c r="KLK9" s="116"/>
      <c r="KLL9" s="117"/>
      <c r="KLM9" s="116"/>
      <c r="KLN9" s="118"/>
      <c r="KLO9" s="119"/>
      <c r="KLP9" s="119"/>
      <c r="KLQ9" s="119"/>
      <c r="KLR9" s="119"/>
      <c r="KLS9" s="119"/>
      <c r="KLT9" s="116"/>
      <c r="KLU9" s="117"/>
      <c r="KLV9" s="116"/>
      <c r="KLW9" s="118"/>
      <c r="KLX9" s="119"/>
      <c r="KLY9" s="119"/>
      <c r="KLZ9" s="119"/>
      <c r="KMA9" s="119"/>
      <c r="KMB9" s="119"/>
      <c r="KMC9" s="116"/>
      <c r="KMD9" s="117"/>
      <c r="KME9" s="116"/>
      <c r="KMF9" s="118"/>
      <c r="KMG9" s="119"/>
      <c r="KMH9" s="119"/>
      <c r="KMI9" s="119"/>
      <c r="KMJ9" s="119"/>
      <c r="KMK9" s="119"/>
      <c r="KML9" s="116"/>
      <c r="KMM9" s="117"/>
      <c r="KMN9" s="116"/>
      <c r="KMO9" s="118"/>
      <c r="KMP9" s="119"/>
      <c r="KMQ9" s="119"/>
      <c r="KMR9" s="119"/>
      <c r="KMS9" s="119"/>
      <c r="KMT9" s="119"/>
      <c r="KMU9" s="116"/>
      <c r="KMV9" s="117"/>
      <c r="KMW9" s="116"/>
      <c r="KMX9" s="118"/>
      <c r="KMY9" s="119"/>
      <c r="KMZ9" s="119"/>
      <c r="KNA9" s="119"/>
      <c r="KNB9" s="119"/>
      <c r="KNC9" s="119"/>
      <c r="KND9" s="116"/>
      <c r="KNE9" s="117"/>
      <c r="KNF9" s="116"/>
      <c r="KNG9" s="118"/>
      <c r="KNH9" s="119"/>
      <c r="KNI9" s="119"/>
      <c r="KNJ9" s="119"/>
      <c r="KNK9" s="119"/>
      <c r="KNL9" s="119"/>
      <c r="KNM9" s="116"/>
      <c r="KNN9" s="117"/>
      <c r="KNO9" s="116"/>
      <c r="KNP9" s="118"/>
      <c r="KNQ9" s="119"/>
      <c r="KNR9" s="119"/>
      <c r="KNS9" s="119"/>
      <c r="KNT9" s="119"/>
      <c r="KNU9" s="119"/>
      <c r="KNV9" s="116"/>
      <c r="KNW9" s="117"/>
      <c r="KNX9" s="116"/>
      <c r="KNY9" s="118"/>
      <c r="KNZ9" s="119"/>
      <c r="KOA9" s="119"/>
      <c r="KOB9" s="119"/>
      <c r="KOC9" s="119"/>
      <c r="KOD9" s="119"/>
      <c r="KOE9" s="116"/>
      <c r="KOF9" s="117"/>
      <c r="KOG9" s="116"/>
      <c r="KOH9" s="118"/>
      <c r="KOI9" s="119"/>
      <c r="KOJ9" s="119"/>
      <c r="KOK9" s="119"/>
      <c r="KOL9" s="119"/>
      <c r="KOM9" s="119"/>
      <c r="KON9" s="116"/>
      <c r="KOO9" s="117"/>
      <c r="KOP9" s="116"/>
      <c r="KOQ9" s="118"/>
      <c r="KOR9" s="119"/>
      <c r="KOS9" s="119"/>
      <c r="KOT9" s="119"/>
      <c r="KOU9" s="119"/>
      <c r="KOV9" s="119"/>
      <c r="KOW9" s="116"/>
      <c r="KOX9" s="117"/>
      <c r="KOY9" s="116"/>
      <c r="KOZ9" s="118"/>
      <c r="KPA9" s="119"/>
      <c r="KPB9" s="119"/>
      <c r="KPC9" s="119"/>
      <c r="KPD9" s="119"/>
      <c r="KPE9" s="119"/>
      <c r="KPF9" s="116"/>
      <c r="KPG9" s="117"/>
      <c r="KPH9" s="116"/>
      <c r="KPI9" s="118"/>
      <c r="KPJ9" s="119"/>
      <c r="KPK9" s="119"/>
      <c r="KPL9" s="119"/>
      <c r="KPM9" s="119"/>
      <c r="KPN9" s="119"/>
      <c r="KPO9" s="116"/>
      <c r="KPP9" s="117"/>
      <c r="KPQ9" s="116"/>
      <c r="KPR9" s="118"/>
      <c r="KPS9" s="119"/>
      <c r="KPT9" s="119"/>
      <c r="KPU9" s="119"/>
      <c r="KPV9" s="119"/>
      <c r="KPW9" s="119"/>
      <c r="KPX9" s="116"/>
      <c r="KPY9" s="117"/>
      <c r="KPZ9" s="116"/>
      <c r="KQA9" s="118"/>
      <c r="KQB9" s="119"/>
      <c r="KQC9" s="119"/>
      <c r="KQD9" s="119"/>
      <c r="KQE9" s="119"/>
      <c r="KQF9" s="119"/>
      <c r="KQG9" s="116"/>
      <c r="KQH9" s="117"/>
      <c r="KQI9" s="116"/>
      <c r="KQJ9" s="118"/>
      <c r="KQK9" s="119"/>
      <c r="KQL9" s="119"/>
      <c r="KQM9" s="119"/>
      <c r="KQN9" s="119"/>
      <c r="KQO9" s="119"/>
      <c r="KQP9" s="116"/>
      <c r="KQQ9" s="117"/>
      <c r="KQR9" s="116"/>
      <c r="KQS9" s="118"/>
      <c r="KQT9" s="119"/>
      <c r="KQU9" s="119"/>
      <c r="KQV9" s="119"/>
      <c r="KQW9" s="119"/>
      <c r="KQX9" s="119"/>
      <c r="KQY9" s="116"/>
      <c r="KQZ9" s="117"/>
      <c r="KRA9" s="116"/>
      <c r="KRB9" s="118"/>
      <c r="KRC9" s="119"/>
      <c r="KRD9" s="119"/>
      <c r="KRE9" s="119"/>
      <c r="KRF9" s="119"/>
      <c r="KRG9" s="119"/>
      <c r="KRH9" s="116"/>
      <c r="KRI9" s="117"/>
      <c r="KRJ9" s="116"/>
      <c r="KRK9" s="118"/>
      <c r="KRL9" s="119"/>
      <c r="KRM9" s="119"/>
      <c r="KRN9" s="119"/>
      <c r="KRO9" s="119"/>
      <c r="KRP9" s="119"/>
      <c r="KRQ9" s="116"/>
      <c r="KRR9" s="117"/>
      <c r="KRS9" s="116"/>
      <c r="KRT9" s="118"/>
      <c r="KRU9" s="119"/>
      <c r="KRV9" s="119"/>
      <c r="KRW9" s="119"/>
      <c r="KRX9" s="119"/>
      <c r="KRY9" s="119"/>
      <c r="KRZ9" s="116"/>
      <c r="KSA9" s="117"/>
      <c r="KSB9" s="116"/>
      <c r="KSC9" s="118"/>
      <c r="KSD9" s="119"/>
      <c r="KSE9" s="119"/>
      <c r="KSF9" s="119"/>
      <c r="KSG9" s="119"/>
      <c r="KSH9" s="119"/>
      <c r="KSI9" s="116"/>
      <c r="KSJ9" s="117"/>
      <c r="KSK9" s="116"/>
      <c r="KSL9" s="118"/>
      <c r="KSM9" s="119"/>
      <c r="KSN9" s="119"/>
      <c r="KSO9" s="119"/>
      <c r="KSP9" s="119"/>
      <c r="KSQ9" s="119"/>
      <c r="KSR9" s="116"/>
      <c r="KSS9" s="117"/>
      <c r="KST9" s="116"/>
      <c r="KSU9" s="118"/>
      <c r="KSV9" s="119"/>
      <c r="KSW9" s="119"/>
      <c r="KSX9" s="119"/>
      <c r="KSY9" s="119"/>
      <c r="KSZ9" s="119"/>
      <c r="KTA9" s="116"/>
      <c r="KTB9" s="117"/>
      <c r="KTC9" s="116"/>
      <c r="KTD9" s="118"/>
      <c r="KTE9" s="119"/>
      <c r="KTF9" s="119"/>
      <c r="KTG9" s="119"/>
      <c r="KTH9" s="119"/>
      <c r="KTI9" s="119"/>
      <c r="KTJ9" s="116"/>
      <c r="KTK9" s="117"/>
      <c r="KTL9" s="116"/>
      <c r="KTM9" s="118"/>
      <c r="KTN9" s="119"/>
      <c r="KTO9" s="119"/>
      <c r="KTP9" s="119"/>
      <c r="KTQ9" s="119"/>
      <c r="KTR9" s="119"/>
      <c r="KTS9" s="116"/>
      <c r="KTT9" s="117"/>
      <c r="KTU9" s="116"/>
      <c r="KTV9" s="118"/>
      <c r="KTW9" s="119"/>
      <c r="KTX9" s="119"/>
      <c r="KTY9" s="119"/>
      <c r="KTZ9" s="119"/>
      <c r="KUA9" s="119"/>
      <c r="KUB9" s="116"/>
      <c r="KUC9" s="117"/>
      <c r="KUD9" s="116"/>
      <c r="KUE9" s="118"/>
      <c r="KUF9" s="119"/>
      <c r="KUG9" s="119"/>
      <c r="KUH9" s="119"/>
      <c r="KUI9" s="119"/>
      <c r="KUJ9" s="119"/>
      <c r="KUK9" s="116"/>
      <c r="KUL9" s="117"/>
      <c r="KUM9" s="116"/>
      <c r="KUN9" s="118"/>
      <c r="KUO9" s="119"/>
      <c r="KUP9" s="119"/>
      <c r="KUQ9" s="119"/>
      <c r="KUR9" s="119"/>
      <c r="KUS9" s="119"/>
      <c r="KUT9" s="116"/>
      <c r="KUU9" s="117"/>
      <c r="KUV9" s="116"/>
      <c r="KUW9" s="118"/>
      <c r="KUX9" s="119"/>
      <c r="KUY9" s="119"/>
      <c r="KUZ9" s="119"/>
      <c r="KVA9" s="119"/>
      <c r="KVB9" s="119"/>
      <c r="KVC9" s="116"/>
      <c r="KVD9" s="117"/>
      <c r="KVE9" s="116"/>
      <c r="KVF9" s="118"/>
      <c r="KVG9" s="119"/>
      <c r="KVH9" s="119"/>
      <c r="KVI9" s="119"/>
      <c r="KVJ9" s="119"/>
      <c r="KVK9" s="119"/>
      <c r="KVL9" s="116"/>
      <c r="KVM9" s="117"/>
      <c r="KVN9" s="116"/>
      <c r="KVO9" s="118"/>
      <c r="KVP9" s="119"/>
      <c r="KVQ9" s="119"/>
      <c r="KVR9" s="119"/>
      <c r="KVS9" s="119"/>
      <c r="KVT9" s="119"/>
      <c r="KVU9" s="116"/>
      <c r="KVV9" s="117"/>
      <c r="KVW9" s="116"/>
      <c r="KVX9" s="118"/>
      <c r="KVY9" s="119"/>
      <c r="KVZ9" s="119"/>
      <c r="KWA9" s="119"/>
      <c r="KWB9" s="119"/>
      <c r="KWC9" s="119"/>
      <c r="KWD9" s="116"/>
      <c r="KWE9" s="117"/>
      <c r="KWF9" s="116"/>
      <c r="KWG9" s="118"/>
      <c r="KWH9" s="119"/>
      <c r="KWI9" s="119"/>
      <c r="KWJ9" s="119"/>
      <c r="KWK9" s="119"/>
      <c r="KWL9" s="119"/>
      <c r="KWM9" s="116"/>
      <c r="KWN9" s="117"/>
      <c r="KWO9" s="116"/>
      <c r="KWP9" s="118"/>
      <c r="KWQ9" s="119"/>
      <c r="KWR9" s="119"/>
      <c r="KWS9" s="119"/>
      <c r="KWT9" s="119"/>
      <c r="KWU9" s="119"/>
      <c r="KWV9" s="116"/>
      <c r="KWW9" s="117"/>
      <c r="KWX9" s="116"/>
      <c r="KWY9" s="118"/>
      <c r="KWZ9" s="119"/>
      <c r="KXA9" s="119"/>
      <c r="KXB9" s="119"/>
      <c r="KXC9" s="119"/>
      <c r="KXD9" s="119"/>
      <c r="KXE9" s="116"/>
      <c r="KXF9" s="117"/>
      <c r="KXG9" s="116"/>
      <c r="KXH9" s="118"/>
      <c r="KXI9" s="119"/>
      <c r="KXJ9" s="119"/>
      <c r="KXK9" s="119"/>
      <c r="KXL9" s="119"/>
      <c r="KXM9" s="119"/>
      <c r="KXN9" s="116"/>
      <c r="KXO9" s="117"/>
      <c r="KXP9" s="116"/>
      <c r="KXQ9" s="118"/>
      <c r="KXR9" s="119"/>
      <c r="KXS9" s="119"/>
      <c r="KXT9" s="119"/>
      <c r="KXU9" s="119"/>
      <c r="KXV9" s="119"/>
      <c r="KXW9" s="116"/>
      <c r="KXX9" s="117"/>
      <c r="KXY9" s="116"/>
      <c r="KXZ9" s="118"/>
      <c r="KYA9" s="119"/>
      <c r="KYB9" s="119"/>
      <c r="KYC9" s="119"/>
      <c r="KYD9" s="119"/>
      <c r="KYE9" s="119"/>
      <c r="KYF9" s="116"/>
      <c r="KYG9" s="117"/>
      <c r="KYH9" s="116"/>
      <c r="KYI9" s="118"/>
      <c r="KYJ9" s="119"/>
      <c r="KYK9" s="119"/>
      <c r="KYL9" s="119"/>
      <c r="KYM9" s="119"/>
      <c r="KYN9" s="119"/>
      <c r="KYO9" s="116"/>
      <c r="KYP9" s="117"/>
      <c r="KYQ9" s="116"/>
      <c r="KYR9" s="118"/>
      <c r="KYS9" s="119"/>
      <c r="KYT9" s="119"/>
      <c r="KYU9" s="119"/>
      <c r="KYV9" s="119"/>
      <c r="KYW9" s="119"/>
      <c r="KYX9" s="116"/>
      <c r="KYY9" s="117"/>
      <c r="KYZ9" s="116"/>
      <c r="KZA9" s="118"/>
      <c r="KZB9" s="119"/>
      <c r="KZC9" s="119"/>
      <c r="KZD9" s="119"/>
      <c r="KZE9" s="119"/>
      <c r="KZF9" s="119"/>
      <c r="KZG9" s="116"/>
      <c r="KZH9" s="117"/>
      <c r="KZI9" s="116"/>
      <c r="KZJ9" s="118"/>
      <c r="KZK9" s="119"/>
      <c r="KZL9" s="119"/>
      <c r="KZM9" s="119"/>
      <c r="KZN9" s="119"/>
      <c r="KZO9" s="119"/>
      <c r="KZP9" s="116"/>
      <c r="KZQ9" s="117"/>
      <c r="KZR9" s="116"/>
      <c r="KZS9" s="118"/>
      <c r="KZT9" s="119"/>
      <c r="KZU9" s="119"/>
      <c r="KZV9" s="119"/>
      <c r="KZW9" s="119"/>
      <c r="KZX9" s="119"/>
      <c r="KZY9" s="116"/>
      <c r="KZZ9" s="117"/>
      <c r="LAA9" s="116"/>
      <c r="LAB9" s="118"/>
      <c r="LAC9" s="119"/>
      <c r="LAD9" s="119"/>
      <c r="LAE9" s="119"/>
      <c r="LAF9" s="119"/>
      <c r="LAG9" s="119"/>
      <c r="LAH9" s="116"/>
      <c r="LAI9" s="117"/>
      <c r="LAJ9" s="116"/>
      <c r="LAK9" s="118"/>
      <c r="LAL9" s="119"/>
      <c r="LAM9" s="119"/>
      <c r="LAN9" s="119"/>
      <c r="LAO9" s="119"/>
      <c r="LAP9" s="119"/>
      <c r="LAQ9" s="116"/>
      <c r="LAR9" s="117"/>
      <c r="LAS9" s="116"/>
      <c r="LAT9" s="118"/>
      <c r="LAU9" s="119"/>
      <c r="LAV9" s="119"/>
      <c r="LAW9" s="119"/>
      <c r="LAX9" s="119"/>
      <c r="LAY9" s="119"/>
      <c r="LAZ9" s="116"/>
      <c r="LBA9" s="117"/>
      <c r="LBB9" s="116"/>
      <c r="LBC9" s="118"/>
      <c r="LBD9" s="119"/>
      <c r="LBE9" s="119"/>
      <c r="LBF9" s="119"/>
      <c r="LBG9" s="119"/>
      <c r="LBH9" s="119"/>
      <c r="LBI9" s="116"/>
      <c r="LBJ9" s="117"/>
      <c r="LBK9" s="116"/>
      <c r="LBL9" s="118"/>
      <c r="LBM9" s="119"/>
      <c r="LBN9" s="119"/>
      <c r="LBO9" s="119"/>
      <c r="LBP9" s="119"/>
      <c r="LBQ9" s="119"/>
      <c r="LBR9" s="116"/>
      <c r="LBS9" s="117"/>
      <c r="LBT9" s="116"/>
      <c r="LBU9" s="118"/>
      <c r="LBV9" s="119"/>
      <c r="LBW9" s="119"/>
      <c r="LBX9" s="119"/>
      <c r="LBY9" s="119"/>
      <c r="LBZ9" s="119"/>
      <c r="LCA9" s="116"/>
      <c r="LCB9" s="117"/>
      <c r="LCC9" s="116"/>
      <c r="LCD9" s="118"/>
      <c r="LCE9" s="119"/>
      <c r="LCF9" s="119"/>
      <c r="LCG9" s="119"/>
      <c r="LCH9" s="119"/>
      <c r="LCI9" s="119"/>
      <c r="LCJ9" s="116"/>
      <c r="LCK9" s="117"/>
      <c r="LCL9" s="116"/>
      <c r="LCM9" s="118"/>
      <c r="LCN9" s="119"/>
      <c r="LCO9" s="119"/>
      <c r="LCP9" s="119"/>
      <c r="LCQ9" s="119"/>
      <c r="LCR9" s="119"/>
      <c r="LCS9" s="116"/>
      <c r="LCT9" s="117"/>
      <c r="LCU9" s="116"/>
      <c r="LCV9" s="118"/>
      <c r="LCW9" s="119"/>
      <c r="LCX9" s="119"/>
      <c r="LCY9" s="119"/>
      <c r="LCZ9" s="119"/>
      <c r="LDA9" s="119"/>
      <c r="LDB9" s="116"/>
      <c r="LDC9" s="117"/>
      <c r="LDD9" s="116"/>
      <c r="LDE9" s="118"/>
      <c r="LDF9" s="119"/>
      <c r="LDG9" s="119"/>
      <c r="LDH9" s="119"/>
      <c r="LDI9" s="119"/>
      <c r="LDJ9" s="119"/>
      <c r="LDK9" s="116"/>
      <c r="LDL9" s="117"/>
      <c r="LDM9" s="116"/>
      <c r="LDN9" s="118"/>
      <c r="LDO9" s="119"/>
      <c r="LDP9" s="119"/>
      <c r="LDQ9" s="119"/>
      <c r="LDR9" s="119"/>
      <c r="LDS9" s="119"/>
      <c r="LDT9" s="116"/>
      <c r="LDU9" s="117"/>
      <c r="LDV9" s="116"/>
      <c r="LDW9" s="118"/>
      <c r="LDX9" s="119"/>
      <c r="LDY9" s="119"/>
      <c r="LDZ9" s="119"/>
      <c r="LEA9" s="119"/>
      <c r="LEB9" s="119"/>
      <c r="LEC9" s="116"/>
      <c r="LED9" s="117"/>
      <c r="LEE9" s="116"/>
      <c r="LEF9" s="118"/>
      <c r="LEG9" s="119"/>
      <c r="LEH9" s="119"/>
      <c r="LEI9" s="119"/>
      <c r="LEJ9" s="119"/>
      <c r="LEK9" s="119"/>
      <c r="LEL9" s="116"/>
      <c r="LEM9" s="117"/>
      <c r="LEN9" s="116"/>
      <c r="LEO9" s="118"/>
      <c r="LEP9" s="119"/>
      <c r="LEQ9" s="119"/>
      <c r="LER9" s="119"/>
      <c r="LES9" s="119"/>
      <c r="LET9" s="119"/>
      <c r="LEU9" s="116"/>
      <c r="LEV9" s="117"/>
      <c r="LEW9" s="116"/>
      <c r="LEX9" s="118"/>
      <c r="LEY9" s="119"/>
      <c r="LEZ9" s="119"/>
      <c r="LFA9" s="119"/>
      <c r="LFB9" s="119"/>
      <c r="LFC9" s="119"/>
      <c r="LFD9" s="116"/>
      <c r="LFE9" s="117"/>
      <c r="LFF9" s="116"/>
      <c r="LFG9" s="118"/>
      <c r="LFH9" s="119"/>
      <c r="LFI9" s="119"/>
      <c r="LFJ9" s="119"/>
      <c r="LFK9" s="119"/>
      <c r="LFL9" s="119"/>
      <c r="LFM9" s="116"/>
      <c r="LFN9" s="117"/>
      <c r="LFO9" s="116"/>
      <c r="LFP9" s="118"/>
      <c r="LFQ9" s="119"/>
      <c r="LFR9" s="119"/>
      <c r="LFS9" s="119"/>
      <c r="LFT9" s="119"/>
      <c r="LFU9" s="119"/>
      <c r="LFV9" s="116"/>
      <c r="LFW9" s="117"/>
      <c r="LFX9" s="116"/>
      <c r="LFY9" s="118"/>
      <c r="LFZ9" s="119"/>
      <c r="LGA9" s="119"/>
      <c r="LGB9" s="119"/>
      <c r="LGC9" s="119"/>
      <c r="LGD9" s="119"/>
      <c r="LGE9" s="116"/>
      <c r="LGF9" s="117"/>
      <c r="LGG9" s="116"/>
      <c r="LGH9" s="118"/>
      <c r="LGI9" s="119"/>
      <c r="LGJ9" s="119"/>
      <c r="LGK9" s="119"/>
      <c r="LGL9" s="119"/>
      <c r="LGM9" s="119"/>
      <c r="LGN9" s="116"/>
      <c r="LGO9" s="117"/>
      <c r="LGP9" s="116"/>
      <c r="LGQ9" s="118"/>
      <c r="LGR9" s="119"/>
      <c r="LGS9" s="119"/>
      <c r="LGT9" s="119"/>
      <c r="LGU9" s="119"/>
      <c r="LGV9" s="119"/>
      <c r="LGW9" s="116"/>
      <c r="LGX9" s="117"/>
      <c r="LGY9" s="116"/>
      <c r="LGZ9" s="118"/>
      <c r="LHA9" s="119"/>
      <c r="LHB9" s="119"/>
      <c r="LHC9" s="119"/>
      <c r="LHD9" s="119"/>
      <c r="LHE9" s="119"/>
      <c r="LHF9" s="116"/>
      <c r="LHG9" s="117"/>
      <c r="LHH9" s="116"/>
      <c r="LHI9" s="118"/>
      <c r="LHJ9" s="119"/>
      <c r="LHK9" s="119"/>
      <c r="LHL9" s="119"/>
      <c r="LHM9" s="119"/>
      <c r="LHN9" s="119"/>
      <c r="LHO9" s="116"/>
      <c r="LHP9" s="117"/>
      <c r="LHQ9" s="116"/>
      <c r="LHR9" s="118"/>
      <c r="LHS9" s="119"/>
      <c r="LHT9" s="119"/>
      <c r="LHU9" s="119"/>
      <c r="LHV9" s="119"/>
      <c r="LHW9" s="119"/>
      <c r="LHX9" s="116"/>
      <c r="LHY9" s="117"/>
      <c r="LHZ9" s="116"/>
      <c r="LIA9" s="118"/>
      <c r="LIB9" s="119"/>
      <c r="LIC9" s="119"/>
      <c r="LID9" s="119"/>
      <c r="LIE9" s="119"/>
      <c r="LIF9" s="119"/>
      <c r="LIG9" s="116"/>
      <c r="LIH9" s="117"/>
      <c r="LII9" s="116"/>
      <c r="LIJ9" s="118"/>
      <c r="LIK9" s="119"/>
      <c r="LIL9" s="119"/>
      <c r="LIM9" s="119"/>
      <c r="LIN9" s="119"/>
      <c r="LIO9" s="119"/>
      <c r="LIP9" s="116"/>
      <c r="LIQ9" s="117"/>
      <c r="LIR9" s="116"/>
      <c r="LIS9" s="118"/>
      <c r="LIT9" s="119"/>
      <c r="LIU9" s="119"/>
      <c r="LIV9" s="119"/>
      <c r="LIW9" s="119"/>
      <c r="LIX9" s="119"/>
      <c r="LIY9" s="116"/>
      <c r="LIZ9" s="117"/>
      <c r="LJA9" s="116"/>
      <c r="LJB9" s="118"/>
      <c r="LJC9" s="119"/>
      <c r="LJD9" s="119"/>
      <c r="LJE9" s="119"/>
      <c r="LJF9" s="119"/>
      <c r="LJG9" s="119"/>
      <c r="LJH9" s="116"/>
      <c r="LJI9" s="117"/>
      <c r="LJJ9" s="116"/>
      <c r="LJK9" s="118"/>
      <c r="LJL9" s="119"/>
      <c r="LJM9" s="119"/>
      <c r="LJN9" s="119"/>
      <c r="LJO9" s="119"/>
      <c r="LJP9" s="119"/>
      <c r="LJQ9" s="116"/>
      <c r="LJR9" s="117"/>
      <c r="LJS9" s="116"/>
      <c r="LJT9" s="118"/>
      <c r="LJU9" s="119"/>
      <c r="LJV9" s="119"/>
      <c r="LJW9" s="119"/>
      <c r="LJX9" s="119"/>
      <c r="LJY9" s="119"/>
      <c r="LJZ9" s="116"/>
      <c r="LKA9" s="117"/>
      <c r="LKB9" s="116"/>
      <c r="LKC9" s="118"/>
      <c r="LKD9" s="119"/>
      <c r="LKE9" s="119"/>
      <c r="LKF9" s="119"/>
      <c r="LKG9" s="119"/>
      <c r="LKH9" s="119"/>
      <c r="LKI9" s="116"/>
      <c r="LKJ9" s="117"/>
      <c r="LKK9" s="116"/>
      <c r="LKL9" s="118"/>
      <c r="LKM9" s="119"/>
      <c r="LKN9" s="119"/>
      <c r="LKO9" s="119"/>
      <c r="LKP9" s="119"/>
      <c r="LKQ9" s="119"/>
      <c r="LKR9" s="116"/>
      <c r="LKS9" s="117"/>
      <c r="LKT9" s="116"/>
      <c r="LKU9" s="118"/>
      <c r="LKV9" s="119"/>
      <c r="LKW9" s="119"/>
      <c r="LKX9" s="119"/>
      <c r="LKY9" s="119"/>
      <c r="LKZ9" s="119"/>
      <c r="LLA9" s="116"/>
      <c r="LLB9" s="117"/>
      <c r="LLC9" s="116"/>
      <c r="LLD9" s="118"/>
      <c r="LLE9" s="119"/>
      <c r="LLF9" s="119"/>
      <c r="LLG9" s="119"/>
      <c r="LLH9" s="119"/>
      <c r="LLI9" s="119"/>
      <c r="LLJ9" s="116"/>
      <c r="LLK9" s="117"/>
      <c r="LLL9" s="116"/>
      <c r="LLM9" s="118"/>
      <c r="LLN9" s="119"/>
      <c r="LLO9" s="119"/>
      <c r="LLP9" s="119"/>
      <c r="LLQ9" s="119"/>
      <c r="LLR9" s="119"/>
      <c r="LLS9" s="116"/>
      <c r="LLT9" s="117"/>
      <c r="LLU9" s="116"/>
      <c r="LLV9" s="118"/>
      <c r="LLW9" s="119"/>
      <c r="LLX9" s="119"/>
      <c r="LLY9" s="119"/>
      <c r="LLZ9" s="119"/>
      <c r="LMA9" s="119"/>
      <c r="LMB9" s="116"/>
      <c r="LMC9" s="117"/>
      <c r="LMD9" s="116"/>
      <c r="LME9" s="118"/>
      <c r="LMF9" s="119"/>
      <c r="LMG9" s="119"/>
      <c r="LMH9" s="119"/>
      <c r="LMI9" s="119"/>
      <c r="LMJ9" s="119"/>
      <c r="LMK9" s="116"/>
      <c r="LML9" s="117"/>
      <c r="LMM9" s="116"/>
      <c r="LMN9" s="118"/>
      <c r="LMO9" s="119"/>
      <c r="LMP9" s="119"/>
      <c r="LMQ9" s="119"/>
      <c r="LMR9" s="119"/>
      <c r="LMS9" s="119"/>
      <c r="LMT9" s="116"/>
      <c r="LMU9" s="117"/>
      <c r="LMV9" s="116"/>
      <c r="LMW9" s="118"/>
      <c r="LMX9" s="119"/>
      <c r="LMY9" s="119"/>
      <c r="LMZ9" s="119"/>
      <c r="LNA9" s="119"/>
      <c r="LNB9" s="119"/>
      <c r="LNC9" s="116"/>
      <c r="LND9" s="117"/>
      <c r="LNE9" s="116"/>
      <c r="LNF9" s="118"/>
      <c r="LNG9" s="119"/>
      <c r="LNH9" s="119"/>
      <c r="LNI9" s="119"/>
      <c r="LNJ9" s="119"/>
      <c r="LNK9" s="119"/>
      <c r="LNL9" s="116"/>
      <c r="LNM9" s="117"/>
      <c r="LNN9" s="116"/>
      <c r="LNO9" s="118"/>
      <c r="LNP9" s="119"/>
      <c r="LNQ9" s="119"/>
      <c r="LNR9" s="119"/>
      <c r="LNS9" s="119"/>
      <c r="LNT9" s="119"/>
      <c r="LNU9" s="116"/>
      <c r="LNV9" s="117"/>
      <c r="LNW9" s="116"/>
      <c r="LNX9" s="118"/>
      <c r="LNY9" s="119"/>
      <c r="LNZ9" s="119"/>
      <c r="LOA9" s="119"/>
      <c r="LOB9" s="119"/>
      <c r="LOC9" s="119"/>
      <c r="LOD9" s="116"/>
      <c r="LOE9" s="117"/>
      <c r="LOF9" s="116"/>
      <c r="LOG9" s="118"/>
      <c r="LOH9" s="119"/>
      <c r="LOI9" s="119"/>
      <c r="LOJ9" s="119"/>
      <c r="LOK9" s="119"/>
      <c r="LOL9" s="119"/>
      <c r="LOM9" s="116"/>
      <c r="LON9" s="117"/>
      <c r="LOO9" s="116"/>
      <c r="LOP9" s="118"/>
      <c r="LOQ9" s="119"/>
      <c r="LOR9" s="119"/>
      <c r="LOS9" s="119"/>
      <c r="LOT9" s="119"/>
      <c r="LOU9" s="119"/>
      <c r="LOV9" s="116"/>
      <c r="LOW9" s="117"/>
      <c r="LOX9" s="116"/>
      <c r="LOY9" s="118"/>
      <c r="LOZ9" s="119"/>
      <c r="LPA9" s="119"/>
      <c r="LPB9" s="119"/>
      <c r="LPC9" s="119"/>
      <c r="LPD9" s="119"/>
      <c r="LPE9" s="116"/>
      <c r="LPF9" s="117"/>
      <c r="LPG9" s="116"/>
      <c r="LPH9" s="118"/>
      <c r="LPI9" s="119"/>
      <c r="LPJ9" s="119"/>
      <c r="LPK9" s="119"/>
      <c r="LPL9" s="119"/>
      <c r="LPM9" s="119"/>
      <c r="LPN9" s="116"/>
      <c r="LPO9" s="117"/>
      <c r="LPP9" s="116"/>
      <c r="LPQ9" s="118"/>
      <c r="LPR9" s="119"/>
      <c r="LPS9" s="119"/>
      <c r="LPT9" s="119"/>
      <c r="LPU9" s="119"/>
      <c r="LPV9" s="119"/>
      <c r="LPW9" s="116"/>
      <c r="LPX9" s="117"/>
      <c r="LPY9" s="116"/>
      <c r="LPZ9" s="118"/>
      <c r="LQA9" s="119"/>
      <c r="LQB9" s="119"/>
      <c r="LQC9" s="119"/>
      <c r="LQD9" s="119"/>
      <c r="LQE9" s="119"/>
      <c r="LQF9" s="116"/>
      <c r="LQG9" s="117"/>
      <c r="LQH9" s="116"/>
      <c r="LQI9" s="118"/>
      <c r="LQJ9" s="119"/>
      <c r="LQK9" s="119"/>
      <c r="LQL9" s="119"/>
      <c r="LQM9" s="119"/>
      <c r="LQN9" s="119"/>
      <c r="LQO9" s="116"/>
      <c r="LQP9" s="117"/>
      <c r="LQQ9" s="116"/>
      <c r="LQR9" s="118"/>
      <c r="LQS9" s="119"/>
      <c r="LQT9" s="119"/>
      <c r="LQU9" s="119"/>
      <c r="LQV9" s="119"/>
      <c r="LQW9" s="119"/>
      <c r="LQX9" s="116"/>
      <c r="LQY9" s="117"/>
      <c r="LQZ9" s="116"/>
      <c r="LRA9" s="118"/>
      <c r="LRB9" s="119"/>
      <c r="LRC9" s="119"/>
      <c r="LRD9" s="119"/>
      <c r="LRE9" s="119"/>
      <c r="LRF9" s="119"/>
      <c r="LRG9" s="116"/>
      <c r="LRH9" s="117"/>
      <c r="LRI9" s="116"/>
      <c r="LRJ9" s="118"/>
      <c r="LRK9" s="119"/>
      <c r="LRL9" s="119"/>
      <c r="LRM9" s="119"/>
      <c r="LRN9" s="119"/>
      <c r="LRO9" s="119"/>
      <c r="LRP9" s="116"/>
      <c r="LRQ9" s="117"/>
      <c r="LRR9" s="116"/>
      <c r="LRS9" s="118"/>
      <c r="LRT9" s="119"/>
      <c r="LRU9" s="119"/>
      <c r="LRV9" s="119"/>
      <c r="LRW9" s="119"/>
      <c r="LRX9" s="119"/>
      <c r="LRY9" s="116"/>
      <c r="LRZ9" s="117"/>
      <c r="LSA9" s="116"/>
      <c r="LSB9" s="118"/>
      <c r="LSC9" s="119"/>
      <c r="LSD9" s="119"/>
      <c r="LSE9" s="119"/>
      <c r="LSF9" s="119"/>
      <c r="LSG9" s="119"/>
      <c r="LSH9" s="116"/>
      <c r="LSI9" s="117"/>
      <c r="LSJ9" s="116"/>
      <c r="LSK9" s="118"/>
      <c r="LSL9" s="119"/>
      <c r="LSM9" s="119"/>
      <c r="LSN9" s="119"/>
      <c r="LSO9" s="119"/>
      <c r="LSP9" s="119"/>
      <c r="LSQ9" s="116"/>
      <c r="LSR9" s="117"/>
      <c r="LSS9" s="116"/>
      <c r="LST9" s="118"/>
      <c r="LSU9" s="119"/>
      <c r="LSV9" s="119"/>
      <c r="LSW9" s="119"/>
      <c r="LSX9" s="119"/>
      <c r="LSY9" s="119"/>
      <c r="LSZ9" s="116"/>
      <c r="LTA9" s="117"/>
      <c r="LTB9" s="116"/>
      <c r="LTC9" s="118"/>
      <c r="LTD9" s="119"/>
      <c r="LTE9" s="119"/>
      <c r="LTF9" s="119"/>
      <c r="LTG9" s="119"/>
      <c r="LTH9" s="119"/>
      <c r="LTI9" s="116"/>
      <c r="LTJ9" s="117"/>
      <c r="LTK9" s="116"/>
      <c r="LTL9" s="118"/>
      <c r="LTM9" s="119"/>
      <c r="LTN9" s="119"/>
      <c r="LTO9" s="119"/>
      <c r="LTP9" s="119"/>
      <c r="LTQ9" s="119"/>
      <c r="LTR9" s="116"/>
      <c r="LTS9" s="117"/>
      <c r="LTT9" s="116"/>
      <c r="LTU9" s="118"/>
      <c r="LTV9" s="119"/>
      <c r="LTW9" s="119"/>
      <c r="LTX9" s="119"/>
      <c r="LTY9" s="119"/>
      <c r="LTZ9" s="119"/>
      <c r="LUA9" s="116"/>
      <c r="LUB9" s="117"/>
      <c r="LUC9" s="116"/>
      <c r="LUD9" s="118"/>
      <c r="LUE9" s="119"/>
      <c r="LUF9" s="119"/>
      <c r="LUG9" s="119"/>
      <c r="LUH9" s="119"/>
      <c r="LUI9" s="119"/>
      <c r="LUJ9" s="116"/>
      <c r="LUK9" s="117"/>
      <c r="LUL9" s="116"/>
      <c r="LUM9" s="118"/>
      <c r="LUN9" s="119"/>
      <c r="LUO9" s="119"/>
      <c r="LUP9" s="119"/>
      <c r="LUQ9" s="119"/>
      <c r="LUR9" s="119"/>
      <c r="LUS9" s="116"/>
      <c r="LUT9" s="117"/>
      <c r="LUU9" s="116"/>
      <c r="LUV9" s="118"/>
      <c r="LUW9" s="119"/>
      <c r="LUX9" s="119"/>
      <c r="LUY9" s="119"/>
      <c r="LUZ9" s="119"/>
      <c r="LVA9" s="119"/>
      <c r="LVB9" s="116"/>
      <c r="LVC9" s="117"/>
      <c r="LVD9" s="116"/>
      <c r="LVE9" s="118"/>
      <c r="LVF9" s="119"/>
      <c r="LVG9" s="119"/>
      <c r="LVH9" s="119"/>
      <c r="LVI9" s="119"/>
      <c r="LVJ9" s="119"/>
      <c r="LVK9" s="116"/>
      <c r="LVL9" s="117"/>
      <c r="LVM9" s="116"/>
      <c r="LVN9" s="118"/>
      <c r="LVO9" s="119"/>
      <c r="LVP9" s="119"/>
      <c r="LVQ9" s="119"/>
      <c r="LVR9" s="119"/>
      <c r="LVS9" s="119"/>
      <c r="LVT9" s="116"/>
      <c r="LVU9" s="117"/>
      <c r="LVV9" s="116"/>
      <c r="LVW9" s="118"/>
      <c r="LVX9" s="119"/>
      <c r="LVY9" s="119"/>
      <c r="LVZ9" s="119"/>
      <c r="LWA9" s="119"/>
      <c r="LWB9" s="119"/>
      <c r="LWC9" s="116"/>
      <c r="LWD9" s="117"/>
      <c r="LWE9" s="116"/>
      <c r="LWF9" s="118"/>
      <c r="LWG9" s="119"/>
      <c r="LWH9" s="119"/>
      <c r="LWI9" s="119"/>
      <c r="LWJ9" s="119"/>
      <c r="LWK9" s="119"/>
      <c r="LWL9" s="116"/>
      <c r="LWM9" s="117"/>
      <c r="LWN9" s="116"/>
      <c r="LWO9" s="118"/>
      <c r="LWP9" s="119"/>
      <c r="LWQ9" s="119"/>
      <c r="LWR9" s="119"/>
      <c r="LWS9" s="119"/>
      <c r="LWT9" s="119"/>
      <c r="LWU9" s="116"/>
      <c r="LWV9" s="117"/>
      <c r="LWW9" s="116"/>
      <c r="LWX9" s="118"/>
      <c r="LWY9" s="119"/>
      <c r="LWZ9" s="119"/>
      <c r="LXA9" s="119"/>
      <c r="LXB9" s="119"/>
      <c r="LXC9" s="119"/>
      <c r="LXD9" s="116"/>
      <c r="LXE9" s="117"/>
      <c r="LXF9" s="116"/>
      <c r="LXG9" s="118"/>
      <c r="LXH9" s="119"/>
      <c r="LXI9" s="119"/>
      <c r="LXJ9" s="119"/>
      <c r="LXK9" s="119"/>
      <c r="LXL9" s="119"/>
      <c r="LXM9" s="116"/>
      <c r="LXN9" s="117"/>
      <c r="LXO9" s="116"/>
      <c r="LXP9" s="118"/>
      <c r="LXQ9" s="119"/>
      <c r="LXR9" s="119"/>
      <c r="LXS9" s="119"/>
      <c r="LXT9" s="119"/>
      <c r="LXU9" s="119"/>
      <c r="LXV9" s="116"/>
      <c r="LXW9" s="117"/>
      <c r="LXX9" s="116"/>
      <c r="LXY9" s="118"/>
      <c r="LXZ9" s="119"/>
      <c r="LYA9" s="119"/>
      <c r="LYB9" s="119"/>
      <c r="LYC9" s="119"/>
      <c r="LYD9" s="119"/>
      <c r="LYE9" s="116"/>
      <c r="LYF9" s="117"/>
      <c r="LYG9" s="116"/>
      <c r="LYH9" s="118"/>
      <c r="LYI9" s="119"/>
      <c r="LYJ9" s="119"/>
      <c r="LYK9" s="119"/>
      <c r="LYL9" s="119"/>
      <c r="LYM9" s="119"/>
      <c r="LYN9" s="116"/>
      <c r="LYO9" s="117"/>
      <c r="LYP9" s="116"/>
      <c r="LYQ9" s="118"/>
      <c r="LYR9" s="119"/>
      <c r="LYS9" s="119"/>
      <c r="LYT9" s="119"/>
      <c r="LYU9" s="119"/>
      <c r="LYV9" s="119"/>
      <c r="LYW9" s="116"/>
      <c r="LYX9" s="117"/>
      <c r="LYY9" s="116"/>
      <c r="LYZ9" s="118"/>
      <c r="LZA9" s="119"/>
      <c r="LZB9" s="119"/>
      <c r="LZC9" s="119"/>
      <c r="LZD9" s="119"/>
      <c r="LZE9" s="119"/>
      <c r="LZF9" s="116"/>
      <c r="LZG9" s="117"/>
      <c r="LZH9" s="116"/>
      <c r="LZI9" s="118"/>
      <c r="LZJ9" s="119"/>
      <c r="LZK9" s="119"/>
      <c r="LZL9" s="119"/>
      <c r="LZM9" s="119"/>
      <c r="LZN9" s="119"/>
      <c r="LZO9" s="116"/>
      <c r="LZP9" s="117"/>
      <c r="LZQ9" s="116"/>
      <c r="LZR9" s="118"/>
      <c r="LZS9" s="119"/>
      <c r="LZT9" s="119"/>
      <c r="LZU9" s="119"/>
      <c r="LZV9" s="119"/>
      <c r="LZW9" s="119"/>
      <c r="LZX9" s="116"/>
      <c r="LZY9" s="117"/>
      <c r="LZZ9" s="116"/>
      <c r="MAA9" s="118"/>
      <c r="MAB9" s="119"/>
      <c r="MAC9" s="119"/>
      <c r="MAD9" s="119"/>
      <c r="MAE9" s="119"/>
      <c r="MAF9" s="119"/>
      <c r="MAG9" s="116"/>
      <c r="MAH9" s="117"/>
      <c r="MAI9" s="116"/>
      <c r="MAJ9" s="118"/>
      <c r="MAK9" s="119"/>
      <c r="MAL9" s="119"/>
      <c r="MAM9" s="119"/>
      <c r="MAN9" s="119"/>
      <c r="MAO9" s="119"/>
      <c r="MAP9" s="116"/>
      <c r="MAQ9" s="117"/>
      <c r="MAR9" s="116"/>
      <c r="MAS9" s="118"/>
      <c r="MAT9" s="119"/>
      <c r="MAU9" s="119"/>
      <c r="MAV9" s="119"/>
      <c r="MAW9" s="119"/>
      <c r="MAX9" s="119"/>
      <c r="MAY9" s="116"/>
      <c r="MAZ9" s="117"/>
      <c r="MBA9" s="116"/>
      <c r="MBB9" s="118"/>
      <c r="MBC9" s="119"/>
      <c r="MBD9" s="119"/>
      <c r="MBE9" s="119"/>
      <c r="MBF9" s="119"/>
      <c r="MBG9" s="119"/>
      <c r="MBH9" s="116"/>
      <c r="MBI9" s="117"/>
      <c r="MBJ9" s="116"/>
      <c r="MBK9" s="118"/>
      <c r="MBL9" s="119"/>
      <c r="MBM9" s="119"/>
      <c r="MBN9" s="119"/>
      <c r="MBO9" s="119"/>
      <c r="MBP9" s="119"/>
      <c r="MBQ9" s="116"/>
      <c r="MBR9" s="117"/>
      <c r="MBS9" s="116"/>
      <c r="MBT9" s="118"/>
      <c r="MBU9" s="119"/>
      <c r="MBV9" s="119"/>
      <c r="MBW9" s="119"/>
      <c r="MBX9" s="119"/>
      <c r="MBY9" s="119"/>
      <c r="MBZ9" s="116"/>
      <c r="MCA9" s="117"/>
      <c r="MCB9" s="116"/>
      <c r="MCC9" s="118"/>
      <c r="MCD9" s="119"/>
      <c r="MCE9" s="119"/>
      <c r="MCF9" s="119"/>
      <c r="MCG9" s="119"/>
      <c r="MCH9" s="119"/>
      <c r="MCI9" s="116"/>
      <c r="MCJ9" s="117"/>
      <c r="MCK9" s="116"/>
      <c r="MCL9" s="118"/>
      <c r="MCM9" s="119"/>
      <c r="MCN9" s="119"/>
      <c r="MCO9" s="119"/>
      <c r="MCP9" s="119"/>
      <c r="MCQ9" s="119"/>
      <c r="MCR9" s="116"/>
      <c r="MCS9" s="117"/>
      <c r="MCT9" s="116"/>
      <c r="MCU9" s="118"/>
      <c r="MCV9" s="119"/>
      <c r="MCW9" s="119"/>
      <c r="MCX9" s="119"/>
      <c r="MCY9" s="119"/>
      <c r="MCZ9" s="119"/>
      <c r="MDA9" s="116"/>
      <c r="MDB9" s="117"/>
      <c r="MDC9" s="116"/>
      <c r="MDD9" s="118"/>
      <c r="MDE9" s="119"/>
      <c r="MDF9" s="119"/>
      <c r="MDG9" s="119"/>
      <c r="MDH9" s="119"/>
      <c r="MDI9" s="119"/>
      <c r="MDJ9" s="116"/>
      <c r="MDK9" s="117"/>
      <c r="MDL9" s="116"/>
      <c r="MDM9" s="118"/>
      <c r="MDN9" s="119"/>
      <c r="MDO9" s="119"/>
      <c r="MDP9" s="119"/>
      <c r="MDQ9" s="119"/>
      <c r="MDR9" s="119"/>
      <c r="MDS9" s="116"/>
      <c r="MDT9" s="117"/>
      <c r="MDU9" s="116"/>
      <c r="MDV9" s="118"/>
      <c r="MDW9" s="119"/>
      <c r="MDX9" s="119"/>
      <c r="MDY9" s="119"/>
      <c r="MDZ9" s="119"/>
      <c r="MEA9" s="119"/>
      <c r="MEB9" s="116"/>
      <c r="MEC9" s="117"/>
      <c r="MED9" s="116"/>
      <c r="MEE9" s="118"/>
      <c r="MEF9" s="119"/>
      <c r="MEG9" s="119"/>
      <c r="MEH9" s="119"/>
      <c r="MEI9" s="119"/>
      <c r="MEJ9" s="119"/>
      <c r="MEK9" s="116"/>
      <c r="MEL9" s="117"/>
      <c r="MEM9" s="116"/>
      <c r="MEN9" s="118"/>
      <c r="MEO9" s="119"/>
      <c r="MEP9" s="119"/>
      <c r="MEQ9" s="119"/>
      <c r="MER9" s="119"/>
      <c r="MES9" s="119"/>
      <c r="MET9" s="116"/>
      <c r="MEU9" s="117"/>
      <c r="MEV9" s="116"/>
      <c r="MEW9" s="118"/>
      <c r="MEX9" s="119"/>
      <c r="MEY9" s="119"/>
      <c r="MEZ9" s="119"/>
      <c r="MFA9" s="119"/>
      <c r="MFB9" s="119"/>
      <c r="MFC9" s="116"/>
      <c r="MFD9" s="117"/>
      <c r="MFE9" s="116"/>
      <c r="MFF9" s="118"/>
      <c r="MFG9" s="119"/>
      <c r="MFH9" s="119"/>
      <c r="MFI9" s="119"/>
      <c r="MFJ9" s="119"/>
      <c r="MFK9" s="119"/>
      <c r="MFL9" s="116"/>
      <c r="MFM9" s="117"/>
      <c r="MFN9" s="116"/>
      <c r="MFO9" s="118"/>
      <c r="MFP9" s="119"/>
      <c r="MFQ9" s="119"/>
      <c r="MFR9" s="119"/>
      <c r="MFS9" s="119"/>
      <c r="MFT9" s="119"/>
      <c r="MFU9" s="116"/>
      <c r="MFV9" s="117"/>
      <c r="MFW9" s="116"/>
      <c r="MFX9" s="118"/>
      <c r="MFY9" s="119"/>
      <c r="MFZ9" s="119"/>
      <c r="MGA9" s="119"/>
      <c r="MGB9" s="119"/>
      <c r="MGC9" s="119"/>
      <c r="MGD9" s="116"/>
      <c r="MGE9" s="117"/>
      <c r="MGF9" s="116"/>
      <c r="MGG9" s="118"/>
      <c r="MGH9" s="119"/>
      <c r="MGI9" s="119"/>
      <c r="MGJ9" s="119"/>
      <c r="MGK9" s="119"/>
      <c r="MGL9" s="119"/>
      <c r="MGM9" s="116"/>
      <c r="MGN9" s="117"/>
      <c r="MGO9" s="116"/>
      <c r="MGP9" s="118"/>
      <c r="MGQ9" s="119"/>
      <c r="MGR9" s="119"/>
      <c r="MGS9" s="119"/>
      <c r="MGT9" s="119"/>
      <c r="MGU9" s="119"/>
      <c r="MGV9" s="116"/>
      <c r="MGW9" s="117"/>
      <c r="MGX9" s="116"/>
      <c r="MGY9" s="118"/>
      <c r="MGZ9" s="119"/>
      <c r="MHA9" s="119"/>
      <c r="MHB9" s="119"/>
      <c r="MHC9" s="119"/>
      <c r="MHD9" s="119"/>
      <c r="MHE9" s="116"/>
      <c r="MHF9" s="117"/>
      <c r="MHG9" s="116"/>
      <c r="MHH9" s="118"/>
      <c r="MHI9" s="119"/>
      <c r="MHJ9" s="119"/>
      <c r="MHK9" s="119"/>
      <c r="MHL9" s="119"/>
      <c r="MHM9" s="119"/>
      <c r="MHN9" s="116"/>
      <c r="MHO9" s="117"/>
      <c r="MHP9" s="116"/>
      <c r="MHQ9" s="118"/>
      <c r="MHR9" s="119"/>
      <c r="MHS9" s="119"/>
      <c r="MHT9" s="119"/>
      <c r="MHU9" s="119"/>
      <c r="MHV9" s="119"/>
      <c r="MHW9" s="116"/>
      <c r="MHX9" s="117"/>
      <c r="MHY9" s="116"/>
      <c r="MHZ9" s="118"/>
      <c r="MIA9" s="119"/>
      <c r="MIB9" s="119"/>
      <c r="MIC9" s="119"/>
      <c r="MID9" s="119"/>
      <c r="MIE9" s="119"/>
      <c r="MIF9" s="116"/>
      <c r="MIG9" s="117"/>
      <c r="MIH9" s="116"/>
      <c r="MII9" s="118"/>
      <c r="MIJ9" s="119"/>
      <c r="MIK9" s="119"/>
      <c r="MIL9" s="119"/>
      <c r="MIM9" s="119"/>
      <c r="MIN9" s="119"/>
      <c r="MIO9" s="116"/>
      <c r="MIP9" s="117"/>
      <c r="MIQ9" s="116"/>
      <c r="MIR9" s="118"/>
      <c r="MIS9" s="119"/>
      <c r="MIT9" s="119"/>
      <c r="MIU9" s="119"/>
      <c r="MIV9" s="119"/>
      <c r="MIW9" s="119"/>
      <c r="MIX9" s="116"/>
      <c r="MIY9" s="117"/>
      <c r="MIZ9" s="116"/>
      <c r="MJA9" s="118"/>
      <c r="MJB9" s="119"/>
      <c r="MJC9" s="119"/>
      <c r="MJD9" s="119"/>
      <c r="MJE9" s="119"/>
      <c r="MJF9" s="119"/>
      <c r="MJG9" s="116"/>
      <c r="MJH9" s="117"/>
      <c r="MJI9" s="116"/>
      <c r="MJJ9" s="118"/>
      <c r="MJK9" s="119"/>
      <c r="MJL9" s="119"/>
      <c r="MJM9" s="119"/>
      <c r="MJN9" s="119"/>
      <c r="MJO9" s="119"/>
      <c r="MJP9" s="116"/>
      <c r="MJQ9" s="117"/>
      <c r="MJR9" s="116"/>
      <c r="MJS9" s="118"/>
      <c r="MJT9" s="119"/>
      <c r="MJU9" s="119"/>
      <c r="MJV9" s="119"/>
      <c r="MJW9" s="119"/>
      <c r="MJX9" s="119"/>
      <c r="MJY9" s="116"/>
      <c r="MJZ9" s="117"/>
      <c r="MKA9" s="116"/>
      <c r="MKB9" s="118"/>
      <c r="MKC9" s="119"/>
      <c r="MKD9" s="119"/>
      <c r="MKE9" s="119"/>
      <c r="MKF9" s="119"/>
      <c r="MKG9" s="119"/>
      <c r="MKH9" s="116"/>
      <c r="MKI9" s="117"/>
      <c r="MKJ9" s="116"/>
      <c r="MKK9" s="118"/>
      <c r="MKL9" s="119"/>
      <c r="MKM9" s="119"/>
      <c r="MKN9" s="119"/>
      <c r="MKO9" s="119"/>
      <c r="MKP9" s="119"/>
      <c r="MKQ9" s="116"/>
      <c r="MKR9" s="117"/>
      <c r="MKS9" s="116"/>
      <c r="MKT9" s="118"/>
      <c r="MKU9" s="119"/>
      <c r="MKV9" s="119"/>
      <c r="MKW9" s="119"/>
      <c r="MKX9" s="119"/>
      <c r="MKY9" s="119"/>
      <c r="MKZ9" s="116"/>
      <c r="MLA9" s="117"/>
      <c r="MLB9" s="116"/>
      <c r="MLC9" s="118"/>
      <c r="MLD9" s="119"/>
      <c r="MLE9" s="119"/>
      <c r="MLF9" s="119"/>
      <c r="MLG9" s="119"/>
      <c r="MLH9" s="119"/>
      <c r="MLI9" s="116"/>
      <c r="MLJ9" s="117"/>
      <c r="MLK9" s="116"/>
      <c r="MLL9" s="118"/>
      <c r="MLM9" s="119"/>
      <c r="MLN9" s="119"/>
      <c r="MLO9" s="119"/>
      <c r="MLP9" s="119"/>
      <c r="MLQ9" s="119"/>
      <c r="MLR9" s="116"/>
      <c r="MLS9" s="117"/>
      <c r="MLT9" s="116"/>
      <c r="MLU9" s="118"/>
      <c r="MLV9" s="119"/>
      <c r="MLW9" s="119"/>
      <c r="MLX9" s="119"/>
      <c r="MLY9" s="119"/>
      <c r="MLZ9" s="119"/>
      <c r="MMA9" s="116"/>
      <c r="MMB9" s="117"/>
      <c r="MMC9" s="116"/>
      <c r="MMD9" s="118"/>
      <c r="MME9" s="119"/>
      <c r="MMF9" s="119"/>
      <c r="MMG9" s="119"/>
      <c r="MMH9" s="119"/>
      <c r="MMI9" s="119"/>
      <c r="MMJ9" s="116"/>
      <c r="MMK9" s="117"/>
      <c r="MML9" s="116"/>
      <c r="MMM9" s="118"/>
      <c r="MMN9" s="119"/>
      <c r="MMO9" s="119"/>
      <c r="MMP9" s="119"/>
      <c r="MMQ9" s="119"/>
      <c r="MMR9" s="119"/>
      <c r="MMS9" s="116"/>
      <c r="MMT9" s="117"/>
      <c r="MMU9" s="116"/>
      <c r="MMV9" s="118"/>
      <c r="MMW9" s="119"/>
      <c r="MMX9" s="119"/>
      <c r="MMY9" s="119"/>
      <c r="MMZ9" s="119"/>
      <c r="MNA9" s="119"/>
      <c r="MNB9" s="116"/>
      <c r="MNC9" s="117"/>
      <c r="MND9" s="116"/>
      <c r="MNE9" s="118"/>
      <c r="MNF9" s="119"/>
      <c r="MNG9" s="119"/>
      <c r="MNH9" s="119"/>
      <c r="MNI9" s="119"/>
      <c r="MNJ9" s="119"/>
      <c r="MNK9" s="116"/>
      <c r="MNL9" s="117"/>
      <c r="MNM9" s="116"/>
      <c r="MNN9" s="118"/>
      <c r="MNO9" s="119"/>
      <c r="MNP9" s="119"/>
      <c r="MNQ9" s="119"/>
      <c r="MNR9" s="119"/>
      <c r="MNS9" s="119"/>
      <c r="MNT9" s="116"/>
      <c r="MNU9" s="117"/>
      <c r="MNV9" s="116"/>
      <c r="MNW9" s="118"/>
      <c r="MNX9" s="119"/>
      <c r="MNY9" s="119"/>
      <c r="MNZ9" s="119"/>
      <c r="MOA9" s="119"/>
      <c r="MOB9" s="119"/>
      <c r="MOC9" s="116"/>
      <c r="MOD9" s="117"/>
      <c r="MOE9" s="116"/>
      <c r="MOF9" s="118"/>
      <c r="MOG9" s="119"/>
      <c r="MOH9" s="119"/>
      <c r="MOI9" s="119"/>
      <c r="MOJ9" s="119"/>
      <c r="MOK9" s="119"/>
      <c r="MOL9" s="116"/>
      <c r="MOM9" s="117"/>
      <c r="MON9" s="116"/>
      <c r="MOO9" s="118"/>
      <c r="MOP9" s="119"/>
      <c r="MOQ9" s="119"/>
      <c r="MOR9" s="119"/>
      <c r="MOS9" s="119"/>
      <c r="MOT9" s="119"/>
      <c r="MOU9" s="116"/>
      <c r="MOV9" s="117"/>
      <c r="MOW9" s="116"/>
      <c r="MOX9" s="118"/>
      <c r="MOY9" s="119"/>
      <c r="MOZ9" s="119"/>
      <c r="MPA9" s="119"/>
      <c r="MPB9" s="119"/>
      <c r="MPC9" s="119"/>
      <c r="MPD9" s="116"/>
      <c r="MPE9" s="117"/>
      <c r="MPF9" s="116"/>
      <c r="MPG9" s="118"/>
      <c r="MPH9" s="119"/>
      <c r="MPI9" s="119"/>
      <c r="MPJ9" s="119"/>
      <c r="MPK9" s="119"/>
      <c r="MPL9" s="119"/>
      <c r="MPM9" s="116"/>
      <c r="MPN9" s="117"/>
      <c r="MPO9" s="116"/>
      <c r="MPP9" s="118"/>
      <c r="MPQ9" s="119"/>
      <c r="MPR9" s="119"/>
      <c r="MPS9" s="119"/>
      <c r="MPT9" s="119"/>
      <c r="MPU9" s="119"/>
      <c r="MPV9" s="116"/>
      <c r="MPW9" s="117"/>
      <c r="MPX9" s="116"/>
      <c r="MPY9" s="118"/>
      <c r="MPZ9" s="119"/>
      <c r="MQA9" s="119"/>
      <c r="MQB9" s="119"/>
      <c r="MQC9" s="119"/>
      <c r="MQD9" s="119"/>
      <c r="MQE9" s="116"/>
      <c r="MQF9" s="117"/>
      <c r="MQG9" s="116"/>
      <c r="MQH9" s="118"/>
      <c r="MQI9" s="119"/>
      <c r="MQJ9" s="119"/>
      <c r="MQK9" s="119"/>
      <c r="MQL9" s="119"/>
      <c r="MQM9" s="119"/>
      <c r="MQN9" s="116"/>
      <c r="MQO9" s="117"/>
      <c r="MQP9" s="116"/>
      <c r="MQQ9" s="118"/>
      <c r="MQR9" s="119"/>
      <c r="MQS9" s="119"/>
      <c r="MQT9" s="119"/>
      <c r="MQU9" s="119"/>
      <c r="MQV9" s="119"/>
      <c r="MQW9" s="116"/>
      <c r="MQX9" s="117"/>
      <c r="MQY9" s="116"/>
      <c r="MQZ9" s="118"/>
      <c r="MRA9" s="119"/>
      <c r="MRB9" s="119"/>
      <c r="MRC9" s="119"/>
      <c r="MRD9" s="119"/>
      <c r="MRE9" s="119"/>
      <c r="MRF9" s="116"/>
      <c r="MRG9" s="117"/>
      <c r="MRH9" s="116"/>
      <c r="MRI9" s="118"/>
      <c r="MRJ9" s="119"/>
      <c r="MRK9" s="119"/>
      <c r="MRL9" s="119"/>
      <c r="MRM9" s="119"/>
      <c r="MRN9" s="119"/>
      <c r="MRO9" s="116"/>
      <c r="MRP9" s="117"/>
      <c r="MRQ9" s="116"/>
      <c r="MRR9" s="118"/>
      <c r="MRS9" s="119"/>
      <c r="MRT9" s="119"/>
      <c r="MRU9" s="119"/>
      <c r="MRV9" s="119"/>
      <c r="MRW9" s="119"/>
      <c r="MRX9" s="116"/>
      <c r="MRY9" s="117"/>
      <c r="MRZ9" s="116"/>
      <c r="MSA9" s="118"/>
      <c r="MSB9" s="119"/>
      <c r="MSC9" s="119"/>
      <c r="MSD9" s="119"/>
      <c r="MSE9" s="119"/>
      <c r="MSF9" s="119"/>
      <c r="MSG9" s="116"/>
      <c r="MSH9" s="117"/>
      <c r="MSI9" s="116"/>
      <c r="MSJ9" s="118"/>
      <c r="MSK9" s="119"/>
      <c r="MSL9" s="119"/>
      <c r="MSM9" s="119"/>
      <c r="MSN9" s="119"/>
      <c r="MSO9" s="119"/>
      <c r="MSP9" s="116"/>
      <c r="MSQ9" s="117"/>
      <c r="MSR9" s="116"/>
      <c r="MSS9" s="118"/>
      <c r="MST9" s="119"/>
      <c r="MSU9" s="119"/>
      <c r="MSV9" s="119"/>
      <c r="MSW9" s="119"/>
      <c r="MSX9" s="119"/>
      <c r="MSY9" s="116"/>
      <c r="MSZ9" s="117"/>
      <c r="MTA9" s="116"/>
      <c r="MTB9" s="118"/>
      <c r="MTC9" s="119"/>
      <c r="MTD9" s="119"/>
      <c r="MTE9" s="119"/>
      <c r="MTF9" s="119"/>
      <c r="MTG9" s="119"/>
      <c r="MTH9" s="116"/>
      <c r="MTI9" s="117"/>
      <c r="MTJ9" s="116"/>
      <c r="MTK9" s="118"/>
      <c r="MTL9" s="119"/>
      <c r="MTM9" s="119"/>
      <c r="MTN9" s="119"/>
      <c r="MTO9" s="119"/>
      <c r="MTP9" s="119"/>
      <c r="MTQ9" s="116"/>
      <c r="MTR9" s="117"/>
      <c r="MTS9" s="116"/>
      <c r="MTT9" s="118"/>
      <c r="MTU9" s="119"/>
      <c r="MTV9" s="119"/>
      <c r="MTW9" s="119"/>
      <c r="MTX9" s="119"/>
      <c r="MTY9" s="119"/>
      <c r="MTZ9" s="116"/>
      <c r="MUA9" s="117"/>
      <c r="MUB9" s="116"/>
      <c r="MUC9" s="118"/>
      <c r="MUD9" s="119"/>
      <c r="MUE9" s="119"/>
      <c r="MUF9" s="119"/>
      <c r="MUG9" s="119"/>
      <c r="MUH9" s="119"/>
      <c r="MUI9" s="116"/>
      <c r="MUJ9" s="117"/>
      <c r="MUK9" s="116"/>
      <c r="MUL9" s="118"/>
      <c r="MUM9" s="119"/>
      <c r="MUN9" s="119"/>
      <c r="MUO9" s="119"/>
      <c r="MUP9" s="119"/>
      <c r="MUQ9" s="119"/>
      <c r="MUR9" s="116"/>
      <c r="MUS9" s="117"/>
      <c r="MUT9" s="116"/>
      <c r="MUU9" s="118"/>
      <c r="MUV9" s="119"/>
      <c r="MUW9" s="119"/>
      <c r="MUX9" s="119"/>
      <c r="MUY9" s="119"/>
      <c r="MUZ9" s="119"/>
      <c r="MVA9" s="116"/>
      <c r="MVB9" s="117"/>
      <c r="MVC9" s="116"/>
      <c r="MVD9" s="118"/>
      <c r="MVE9" s="119"/>
      <c r="MVF9" s="119"/>
      <c r="MVG9" s="119"/>
      <c r="MVH9" s="119"/>
      <c r="MVI9" s="119"/>
      <c r="MVJ9" s="116"/>
      <c r="MVK9" s="117"/>
      <c r="MVL9" s="116"/>
      <c r="MVM9" s="118"/>
      <c r="MVN9" s="119"/>
      <c r="MVO9" s="119"/>
      <c r="MVP9" s="119"/>
      <c r="MVQ9" s="119"/>
      <c r="MVR9" s="119"/>
      <c r="MVS9" s="116"/>
      <c r="MVT9" s="117"/>
      <c r="MVU9" s="116"/>
      <c r="MVV9" s="118"/>
      <c r="MVW9" s="119"/>
      <c r="MVX9" s="119"/>
      <c r="MVY9" s="119"/>
      <c r="MVZ9" s="119"/>
      <c r="MWA9" s="119"/>
      <c r="MWB9" s="116"/>
      <c r="MWC9" s="117"/>
      <c r="MWD9" s="116"/>
      <c r="MWE9" s="118"/>
      <c r="MWF9" s="119"/>
      <c r="MWG9" s="119"/>
      <c r="MWH9" s="119"/>
      <c r="MWI9" s="119"/>
      <c r="MWJ9" s="119"/>
      <c r="MWK9" s="116"/>
      <c r="MWL9" s="117"/>
      <c r="MWM9" s="116"/>
      <c r="MWN9" s="118"/>
      <c r="MWO9" s="119"/>
      <c r="MWP9" s="119"/>
      <c r="MWQ9" s="119"/>
      <c r="MWR9" s="119"/>
      <c r="MWS9" s="119"/>
      <c r="MWT9" s="116"/>
      <c r="MWU9" s="117"/>
      <c r="MWV9" s="116"/>
      <c r="MWW9" s="118"/>
      <c r="MWX9" s="119"/>
      <c r="MWY9" s="119"/>
      <c r="MWZ9" s="119"/>
      <c r="MXA9" s="119"/>
      <c r="MXB9" s="119"/>
      <c r="MXC9" s="116"/>
      <c r="MXD9" s="117"/>
      <c r="MXE9" s="116"/>
      <c r="MXF9" s="118"/>
      <c r="MXG9" s="119"/>
      <c r="MXH9" s="119"/>
      <c r="MXI9" s="119"/>
      <c r="MXJ9" s="119"/>
      <c r="MXK9" s="119"/>
      <c r="MXL9" s="116"/>
      <c r="MXM9" s="117"/>
      <c r="MXN9" s="116"/>
      <c r="MXO9" s="118"/>
      <c r="MXP9" s="119"/>
      <c r="MXQ9" s="119"/>
      <c r="MXR9" s="119"/>
      <c r="MXS9" s="119"/>
      <c r="MXT9" s="119"/>
      <c r="MXU9" s="116"/>
      <c r="MXV9" s="117"/>
      <c r="MXW9" s="116"/>
      <c r="MXX9" s="118"/>
      <c r="MXY9" s="119"/>
      <c r="MXZ9" s="119"/>
      <c r="MYA9" s="119"/>
      <c r="MYB9" s="119"/>
      <c r="MYC9" s="119"/>
      <c r="MYD9" s="116"/>
      <c r="MYE9" s="117"/>
      <c r="MYF9" s="116"/>
      <c r="MYG9" s="118"/>
      <c r="MYH9" s="119"/>
      <c r="MYI9" s="119"/>
      <c r="MYJ9" s="119"/>
      <c r="MYK9" s="119"/>
      <c r="MYL9" s="119"/>
      <c r="MYM9" s="116"/>
      <c r="MYN9" s="117"/>
      <c r="MYO9" s="116"/>
      <c r="MYP9" s="118"/>
      <c r="MYQ9" s="119"/>
      <c r="MYR9" s="119"/>
      <c r="MYS9" s="119"/>
      <c r="MYT9" s="119"/>
      <c r="MYU9" s="119"/>
      <c r="MYV9" s="116"/>
      <c r="MYW9" s="117"/>
      <c r="MYX9" s="116"/>
      <c r="MYY9" s="118"/>
      <c r="MYZ9" s="119"/>
      <c r="MZA9" s="119"/>
      <c r="MZB9" s="119"/>
      <c r="MZC9" s="119"/>
      <c r="MZD9" s="119"/>
      <c r="MZE9" s="116"/>
      <c r="MZF9" s="117"/>
      <c r="MZG9" s="116"/>
      <c r="MZH9" s="118"/>
      <c r="MZI9" s="119"/>
      <c r="MZJ9" s="119"/>
      <c r="MZK9" s="119"/>
      <c r="MZL9" s="119"/>
      <c r="MZM9" s="119"/>
      <c r="MZN9" s="116"/>
      <c r="MZO9" s="117"/>
      <c r="MZP9" s="116"/>
      <c r="MZQ9" s="118"/>
      <c r="MZR9" s="119"/>
      <c r="MZS9" s="119"/>
      <c r="MZT9" s="119"/>
      <c r="MZU9" s="119"/>
      <c r="MZV9" s="119"/>
      <c r="MZW9" s="116"/>
      <c r="MZX9" s="117"/>
      <c r="MZY9" s="116"/>
      <c r="MZZ9" s="118"/>
      <c r="NAA9" s="119"/>
      <c r="NAB9" s="119"/>
      <c r="NAC9" s="119"/>
      <c r="NAD9" s="119"/>
      <c r="NAE9" s="119"/>
      <c r="NAF9" s="116"/>
      <c r="NAG9" s="117"/>
      <c r="NAH9" s="116"/>
      <c r="NAI9" s="118"/>
      <c r="NAJ9" s="119"/>
      <c r="NAK9" s="119"/>
      <c r="NAL9" s="119"/>
      <c r="NAM9" s="119"/>
      <c r="NAN9" s="119"/>
      <c r="NAO9" s="116"/>
      <c r="NAP9" s="117"/>
      <c r="NAQ9" s="116"/>
      <c r="NAR9" s="118"/>
      <c r="NAS9" s="119"/>
      <c r="NAT9" s="119"/>
      <c r="NAU9" s="119"/>
      <c r="NAV9" s="119"/>
      <c r="NAW9" s="119"/>
      <c r="NAX9" s="116"/>
      <c r="NAY9" s="117"/>
      <c r="NAZ9" s="116"/>
      <c r="NBA9" s="118"/>
      <c r="NBB9" s="119"/>
      <c r="NBC9" s="119"/>
      <c r="NBD9" s="119"/>
      <c r="NBE9" s="119"/>
      <c r="NBF9" s="119"/>
      <c r="NBG9" s="116"/>
      <c r="NBH9" s="117"/>
      <c r="NBI9" s="116"/>
      <c r="NBJ9" s="118"/>
      <c r="NBK9" s="119"/>
      <c r="NBL9" s="119"/>
      <c r="NBM9" s="119"/>
      <c r="NBN9" s="119"/>
      <c r="NBO9" s="119"/>
      <c r="NBP9" s="116"/>
      <c r="NBQ9" s="117"/>
      <c r="NBR9" s="116"/>
      <c r="NBS9" s="118"/>
      <c r="NBT9" s="119"/>
      <c r="NBU9" s="119"/>
      <c r="NBV9" s="119"/>
      <c r="NBW9" s="119"/>
      <c r="NBX9" s="119"/>
      <c r="NBY9" s="116"/>
      <c r="NBZ9" s="117"/>
      <c r="NCA9" s="116"/>
      <c r="NCB9" s="118"/>
      <c r="NCC9" s="119"/>
      <c r="NCD9" s="119"/>
      <c r="NCE9" s="119"/>
      <c r="NCF9" s="119"/>
      <c r="NCG9" s="119"/>
      <c r="NCH9" s="116"/>
      <c r="NCI9" s="117"/>
      <c r="NCJ9" s="116"/>
      <c r="NCK9" s="118"/>
      <c r="NCL9" s="119"/>
      <c r="NCM9" s="119"/>
      <c r="NCN9" s="119"/>
      <c r="NCO9" s="119"/>
      <c r="NCP9" s="119"/>
      <c r="NCQ9" s="116"/>
      <c r="NCR9" s="117"/>
      <c r="NCS9" s="116"/>
      <c r="NCT9" s="118"/>
      <c r="NCU9" s="119"/>
      <c r="NCV9" s="119"/>
      <c r="NCW9" s="119"/>
      <c r="NCX9" s="119"/>
      <c r="NCY9" s="119"/>
      <c r="NCZ9" s="116"/>
      <c r="NDA9" s="117"/>
      <c r="NDB9" s="116"/>
      <c r="NDC9" s="118"/>
      <c r="NDD9" s="119"/>
      <c r="NDE9" s="119"/>
      <c r="NDF9" s="119"/>
      <c r="NDG9" s="119"/>
      <c r="NDH9" s="119"/>
      <c r="NDI9" s="116"/>
      <c r="NDJ9" s="117"/>
      <c r="NDK9" s="116"/>
      <c r="NDL9" s="118"/>
      <c r="NDM9" s="119"/>
      <c r="NDN9" s="119"/>
      <c r="NDO9" s="119"/>
      <c r="NDP9" s="119"/>
      <c r="NDQ9" s="119"/>
      <c r="NDR9" s="116"/>
      <c r="NDS9" s="117"/>
      <c r="NDT9" s="116"/>
      <c r="NDU9" s="118"/>
      <c r="NDV9" s="119"/>
      <c r="NDW9" s="119"/>
      <c r="NDX9" s="119"/>
      <c r="NDY9" s="119"/>
      <c r="NDZ9" s="119"/>
      <c r="NEA9" s="116"/>
      <c r="NEB9" s="117"/>
      <c r="NEC9" s="116"/>
      <c r="NED9" s="118"/>
      <c r="NEE9" s="119"/>
      <c r="NEF9" s="119"/>
      <c r="NEG9" s="119"/>
      <c r="NEH9" s="119"/>
      <c r="NEI9" s="119"/>
      <c r="NEJ9" s="116"/>
      <c r="NEK9" s="117"/>
      <c r="NEL9" s="116"/>
      <c r="NEM9" s="118"/>
      <c r="NEN9" s="119"/>
      <c r="NEO9" s="119"/>
      <c r="NEP9" s="119"/>
      <c r="NEQ9" s="119"/>
      <c r="NER9" s="119"/>
      <c r="NES9" s="116"/>
      <c r="NET9" s="117"/>
      <c r="NEU9" s="116"/>
      <c r="NEV9" s="118"/>
      <c r="NEW9" s="119"/>
      <c r="NEX9" s="119"/>
      <c r="NEY9" s="119"/>
      <c r="NEZ9" s="119"/>
      <c r="NFA9" s="119"/>
      <c r="NFB9" s="116"/>
      <c r="NFC9" s="117"/>
      <c r="NFD9" s="116"/>
      <c r="NFE9" s="118"/>
      <c r="NFF9" s="119"/>
      <c r="NFG9" s="119"/>
      <c r="NFH9" s="119"/>
      <c r="NFI9" s="119"/>
      <c r="NFJ9" s="119"/>
      <c r="NFK9" s="116"/>
      <c r="NFL9" s="117"/>
      <c r="NFM9" s="116"/>
      <c r="NFN9" s="118"/>
      <c r="NFO9" s="119"/>
      <c r="NFP9" s="119"/>
      <c r="NFQ9" s="119"/>
      <c r="NFR9" s="119"/>
      <c r="NFS9" s="119"/>
      <c r="NFT9" s="116"/>
      <c r="NFU9" s="117"/>
      <c r="NFV9" s="116"/>
      <c r="NFW9" s="118"/>
      <c r="NFX9" s="119"/>
      <c r="NFY9" s="119"/>
      <c r="NFZ9" s="119"/>
      <c r="NGA9" s="119"/>
      <c r="NGB9" s="119"/>
      <c r="NGC9" s="116"/>
      <c r="NGD9" s="117"/>
      <c r="NGE9" s="116"/>
      <c r="NGF9" s="118"/>
      <c r="NGG9" s="119"/>
      <c r="NGH9" s="119"/>
      <c r="NGI9" s="119"/>
      <c r="NGJ9" s="119"/>
      <c r="NGK9" s="119"/>
      <c r="NGL9" s="116"/>
      <c r="NGM9" s="117"/>
      <c r="NGN9" s="116"/>
      <c r="NGO9" s="118"/>
      <c r="NGP9" s="119"/>
      <c r="NGQ9" s="119"/>
      <c r="NGR9" s="119"/>
      <c r="NGS9" s="119"/>
      <c r="NGT9" s="119"/>
      <c r="NGU9" s="116"/>
      <c r="NGV9" s="117"/>
      <c r="NGW9" s="116"/>
      <c r="NGX9" s="118"/>
      <c r="NGY9" s="119"/>
      <c r="NGZ9" s="119"/>
      <c r="NHA9" s="119"/>
      <c r="NHB9" s="119"/>
      <c r="NHC9" s="119"/>
      <c r="NHD9" s="116"/>
      <c r="NHE9" s="117"/>
      <c r="NHF9" s="116"/>
      <c r="NHG9" s="118"/>
      <c r="NHH9" s="119"/>
      <c r="NHI9" s="119"/>
      <c r="NHJ9" s="119"/>
      <c r="NHK9" s="119"/>
      <c r="NHL9" s="119"/>
      <c r="NHM9" s="116"/>
      <c r="NHN9" s="117"/>
      <c r="NHO9" s="116"/>
      <c r="NHP9" s="118"/>
      <c r="NHQ9" s="119"/>
      <c r="NHR9" s="119"/>
      <c r="NHS9" s="119"/>
      <c r="NHT9" s="119"/>
      <c r="NHU9" s="119"/>
      <c r="NHV9" s="116"/>
      <c r="NHW9" s="117"/>
      <c r="NHX9" s="116"/>
      <c r="NHY9" s="118"/>
      <c r="NHZ9" s="119"/>
      <c r="NIA9" s="119"/>
      <c r="NIB9" s="119"/>
      <c r="NIC9" s="119"/>
      <c r="NID9" s="119"/>
      <c r="NIE9" s="116"/>
      <c r="NIF9" s="117"/>
      <c r="NIG9" s="116"/>
      <c r="NIH9" s="118"/>
      <c r="NII9" s="119"/>
      <c r="NIJ9" s="119"/>
      <c r="NIK9" s="119"/>
      <c r="NIL9" s="119"/>
      <c r="NIM9" s="119"/>
      <c r="NIN9" s="116"/>
      <c r="NIO9" s="117"/>
      <c r="NIP9" s="116"/>
      <c r="NIQ9" s="118"/>
      <c r="NIR9" s="119"/>
      <c r="NIS9" s="119"/>
      <c r="NIT9" s="119"/>
      <c r="NIU9" s="119"/>
      <c r="NIV9" s="119"/>
      <c r="NIW9" s="116"/>
      <c r="NIX9" s="117"/>
      <c r="NIY9" s="116"/>
      <c r="NIZ9" s="118"/>
      <c r="NJA9" s="119"/>
      <c r="NJB9" s="119"/>
      <c r="NJC9" s="119"/>
      <c r="NJD9" s="119"/>
      <c r="NJE9" s="119"/>
      <c r="NJF9" s="116"/>
      <c r="NJG9" s="117"/>
      <c r="NJH9" s="116"/>
      <c r="NJI9" s="118"/>
      <c r="NJJ9" s="119"/>
      <c r="NJK9" s="119"/>
      <c r="NJL9" s="119"/>
      <c r="NJM9" s="119"/>
      <c r="NJN9" s="119"/>
      <c r="NJO9" s="116"/>
      <c r="NJP9" s="117"/>
      <c r="NJQ9" s="116"/>
      <c r="NJR9" s="118"/>
      <c r="NJS9" s="119"/>
      <c r="NJT9" s="119"/>
      <c r="NJU9" s="119"/>
      <c r="NJV9" s="119"/>
      <c r="NJW9" s="119"/>
      <c r="NJX9" s="116"/>
      <c r="NJY9" s="117"/>
      <c r="NJZ9" s="116"/>
      <c r="NKA9" s="118"/>
      <c r="NKB9" s="119"/>
      <c r="NKC9" s="119"/>
      <c r="NKD9" s="119"/>
      <c r="NKE9" s="119"/>
      <c r="NKF9" s="119"/>
      <c r="NKG9" s="116"/>
      <c r="NKH9" s="117"/>
      <c r="NKI9" s="116"/>
      <c r="NKJ9" s="118"/>
      <c r="NKK9" s="119"/>
      <c r="NKL9" s="119"/>
      <c r="NKM9" s="119"/>
      <c r="NKN9" s="119"/>
      <c r="NKO9" s="119"/>
      <c r="NKP9" s="116"/>
      <c r="NKQ9" s="117"/>
      <c r="NKR9" s="116"/>
      <c r="NKS9" s="118"/>
      <c r="NKT9" s="119"/>
      <c r="NKU9" s="119"/>
      <c r="NKV9" s="119"/>
      <c r="NKW9" s="119"/>
      <c r="NKX9" s="119"/>
      <c r="NKY9" s="116"/>
      <c r="NKZ9" s="117"/>
      <c r="NLA9" s="116"/>
      <c r="NLB9" s="118"/>
      <c r="NLC9" s="119"/>
      <c r="NLD9" s="119"/>
      <c r="NLE9" s="119"/>
      <c r="NLF9" s="119"/>
      <c r="NLG9" s="119"/>
      <c r="NLH9" s="116"/>
      <c r="NLI9" s="117"/>
      <c r="NLJ9" s="116"/>
      <c r="NLK9" s="118"/>
      <c r="NLL9" s="119"/>
      <c r="NLM9" s="119"/>
      <c r="NLN9" s="119"/>
      <c r="NLO9" s="119"/>
      <c r="NLP9" s="119"/>
      <c r="NLQ9" s="116"/>
      <c r="NLR9" s="117"/>
      <c r="NLS9" s="116"/>
      <c r="NLT9" s="118"/>
      <c r="NLU9" s="119"/>
      <c r="NLV9" s="119"/>
      <c r="NLW9" s="119"/>
      <c r="NLX9" s="119"/>
      <c r="NLY9" s="119"/>
      <c r="NLZ9" s="116"/>
      <c r="NMA9" s="117"/>
      <c r="NMB9" s="116"/>
      <c r="NMC9" s="118"/>
      <c r="NMD9" s="119"/>
      <c r="NME9" s="119"/>
      <c r="NMF9" s="119"/>
      <c r="NMG9" s="119"/>
      <c r="NMH9" s="119"/>
      <c r="NMI9" s="116"/>
      <c r="NMJ9" s="117"/>
      <c r="NMK9" s="116"/>
      <c r="NML9" s="118"/>
      <c r="NMM9" s="119"/>
      <c r="NMN9" s="119"/>
      <c r="NMO9" s="119"/>
      <c r="NMP9" s="119"/>
      <c r="NMQ9" s="119"/>
      <c r="NMR9" s="116"/>
      <c r="NMS9" s="117"/>
      <c r="NMT9" s="116"/>
      <c r="NMU9" s="118"/>
      <c r="NMV9" s="119"/>
      <c r="NMW9" s="119"/>
      <c r="NMX9" s="119"/>
      <c r="NMY9" s="119"/>
      <c r="NMZ9" s="119"/>
      <c r="NNA9" s="116"/>
      <c r="NNB9" s="117"/>
      <c r="NNC9" s="116"/>
      <c r="NND9" s="118"/>
      <c r="NNE9" s="119"/>
      <c r="NNF9" s="119"/>
      <c r="NNG9" s="119"/>
      <c r="NNH9" s="119"/>
      <c r="NNI9" s="119"/>
      <c r="NNJ9" s="116"/>
      <c r="NNK9" s="117"/>
      <c r="NNL9" s="116"/>
      <c r="NNM9" s="118"/>
      <c r="NNN9" s="119"/>
      <c r="NNO9" s="119"/>
      <c r="NNP9" s="119"/>
      <c r="NNQ9" s="119"/>
      <c r="NNR9" s="119"/>
      <c r="NNS9" s="116"/>
      <c r="NNT9" s="117"/>
      <c r="NNU9" s="116"/>
      <c r="NNV9" s="118"/>
      <c r="NNW9" s="119"/>
      <c r="NNX9" s="119"/>
      <c r="NNY9" s="119"/>
      <c r="NNZ9" s="119"/>
      <c r="NOA9" s="119"/>
      <c r="NOB9" s="116"/>
      <c r="NOC9" s="117"/>
      <c r="NOD9" s="116"/>
      <c r="NOE9" s="118"/>
      <c r="NOF9" s="119"/>
      <c r="NOG9" s="119"/>
      <c r="NOH9" s="119"/>
      <c r="NOI9" s="119"/>
      <c r="NOJ9" s="119"/>
      <c r="NOK9" s="116"/>
      <c r="NOL9" s="117"/>
      <c r="NOM9" s="116"/>
      <c r="NON9" s="118"/>
      <c r="NOO9" s="119"/>
      <c r="NOP9" s="119"/>
      <c r="NOQ9" s="119"/>
      <c r="NOR9" s="119"/>
      <c r="NOS9" s="119"/>
      <c r="NOT9" s="116"/>
      <c r="NOU9" s="117"/>
      <c r="NOV9" s="116"/>
      <c r="NOW9" s="118"/>
      <c r="NOX9" s="119"/>
      <c r="NOY9" s="119"/>
      <c r="NOZ9" s="119"/>
      <c r="NPA9" s="119"/>
      <c r="NPB9" s="119"/>
      <c r="NPC9" s="116"/>
      <c r="NPD9" s="117"/>
      <c r="NPE9" s="116"/>
      <c r="NPF9" s="118"/>
      <c r="NPG9" s="119"/>
      <c r="NPH9" s="119"/>
      <c r="NPI9" s="119"/>
      <c r="NPJ9" s="119"/>
      <c r="NPK9" s="119"/>
      <c r="NPL9" s="116"/>
      <c r="NPM9" s="117"/>
      <c r="NPN9" s="116"/>
      <c r="NPO9" s="118"/>
      <c r="NPP9" s="119"/>
      <c r="NPQ9" s="119"/>
      <c r="NPR9" s="119"/>
      <c r="NPS9" s="119"/>
      <c r="NPT9" s="119"/>
      <c r="NPU9" s="116"/>
      <c r="NPV9" s="117"/>
      <c r="NPW9" s="116"/>
      <c r="NPX9" s="118"/>
      <c r="NPY9" s="119"/>
      <c r="NPZ9" s="119"/>
      <c r="NQA9" s="119"/>
      <c r="NQB9" s="119"/>
      <c r="NQC9" s="119"/>
      <c r="NQD9" s="116"/>
      <c r="NQE9" s="117"/>
      <c r="NQF9" s="116"/>
      <c r="NQG9" s="118"/>
      <c r="NQH9" s="119"/>
      <c r="NQI9" s="119"/>
      <c r="NQJ9" s="119"/>
      <c r="NQK9" s="119"/>
      <c r="NQL9" s="119"/>
      <c r="NQM9" s="116"/>
      <c r="NQN9" s="117"/>
      <c r="NQO9" s="116"/>
      <c r="NQP9" s="118"/>
      <c r="NQQ9" s="119"/>
      <c r="NQR9" s="119"/>
      <c r="NQS9" s="119"/>
      <c r="NQT9" s="119"/>
      <c r="NQU9" s="119"/>
      <c r="NQV9" s="116"/>
      <c r="NQW9" s="117"/>
      <c r="NQX9" s="116"/>
      <c r="NQY9" s="118"/>
      <c r="NQZ9" s="119"/>
      <c r="NRA9" s="119"/>
      <c r="NRB9" s="119"/>
      <c r="NRC9" s="119"/>
      <c r="NRD9" s="119"/>
      <c r="NRE9" s="116"/>
      <c r="NRF9" s="117"/>
      <c r="NRG9" s="116"/>
      <c r="NRH9" s="118"/>
      <c r="NRI9" s="119"/>
      <c r="NRJ9" s="119"/>
      <c r="NRK9" s="119"/>
      <c r="NRL9" s="119"/>
      <c r="NRM9" s="119"/>
      <c r="NRN9" s="116"/>
      <c r="NRO9" s="117"/>
      <c r="NRP9" s="116"/>
      <c r="NRQ9" s="118"/>
      <c r="NRR9" s="119"/>
      <c r="NRS9" s="119"/>
      <c r="NRT9" s="119"/>
      <c r="NRU9" s="119"/>
      <c r="NRV9" s="119"/>
      <c r="NRW9" s="116"/>
      <c r="NRX9" s="117"/>
      <c r="NRY9" s="116"/>
      <c r="NRZ9" s="118"/>
      <c r="NSA9" s="119"/>
      <c r="NSB9" s="119"/>
      <c r="NSC9" s="119"/>
      <c r="NSD9" s="119"/>
      <c r="NSE9" s="119"/>
      <c r="NSF9" s="116"/>
      <c r="NSG9" s="117"/>
      <c r="NSH9" s="116"/>
      <c r="NSI9" s="118"/>
      <c r="NSJ9" s="119"/>
      <c r="NSK9" s="119"/>
      <c r="NSL9" s="119"/>
      <c r="NSM9" s="119"/>
      <c r="NSN9" s="119"/>
      <c r="NSO9" s="116"/>
      <c r="NSP9" s="117"/>
      <c r="NSQ9" s="116"/>
      <c r="NSR9" s="118"/>
      <c r="NSS9" s="119"/>
      <c r="NST9" s="119"/>
      <c r="NSU9" s="119"/>
      <c r="NSV9" s="119"/>
      <c r="NSW9" s="119"/>
      <c r="NSX9" s="116"/>
      <c r="NSY9" s="117"/>
      <c r="NSZ9" s="116"/>
      <c r="NTA9" s="118"/>
      <c r="NTB9" s="119"/>
      <c r="NTC9" s="119"/>
      <c r="NTD9" s="119"/>
      <c r="NTE9" s="119"/>
      <c r="NTF9" s="119"/>
      <c r="NTG9" s="116"/>
      <c r="NTH9" s="117"/>
      <c r="NTI9" s="116"/>
      <c r="NTJ9" s="118"/>
      <c r="NTK9" s="119"/>
      <c r="NTL9" s="119"/>
      <c r="NTM9" s="119"/>
      <c r="NTN9" s="119"/>
      <c r="NTO9" s="119"/>
      <c r="NTP9" s="116"/>
      <c r="NTQ9" s="117"/>
      <c r="NTR9" s="116"/>
      <c r="NTS9" s="118"/>
      <c r="NTT9" s="119"/>
      <c r="NTU9" s="119"/>
      <c r="NTV9" s="119"/>
      <c r="NTW9" s="119"/>
      <c r="NTX9" s="119"/>
      <c r="NTY9" s="116"/>
      <c r="NTZ9" s="117"/>
      <c r="NUA9" s="116"/>
      <c r="NUB9" s="118"/>
      <c r="NUC9" s="119"/>
      <c r="NUD9" s="119"/>
      <c r="NUE9" s="119"/>
      <c r="NUF9" s="119"/>
      <c r="NUG9" s="119"/>
      <c r="NUH9" s="116"/>
      <c r="NUI9" s="117"/>
      <c r="NUJ9" s="116"/>
      <c r="NUK9" s="118"/>
      <c r="NUL9" s="119"/>
      <c r="NUM9" s="119"/>
      <c r="NUN9" s="119"/>
      <c r="NUO9" s="119"/>
      <c r="NUP9" s="119"/>
      <c r="NUQ9" s="116"/>
      <c r="NUR9" s="117"/>
      <c r="NUS9" s="116"/>
      <c r="NUT9" s="118"/>
      <c r="NUU9" s="119"/>
      <c r="NUV9" s="119"/>
      <c r="NUW9" s="119"/>
      <c r="NUX9" s="119"/>
      <c r="NUY9" s="119"/>
      <c r="NUZ9" s="116"/>
      <c r="NVA9" s="117"/>
      <c r="NVB9" s="116"/>
      <c r="NVC9" s="118"/>
      <c r="NVD9" s="119"/>
      <c r="NVE9" s="119"/>
      <c r="NVF9" s="119"/>
      <c r="NVG9" s="119"/>
      <c r="NVH9" s="119"/>
      <c r="NVI9" s="116"/>
      <c r="NVJ9" s="117"/>
      <c r="NVK9" s="116"/>
      <c r="NVL9" s="118"/>
      <c r="NVM9" s="119"/>
      <c r="NVN9" s="119"/>
      <c r="NVO9" s="119"/>
      <c r="NVP9" s="119"/>
      <c r="NVQ9" s="119"/>
      <c r="NVR9" s="116"/>
      <c r="NVS9" s="117"/>
      <c r="NVT9" s="116"/>
      <c r="NVU9" s="118"/>
      <c r="NVV9" s="119"/>
      <c r="NVW9" s="119"/>
      <c r="NVX9" s="119"/>
      <c r="NVY9" s="119"/>
      <c r="NVZ9" s="119"/>
      <c r="NWA9" s="116"/>
      <c r="NWB9" s="117"/>
      <c r="NWC9" s="116"/>
      <c r="NWD9" s="118"/>
      <c r="NWE9" s="119"/>
      <c r="NWF9" s="119"/>
      <c r="NWG9" s="119"/>
      <c r="NWH9" s="119"/>
      <c r="NWI9" s="119"/>
      <c r="NWJ9" s="116"/>
      <c r="NWK9" s="117"/>
      <c r="NWL9" s="116"/>
      <c r="NWM9" s="118"/>
      <c r="NWN9" s="119"/>
      <c r="NWO9" s="119"/>
      <c r="NWP9" s="119"/>
      <c r="NWQ9" s="119"/>
      <c r="NWR9" s="119"/>
      <c r="NWS9" s="116"/>
      <c r="NWT9" s="117"/>
      <c r="NWU9" s="116"/>
      <c r="NWV9" s="118"/>
      <c r="NWW9" s="119"/>
      <c r="NWX9" s="119"/>
      <c r="NWY9" s="119"/>
      <c r="NWZ9" s="119"/>
      <c r="NXA9" s="119"/>
      <c r="NXB9" s="116"/>
      <c r="NXC9" s="117"/>
      <c r="NXD9" s="116"/>
      <c r="NXE9" s="118"/>
      <c r="NXF9" s="119"/>
      <c r="NXG9" s="119"/>
      <c r="NXH9" s="119"/>
      <c r="NXI9" s="119"/>
      <c r="NXJ9" s="119"/>
      <c r="NXK9" s="116"/>
      <c r="NXL9" s="117"/>
      <c r="NXM9" s="116"/>
      <c r="NXN9" s="118"/>
      <c r="NXO9" s="119"/>
      <c r="NXP9" s="119"/>
      <c r="NXQ9" s="119"/>
      <c r="NXR9" s="119"/>
      <c r="NXS9" s="119"/>
      <c r="NXT9" s="116"/>
      <c r="NXU9" s="117"/>
      <c r="NXV9" s="116"/>
      <c r="NXW9" s="118"/>
      <c r="NXX9" s="119"/>
      <c r="NXY9" s="119"/>
      <c r="NXZ9" s="119"/>
      <c r="NYA9" s="119"/>
      <c r="NYB9" s="119"/>
      <c r="NYC9" s="116"/>
      <c r="NYD9" s="117"/>
      <c r="NYE9" s="116"/>
      <c r="NYF9" s="118"/>
      <c r="NYG9" s="119"/>
      <c r="NYH9" s="119"/>
      <c r="NYI9" s="119"/>
      <c r="NYJ9" s="119"/>
      <c r="NYK9" s="119"/>
      <c r="NYL9" s="116"/>
      <c r="NYM9" s="117"/>
      <c r="NYN9" s="116"/>
      <c r="NYO9" s="118"/>
      <c r="NYP9" s="119"/>
      <c r="NYQ9" s="119"/>
      <c r="NYR9" s="119"/>
      <c r="NYS9" s="119"/>
      <c r="NYT9" s="119"/>
      <c r="NYU9" s="116"/>
      <c r="NYV9" s="117"/>
      <c r="NYW9" s="116"/>
      <c r="NYX9" s="118"/>
      <c r="NYY9" s="119"/>
      <c r="NYZ9" s="119"/>
      <c r="NZA9" s="119"/>
      <c r="NZB9" s="119"/>
      <c r="NZC9" s="119"/>
      <c r="NZD9" s="116"/>
      <c r="NZE9" s="117"/>
      <c r="NZF9" s="116"/>
      <c r="NZG9" s="118"/>
      <c r="NZH9" s="119"/>
      <c r="NZI9" s="119"/>
      <c r="NZJ9" s="119"/>
      <c r="NZK9" s="119"/>
      <c r="NZL9" s="119"/>
      <c r="NZM9" s="116"/>
      <c r="NZN9" s="117"/>
      <c r="NZO9" s="116"/>
      <c r="NZP9" s="118"/>
      <c r="NZQ9" s="119"/>
      <c r="NZR9" s="119"/>
      <c r="NZS9" s="119"/>
      <c r="NZT9" s="119"/>
      <c r="NZU9" s="119"/>
      <c r="NZV9" s="116"/>
      <c r="NZW9" s="117"/>
      <c r="NZX9" s="116"/>
      <c r="NZY9" s="118"/>
      <c r="NZZ9" s="119"/>
      <c r="OAA9" s="119"/>
      <c r="OAB9" s="119"/>
      <c r="OAC9" s="119"/>
      <c r="OAD9" s="119"/>
      <c r="OAE9" s="116"/>
      <c r="OAF9" s="117"/>
      <c r="OAG9" s="116"/>
      <c r="OAH9" s="118"/>
      <c r="OAI9" s="119"/>
      <c r="OAJ9" s="119"/>
      <c r="OAK9" s="119"/>
      <c r="OAL9" s="119"/>
      <c r="OAM9" s="119"/>
      <c r="OAN9" s="116"/>
      <c r="OAO9" s="117"/>
      <c r="OAP9" s="116"/>
      <c r="OAQ9" s="118"/>
      <c r="OAR9" s="119"/>
      <c r="OAS9" s="119"/>
      <c r="OAT9" s="119"/>
      <c r="OAU9" s="119"/>
      <c r="OAV9" s="119"/>
      <c r="OAW9" s="116"/>
      <c r="OAX9" s="117"/>
      <c r="OAY9" s="116"/>
      <c r="OAZ9" s="118"/>
      <c r="OBA9" s="119"/>
      <c r="OBB9" s="119"/>
      <c r="OBC9" s="119"/>
      <c r="OBD9" s="119"/>
      <c r="OBE9" s="119"/>
      <c r="OBF9" s="116"/>
      <c r="OBG9" s="117"/>
      <c r="OBH9" s="116"/>
      <c r="OBI9" s="118"/>
      <c r="OBJ9" s="119"/>
      <c r="OBK9" s="119"/>
      <c r="OBL9" s="119"/>
      <c r="OBM9" s="119"/>
      <c r="OBN9" s="119"/>
      <c r="OBO9" s="116"/>
      <c r="OBP9" s="117"/>
      <c r="OBQ9" s="116"/>
      <c r="OBR9" s="118"/>
      <c r="OBS9" s="119"/>
      <c r="OBT9" s="119"/>
      <c r="OBU9" s="119"/>
      <c r="OBV9" s="119"/>
      <c r="OBW9" s="119"/>
      <c r="OBX9" s="116"/>
      <c r="OBY9" s="117"/>
      <c r="OBZ9" s="116"/>
      <c r="OCA9" s="118"/>
      <c r="OCB9" s="119"/>
      <c r="OCC9" s="119"/>
      <c r="OCD9" s="119"/>
      <c r="OCE9" s="119"/>
      <c r="OCF9" s="119"/>
      <c r="OCG9" s="116"/>
      <c r="OCH9" s="117"/>
      <c r="OCI9" s="116"/>
      <c r="OCJ9" s="118"/>
      <c r="OCK9" s="119"/>
      <c r="OCL9" s="119"/>
      <c r="OCM9" s="119"/>
      <c r="OCN9" s="119"/>
      <c r="OCO9" s="119"/>
      <c r="OCP9" s="116"/>
      <c r="OCQ9" s="117"/>
      <c r="OCR9" s="116"/>
      <c r="OCS9" s="118"/>
      <c r="OCT9" s="119"/>
      <c r="OCU9" s="119"/>
      <c r="OCV9" s="119"/>
      <c r="OCW9" s="119"/>
      <c r="OCX9" s="119"/>
      <c r="OCY9" s="116"/>
      <c r="OCZ9" s="117"/>
      <c r="ODA9" s="116"/>
      <c r="ODB9" s="118"/>
      <c r="ODC9" s="119"/>
      <c r="ODD9" s="119"/>
      <c r="ODE9" s="119"/>
      <c r="ODF9" s="119"/>
      <c r="ODG9" s="119"/>
      <c r="ODH9" s="116"/>
      <c r="ODI9" s="117"/>
      <c r="ODJ9" s="116"/>
      <c r="ODK9" s="118"/>
      <c r="ODL9" s="119"/>
      <c r="ODM9" s="119"/>
      <c r="ODN9" s="119"/>
      <c r="ODO9" s="119"/>
      <c r="ODP9" s="119"/>
      <c r="ODQ9" s="116"/>
      <c r="ODR9" s="117"/>
      <c r="ODS9" s="116"/>
      <c r="ODT9" s="118"/>
      <c r="ODU9" s="119"/>
      <c r="ODV9" s="119"/>
      <c r="ODW9" s="119"/>
      <c r="ODX9" s="119"/>
      <c r="ODY9" s="119"/>
      <c r="ODZ9" s="116"/>
      <c r="OEA9" s="117"/>
      <c r="OEB9" s="116"/>
      <c r="OEC9" s="118"/>
      <c r="OED9" s="119"/>
      <c r="OEE9" s="119"/>
      <c r="OEF9" s="119"/>
      <c r="OEG9" s="119"/>
      <c r="OEH9" s="119"/>
      <c r="OEI9" s="116"/>
      <c r="OEJ9" s="117"/>
      <c r="OEK9" s="116"/>
      <c r="OEL9" s="118"/>
      <c r="OEM9" s="119"/>
      <c r="OEN9" s="119"/>
      <c r="OEO9" s="119"/>
      <c r="OEP9" s="119"/>
      <c r="OEQ9" s="119"/>
      <c r="OER9" s="116"/>
      <c r="OES9" s="117"/>
      <c r="OET9" s="116"/>
      <c r="OEU9" s="118"/>
      <c r="OEV9" s="119"/>
      <c r="OEW9" s="119"/>
      <c r="OEX9" s="119"/>
      <c r="OEY9" s="119"/>
      <c r="OEZ9" s="119"/>
      <c r="OFA9" s="116"/>
      <c r="OFB9" s="117"/>
      <c r="OFC9" s="116"/>
      <c r="OFD9" s="118"/>
      <c r="OFE9" s="119"/>
      <c r="OFF9" s="119"/>
      <c r="OFG9" s="119"/>
      <c r="OFH9" s="119"/>
      <c r="OFI9" s="119"/>
      <c r="OFJ9" s="116"/>
      <c r="OFK9" s="117"/>
      <c r="OFL9" s="116"/>
      <c r="OFM9" s="118"/>
      <c r="OFN9" s="119"/>
      <c r="OFO9" s="119"/>
      <c r="OFP9" s="119"/>
      <c r="OFQ9" s="119"/>
      <c r="OFR9" s="119"/>
      <c r="OFS9" s="116"/>
      <c r="OFT9" s="117"/>
      <c r="OFU9" s="116"/>
      <c r="OFV9" s="118"/>
      <c r="OFW9" s="119"/>
      <c r="OFX9" s="119"/>
      <c r="OFY9" s="119"/>
      <c r="OFZ9" s="119"/>
      <c r="OGA9" s="119"/>
      <c r="OGB9" s="116"/>
      <c r="OGC9" s="117"/>
      <c r="OGD9" s="116"/>
      <c r="OGE9" s="118"/>
      <c r="OGF9" s="119"/>
      <c r="OGG9" s="119"/>
      <c r="OGH9" s="119"/>
      <c r="OGI9" s="119"/>
      <c r="OGJ9" s="119"/>
      <c r="OGK9" s="116"/>
      <c r="OGL9" s="117"/>
      <c r="OGM9" s="116"/>
      <c r="OGN9" s="118"/>
      <c r="OGO9" s="119"/>
      <c r="OGP9" s="119"/>
      <c r="OGQ9" s="119"/>
      <c r="OGR9" s="119"/>
      <c r="OGS9" s="119"/>
      <c r="OGT9" s="116"/>
      <c r="OGU9" s="117"/>
      <c r="OGV9" s="116"/>
      <c r="OGW9" s="118"/>
      <c r="OGX9" s="119"/>
      <c r="OGY9" s="119"/>
      <c r="OGZ9" s="119"/>
      <c r="OHA9" s="119"/>
      <c r="OHB9" s="119"/>
      <c r="OHC9" s="116"/>
      <c r="OHD9" s="117"/>
      <c r="OHE9" s="116"/>
      <c r="OHF9" s="118"/>
      <c r="OHG9" s="119"/>
      <c r="OHH9" s="119"/>
      <c r="OHI9" s="119"/>
      <c r="OHJ9" s="119"/>
      <c r="OHK9" s="119"/>
      <c r="OHL9" s="116"/>
      <c r="OHM9" s="117"/>
      <c r="OHN9" s="116"/>
      <c r="OHO9" s="118"/>
      <c r="OHP9" s="119"/>
      <c r="OHQ9" s="119"/>
      <c r="OHR9" s="119"/>
      <c r="OHS9" s="119"/>
      <c r="OHT9" s="119"/>
      <c r="OHU9" s="116"/>
      <c r="OHV9" s="117"/>
      <c r="OHW9" s="116"/>
      <c r="OHX9" s="118"/>
      <c r="OHY9" s="119"/>
      <c r="OHZ9" s="119"/>
      <c r="OIA9" s="119"/>
      <c r="OIB9" s="119"/>
      <c r="OIC9" s="119"/>
      <c r="OID9" s="116"/>
      <c r="OIE9" s="117"/>
      <c r="OIF9" s="116"/>
      <c r="OIG9" s="118"/>
      <c r="OIH9" s="119"/>
      <c r="OII9" s="119"/>
      <c r="OIJ9" s="119"/>
      <c r="OIK9" s="119"/>
      <c r="OIL9" s="119"/>
      <c r="OIM9" s="116"/>
      <c r="OIN9" s="117"/>
      <c r="OIO9" s="116"/>
      <c r="OIP9" s="118"/>
      <c r="OIQ9" s="119"/>
      <c r="OIR9" s="119"/>
      <c r="OIS9" s="119"/>
      <c r="OIT9" s="119"/>
      <c r="OIU9" s="119"/>
      <c r="OIV9" s="116"/>
      <c r="OIW9" s="117"/>
      <c r="OIX9" s="116"/>
      <c r="OIY9" s="118"/>
      <c r="OIZ9" s="119"/>
      <c r="OJA9" s="119"/>
      <c r="OJB9" s="119"/>
      <c r="OJC9" s="119"/>
      <c r="OJD9" s="119"/>
      <c r="OJE9" s="116"/>
      <c r="OJF9" s="117"/>
      <c r="OJG9" s="116"/>
      <c r="OJH9" s="118"/>
      <c r="OJI9" s="119"/>
      <c r="OJJ9" s="119"/>
      <c r="OJK9" s="119"/>
      <c r="OJL9" s="119"/>
      <c r="OJM9" s="119"/>
      <c r="OJN9" s="116"/>
      <c r="OJO9" s="117"/>
      <c r="OJP9" s="116"/>
      <c r="OJQ9" s="118"/>
      <c r="OJR9" s="119"/>
      <c r="OJS9" s="119"/>
      <c r="OJT9" s="119"/>
      <c r="OJU9" s="119"/>
      <c r="OJV9" s="119"/>
      <c r="OJW9" s="116"/>
      <c r="OJX9" s="117"/>
      <c r="OJY9" s="116"/>
      <c r="OJZ9" s="118"/>
      <c r="OKA9" s="119"/>
      <c r="OKB9" s="119"/>
      <c r="OKC9" s="119"/>
      <c r="OKD9" s="119"/>
      <c r="OKE9" s="119"/>
      <c r="OKF9" s="116"/>
      <c r="OKG9" s="117"/>
      <c r="OKH9" s="116"/>
      <c r="OKI9" s="118"/>
      <c r="OKJ9" s="119"/>
      <c r="OKK9" s="119"/>
      <c r="OKL9" s="119"/>
      <c r="OKM9" s="119"/>
      <c r="OKN9" s="119"/>
      <c r="OKO9" s="116"/>
      <c r="OKP9" s="117"/>
      <c r="OKQ9" s="116"/>
      <c r="OKR9" s="118"/>
      <c r="OKS9" s="119"/>
      <c r="OKT9" s="119"/>
      <c r="OKU9" s="119"/>
      <c r="OKV9" s="119"/>
      <c r="OKW9" s="119"/>
      <c r="OKX9" s="116"/>
      <c r="OKY9" s="117"/>
      <c r="OKZ9" s="116"/>
      <c r="OLA9" s="118"/>
      <c r="OLB9" s="119"/>
      <c r="OLC9" s="119"/>
      <c r="OLD9" s="119"/>
      <c r="OLE9" s="119"/>
      <c r="OLF9" s="119"/>
      <c r="OLG9" s="116"/>
      <c r="OLH9" s="117"/>
      <c r="OLI9" s="116"/>
      <c r="OLJ9" s="118"/>
      <c r="OLK9" s="119"/>
      <c r="OLL9" s="119"/>
      <c r="OLM9" s="119"/>
      <c r="OLN9" s="119"/>
      <c r="OLO9" s="119"/>
      <c r="OLP9" s="116"/>
      <c r="OLQ9" s="117"/>
      <c r="OLR9" s="116"/>
      <c r="OLS9" s="118"/>
      <c r="OLT9" s="119"/>
      <c r="OLU9" s="119"/>
      <c r="OLV9" s="119"/>
      <c r="OLW9" s="119"/>
      <c r="OLX9" s="119"/>
      <c r="OLY9" s="116"/>
      <c r="OLZ9" s="117"/>
      <c r="OMA9" s="116"/>
      <c r="OMB9" s="118"/>
      <c r="OMC9" s="119"/>
      <c r="OMD9" s="119"/>
      <c r="OME9" s="119"/>
      <c r="OMF9" s="119"/>
      <c r="OMG9" s="119"/>
      <c r="OMH9" s="116"/>
      <c r="OMI9" s="117"/>
      <c r="OMJ9" s="116"/>
      <c r="OMK9" s="118"/>
      <c r="OML9" s="119"/>
      <c r="OMM9" s="119"/>
      <c r="OMN9" s="119"/>
      <c r="OMO9" s="119"/>
      <c r="OMP9" s="119"/>
      <c r="OMQ9" s="116"/>
      <c r="OMR9" s="117"/>
      <c r="OMS9" s="116"/>
      <c r="OMT9" s="118"/>
      <c r="OMU9" s="119"/>
      <c r="OMV9" s="119"/>
      <c r="OMW9" s="119"/>
      <c r="OMX9" s="119"/>
      <c r="OMY9" s="119"/>
      <c r="OMZ9" s="116"/>
      <c r="ONA9" s="117"/>
      <c r="ONB9" s="116"/>
      <c r="ONC9" s="118"/>
      <c r="OND9" s="119"/>
      <c r="ONE9" s="119"/>
      <c r="ONF9" s="119"/>
      <c r="ONG9" s="119"/>
      <c r="ONH9" s="119"/>
      <c r="ONI9" s="116"/>
      <c r="ONJ9" s="117"/>
      <c r="ONK9" s="116"/>
      <c r="ONL9" s="118"/>
      <c r="ONM9" s="119"/>
      <c r="ONN9" s="119"/>
      <c r="ONO9" s="119"/>
      <c r="ONP9" s="119"/>
      <c r="ONQ9" s="119"/>
      <c r="ONR9" s="116"/>
      <c r="ONS9" s="117"/>
      <c r="ONT9" s="116"/>
      <c r="ONU9" s="118"/>
      <c r="ONV9" s="119"/>
      <c r="ONW9" s="119"/>
      <c r="ONX9" s="119"/>
      <c r="ONY9" s="119"/>
      <c r="ONZ9" s="119"/>
      <c r="OOA9" s="116"/>
      <c r="OOB9" s="117"/>
      <c r="OOC9" s="116"/>
      <c r="OOD9" s="118"/>
      <c r="OOE9" s="119"/>
      <c r="OOF9" s="119"/>
      <c r="OOG9" s="119"/>
      <c r="OOH9" s="119"/>
      <c r="OOI9" s="119"/>
      <c r="OOJ9" s="116"/>
      <c r="OOK9" s="117"/>
      <c r="OOL9" s="116"/>
      <c r="OOM9" s="118"/>
      <c r="OON9" s="119"/>
      <c r="OOO9" s="119"/>
      <c r="OOP9" s="119"/>
      <c r="OOQ9" s="119"/>
      <c r="OOR9" s="119"/>
      <c r="OOS9" s="116"/>
      <c r="OOT9" s="117"/>
      <c r="OOU9" s="116"/>
      <c r="OOV9" s="118"/>
      <c r="OOW9" s="119"/>
      <c r="OOX9" s="119"/>
      <c r="OOY9" s="119"/>
      <c r="OOZ9" s="119"/>
      <c r="OPA9" s="119"/>
      <c r="OPB9" s="116"/>
      <c r="OPC9" s="117"/>
      <c r="OPD9" s="116"/>
      <c r="OPE9" s="118"/>
      <c r="OPF9" s="119"/>
      <c r="OPG9" s="119"/>
      <c r="OPH9" s="119"/>
      <c r="OPI9" s="119"/>
      <c r="OPJ9" s="119"/>
      <c r="OPK9" s="116"/>
      <c r="OPL9" s="117"/>
      <c r="OPM9" s="116"/>
      <c r="OPN9" s="118"/>
      <c r="OPO9" s="119"/>
      <c r="OPP9" s="119"/>
      <c r="OPQ9" s="119"/>
      <c r="OPR9" s="119"/>
      <c r="OPS9" s="119"/>
      <c r="OPT9" s="116"/>
      <c r="OPU9" s="117"/>
      <c r="OPV9" s="116"/>
      <c r="OPW9" s="118"/>
      <c r="OPX9" s="119"/>
      <c r="OPY9" s="119"/>
      <c r="OPZ9" s="119"/>
      <c r="OQA9" s="119"/>
      <c r="OQB9" s="119"/>
      <c r="OQC9" s="116"/>
      <c r="OQD9" s="117"/>
      <c r="OQE9" s="116"/>
      <c r="OQF9" s="118"/>
      <c r="OQG9" s="119"/>
      <c r="OQH9" s="119"/>
      <c r="OQI9" s="119"/>
      <c r="OQJ9" s="119"/>
      <c r="OQK9" s="119"/>
      <c r="OQL9" s="116"/>
      <c r="OQM9" s="117"/>
      <c r="OQN9" s="116"/>
      <c r="OQO9" s="118"/>
      <c r="OQP9" s="119"/>
      <c r="OQQ9" s="119"/>
      <c r="OQR9" s="119"/>
      <c r="OQS9" s="119"/>
      <c r="OQT9" s="119"/>
      <c r="OQU9" s="116"/>
      <c r="OQV9" s="117"/>
      <c r="OQW9" s="116"/>
      <c r="OQX9" s="118"/>
      <c r="OQY9" s="119"/>
      <c r="OQZ9" s="119"/>
      <c r="ORA9" s="119"/>
      <c r="ORB9" s="119"/>
      <c r="ORC9" s="119"/>
      <c r="ORD9" s="116"/>
      <c r="ORE9" s="117"/>
      <c r="ORF9" s="116"/>
      <c r="ORG9" s="118"/>
      <c r="ORH9" s="119"/>
      <c r="ORI9" s="119"/>
      <c r="ORJ9" s="119"/>
      <c r="ORK9" s="119"/>
      <c r="ORL9" s="119"/>
      <c r="ORM9" s="116"/>
      <c r="ORN9" s="117"/>
      <c r="ORO9" s="116"/>
      <c r="ORP9" s="118"/>
      <c r="ORQ9" s="119"/>
      <c r="ORR9" s="119"/>
      <c r="ORS9" s="119"/>
      <c r="ORT9" s="119"/>
      <c r="ORU9" s="119"/>
      <c r="ORV9" s="116"/>
      <c r="ORW9" s="117"/>
      <c r="ORX9" s="116"/>
      <c r="ORY9" s="118"/>
      <c r="ORZ9" s="119"/>
      <c r="OSA9" s="119"/>
      <c r="OSB9" s="119"/>
      <c r="OSC9" s="119"/>
      <c r="OSD9" s="119"/>
      <c r="OSE9" s="116"/>
      <c r="OSF9" s="117"/>
      <c r="OSG9" s="116"/>
      <c r="OSH9" s="118"/>
      <c r="OSI9" s="119"/>
      <c r="OSJ9" s="119"/>
      <c r="OSK9" s="119"/>
      <c r="OSL9" s="119"/>
      <c r="OSM9" s="119"/>
      <c r="OSN9" s="116"/>
      <c r="OSO9" s="117"/>
      <c r="OSP9" s="116"/>
      <c r="OSQ9" s="118"/>
      <c r="OSR9" s="119"/>
      <c r="OSS9" s="119"/>
      <c r="OST9" s="119"/>
      <c r="OSU9" s="119"/>
      <c r="OSV9" s="119"/>
      <c r="OSW9" s="116"/>
      <c r="OSX9" s="117"/>
      <c r="OSY9" s="116"/>
      <c r="OSZ9" s="118"/>
      <c r="OTA9" s="119"/>
      <c r="OTB9" s="119"/>
      <c r="OTC9" s="119"/>
      <c r="OTD9" s="119"/>
      <c r="OTE9" s="119"/>
      <c r="OTF9" s="116"/>
      <c r="OTG9" s="117"/>
      <c r="OTH9" s="116"/>
      <c r="OTI9" s="118"/>
      <c r="OTJ9" s="119"/>
      <c r="OTK9" s="119"/>
      <c r="OTL9" s="119"/>
      <c r="OTM9" s="119"/>
      <c r="OTN9" s="119"/>
      <c r="OTO9" s="116"/>
      <c r="OTP9" s="117"/>
      <c r="OTQ9" s="116"/>
      <c r="OTR9" s="118"/>
      <c r="OTS9" s="119"/>
      <c r="OTT9" s="119"/>
      <c r="OTU9" s="119"/>
      <c r="OTV9" s="119"/>
      <c r="OTW9" s="119"/>
      <c r="OTX9" s="116"/>
      <c r="OTY9" s="117"/>
      <c r="OTZ9" s="116"/>
      <c r="OUA9" s="118"/>
      <c r="OUB9" s="119"/>
      <c r="OUC9" s="119"/>
      <c r="OUD9" s="119"/>
      <c r="OUE9" s="119"/>
      <c r="OUF9" s="119"/>
      <c r="OUG9" s="116"/>
      <c r="OUH9" s="117"/>
      <c r="OUI9" s="116"/>
      <c r="OUJ9" s="118"/>
      <c r="OUK9" s="119"/>
      <c r="OUL9" s="119"/>
      <c r="OUM9" s="119"/>
      <c r="OUN9" s="119"/>
      <c r="OUO9" s="119"/>
      <c r="OUP9" s="116"/>
      <c r="OUQ9" s="117"/>
      <c r="OUR9" s="116"/>
      <c r="OUS9" s="118"/>
      <c r="OUT9" s="119"/>
      <c r="OUU9" s="119"/>
      <c r="OUV9" s="119"/>
      <c r="OUW9" s="119"/>
      <c r="OUX9" s="119"/>
      <c r="OUY9" s="116"/>
      <c r="OUZ9" s="117"/>
      <c r="OVA9" s="116"/>
      <c r="OVB9" s="118"/>
      <c r="OVC9" s="119"/>
      <c r="OVD9" s="119"/>
      <c r="OVE9" s="119"/>
      <c r="OVF9" s="119"/>
      <c r="OVG9" s="119"/>
      <c r="OVH9" s="116"/>
      <c r="OVI9" s="117"/>
      <c r="OVJ9" s="116"/>
      <c r="OVK9" s="118"/>
      <c r="OVL9" s="119"/>
      <c r="OVM9" s="119"/>
      <c r="OVN9" s="119"/>
      <c r="OVO9" s="119"/>
      <c r="OVP9" s="119"/>
      <c r="OVQ9" s="116"/>
      <c r="OVR9" s="117"/>
      <c r="OVS9" s="116"/>
      <c r="OVT9" s="118"/>
      <c r="OVU9" s="119"/>
      <c r="OVV9" s="119"/>
      <c r="OVW9" s="119"/>
      <c r="OVX9" s="119"/>
      <c r="OVY9" s="119"/>
      <c r="OVZ9" s="116"/>
      <c r="OWA9" s="117"/>
      <c r="OWB9" s="116"/>
      <c r="OWC9" s="118"/>
      <c r="OWD9" s="119"/>
      <c r="OWE9" s="119"/>
      <c r="OWF9" s="119"/>
      <c r="OWG9" s="119"/>
      <c r="OWH9" s="119"/>
      <c r="OWI9" s="116"/>
      <c r="OWJ9" s="117"/>
      <c r="OWK9" s="116"/>
      <c r="OWL9" s="118"/>
      <c r="OWM9" s="119"/>
      <c r="OWN9" s="119"/>
      <c r="OWO9" s="119"/>
      <c r="OWP9" s="119"/>
      <c r="OWQ9" s="119"/>
      <c r="OWR9" s="116"/>
      <c r="OWS9" s="117"/>
      <c r="OWT9" s="116"/>
      <c r="OWU9" s="118"/>
      <c r="OWV9" s="119"/>
      <c r="OWW9" s="119"/>
      <c r="OWX9" s="119"/>
      <c r="OWY9" s="119"/>
      <c r="OWZ9" s="119"/>
      <c r="OXA9" s="116"/>
      <c r="OXB9" s="117"/>
      <c r="OXC9" s="116"/>
      <c r="OXD9" s="118"/>
      <c r="OXE9" s="119"/>
      <c r="OXF9" s="119"/>
      <c r="OXG9" s="119"/>
      <c r="OXH9" s="119"/>
      <c r="OXI9" s="119"/>
      <c r="OXJ9" s="116"/>
      <c r="OXK9" s="117"/>
      <c r="OXL9" s="116"/>
      <c r="OXM9" s="118"/>
      <c r="OXN9" s="119"/>
      <c r="OXO9" s="119"/>
      <c r="OXP9" s="119"/>
      <c r="OXQ9" s="119"/>
      <c r="OXR9" s="119"/>
      <c r="OXS9" s="116"/>
      <c r="OXT9" s="117"/>
      <c r="OXU9" s="116"/>
      <c r="OXV9" s="118"/>
      <c r="OXW9" s="119"/>
      <c r="OXX9" s="119"/>
      <c r="OXY9" s="119"/>
      <c r="OXZ9" s="119"/>
      <c r="OYA9" s="119"/>
      <c r="OYB9" s="116"/>
      <c r="OYC9" s="117"/>
      <c r="OYD9" s="116"/>
      <c r="OYE9" s="118"/>
      <c r="OYF9" s="119"/>
      <c r="OYG9" s="119"/>
      <c r="OYH9" s="119"/>
      <c r="OYI9" s="119"/>
      <c r="OYJ9" s="119"/>
      <c r="OYK9" s="116"/>
      <c r="OYL9" s="117"/>
      <c r="OYM9" s="116"/>
      <c r="OYN9" s="118"/>
      <c r="OYO9" s="119"/>
      <c r="OYP9" s="119"/>
      <c r="OYQ9" s="119"/>
      <c r="OYR9" s="119"/>
      <c r="OYS9" s="119"/>
      <c r="OYT9" s="116"/>
      <c r="OYU9" s="117"/>
      <c r="OYV9" s="116"/>
      <c r="OYW9" s="118"/>
      <c r="OYX9" s="119"/>
      <c r="OYY9" s="119"/>
      <c r="OYZ9" s="119"/>
      <c r="OZA9" s="119"/>
      <c r="OZB9" s="119"/>
      <c r="OZC9" s="116"/>
      <c r="OZD9" s="117"/>
      <c r="OZE9" s="116"/>
      <c r="OZF9" s="118"/>
      <c r="OZG9" s="119"/>
      <c r="OZH9" s="119"/>
      <c r="OZI9" s="119"/>
      <c r="OZJ9" s="119"/>
      <c r="OZK9" s="119"/>
      <c r="OZL9" s="116"/>
      <c r="OZM9" s="117"/>
      <c r="OZN9" s="116"/>
      <c r="OZO9" s="118"/>
      <c r="OZP9" s="119"/>
      <c r="OZQ9" s="119"/>
      <c r="OZR9" s="119"/>
      <c r="OZS9" s="119"/>
      <c r="OZT9" s="119"/>
      <c r="OZU9" s="116"/>
      <c r="OZV9" s="117"/>
      <c r="OZW9" s="116"/>
      <c r="OZX9" s="118"/>
      <c r="OZY9" s="119"/>
      <c r="OZZ9" s="119"/>
      <c r="PAA9" s="119"/>
      <c r="PAB9" s="119"/>
      <c r="PAC9" s="119"/>
      <c r="PAD9" s="116"/>
      <c r="PAE9" s="117"/>
      <c r="PAF9" s="116"/>
      <c r="PAG9" s="118"/>
      <c r="PAH9" s="119"/>
      <c r="PAI9" s="119"/>
      <c r="PAJ9" s="119"/>
      <c r="PAK9" s="119"/>
      <c r="PAL9" s="119"/>
      <c r="PAM9" s="116"/>
      <c r="PAN9" s="117"/>
      <c r="PAO9" s="116"/>
      <c r="PAP9" s="118"/>
      <c r="PAQ9" s="119"/>
      <c r="PAR9" s="119"/>
      <c r="PAS9" s="119"/>
      <c r="PAT9" s="119"/>
      <c r="PAU9" s="119"/>
      <c r="PAV9" s="116"/>
      <c r="PAW9" s="117"/>
      <c r="PAX9" s="116"/>
      <c r="PAY9" s="118"/>
      <c r="PAZ9" s="119"/>
      <c r="PBA9" s="119"/>
      <c r="PBB9" s="119"/>
      <c r="PBC9" s="119"/>
      <c r="PBD9" s="119"/>
      <c r="PBE9" s="116"/>
      <c r="PBF9" s="117"/>
      <c r="PBG9" s="116"/>
      <c r="PBH9" s="118"/>
      <c r="PBI9" s="119"/>
      <c r="PBJ9" s="119"/>
      <c r="PBK9" s="119"/>
      <c r="PBL9" s="119"/>
      <c r="PBM9" s="119"/>
      <c r="PBN9" s="116"/>
      <c r="PBO9" s="117"/>
      <c r="PBP9" s="116"/>
      <c r="PBQ9" s="118"/>
      <c r="PBR9" s="119"/>
      <c r="PBS9" s="119"/>
      <c r="PBT9" s="119"/>
      <c r="PBU9" s="119"/>
      <c r="PBV9" s="119"/>
      <c r="PBW9" s="116"/>
      <c r="PBX9" s="117"/>
      <c r="PBY9" s="116"/>
      <c r="PBZ9" s="118"/>
      <c r="PCA9" s="119"/>
      <c r="PCB9" s="119"/>
      <c r="PCC9" s="119"/>
      <c r="PCD9" s="119"/>
      <c r="PCE9" s="119"/>
      <c r="PCF9" s="116"/>
      <c r="PCG9" s="117"/>
      <c r="PCH9" s="116"/>
      <c r="PCI9" s="118"/>
      <c r="PCJ9" s="119"/>
      <c r="PCK9" s="119"/>
      <c r="PCL9" s="119"/>
      <c r="PCM9" s="119"/>
      <c r="PCN9" s="119"/>
      <c r="PCO9" s="116"/>
      <c r="PCP9" s="117"/>
      <c r="PCQ9" s="116"/>
      <c r="PCR9" s="118"/>
      <c r="PCS9" s="119"/>
      <c r="PCT9" s="119"/>
      <c r="PCU9" s="119"/>
      <c r="PCV9" s="119"/>
      <c r="PCW9" s="119"/>
      <c r="PCX9" s="116"/>
      <c r="PCY9" s="117"/>
      <c r="PCZ9" s="116"/>
      <c r="PDA9" s="118"/>
      <c r="PDB9" s="119"/>
      <c r="PDC9" s="119"/>
      <c r="PDD9" s="119"/>
      <c r="PDE9" s="119"/>
      <c r="PDF9" s="119"/>
      <c r="PDG9" s="116"/>
      <c r="PDH9" s="117"/>
      <c r="PDI9" s="116"/>
      <c r="PDJ9" s="118"/>
      <c r="PDK9" s="119"/>
      <c r="PDL9" s="119"/>
      <c r="PDM9" s="119"/>
      <c r="PDN9" s="119"/>
      <c r="PDO9" s="119"/>
      <c r="PDP9" s="116"/>
      <c r="PDQ9" s="117"/>
      <c r="PDR9" s="116"/>
      <c r="PDS9" s="118"/>
      <c r="PDT9" s="119"/>
      <c r="PDU9" s="119"/>
      <c r="PDV9" s="119"/>
      <c r="PDW9" s="119"/>
      <c r="PDX9" s="119"/>
      <c r="PDY9" s="116"/>
      <c r="PDZ9" s="117"/>
      <c r="PEA9" s="116"/>
      <c r="PEB9" s="118"/>
      <c r="PEC9" s="119"/>
      <c r="PED9" s="119"/>
      <c r="PEE9" s="119"/>
      <c r="PEF9" s="119"/>
      <c r="PEG9" s="119"/>
      <c r="PEH9" s="116"/>
      <c r="PEI9" s="117"/>
      <c r="PEJ9" s="116"/>
      <c r="PEK9" s="118"/>
      <c r="PEL9" s="119"/>
      <c r="PEM9" s="119"/>
      <c r="PEN9" s="119"/>
      <c r="PEO9" s="119"/>
      <c r="PEP9" s="119"/>
      <c r="PEQ9" s="116"/>
      <c r="PER9" s="117"/>
      <c r="PES9" s="116"/>
      <c r="PET9" s="118"/>
      <c r="PEU9" s="119"/>
      <c r="PEV9" s="119"/>
      <c r="PEW9" s="119"/>
      <c r="PEX9" s="119"/>
      <c r="PEY9" s="119"/>
      <c r="PEZ9" s="116"/>
      <c r="PFA9" s="117"/>
      <c r="PFB9" s="116"/>
      <c r="PFC9" s="118"/>
      <c r="PFD9" s="119"/>
      <c r="PFE9" s="119"/>
      <c r="PFF9" s="119"/>
      <c r="PFG9" s="119"/>
      <c r="PFH9" s="119"/>
      <c r="PFI9" s="116"/>
      <c r="PFJ9" s="117"/>
      <c r="PFK9" s="116"/>
      <c r="PFL9" s="118"/>
      <c r="PFM9" s="119"/>
      <c r="PFN9" s="119"/>
      <c r="PFO9" s="119"/>
      <c r="PFP9" s="119"/>
      <c r="PFQ9" s="119"/>
      <c r="PFR9" s="116"/>
      <c r="PFS9" s="117"/>
      <c r="PFT9" s="116"/>
      <c r="PFU9" s="118"/>
      <c r="PFV9" s="119"/>
      <c r="PFW9" s="119"/>
      <c r="PFX9" s="119"/>
      <c r="PFY9" s="119"/>
      <c r="PFZ9" s="119"/>
      <c r="PGA9" s="116"/>
      <c r="PGB9" s="117"/>
      <c r="PGC9" s="116"/>
      <c r="PGD9" s="118"/>
      <c r="PGE9" s="119"/>
      <c r="PGF9" s="119"/>
      <c r="PGG9" s="119"/>
      <c r="PGH9" s="119"/>
      <c r="PGI9" s="119"/>
      <c r="PGJ9" s="116"/>
      <c r="PGK9" s="117"/>
      <c r="PGL9" s="116"/>
      <c r="PGM9" s="118"/>
      <c r="PGN9" s="119"/>
      <c r="PGO9" s="119"/>
      <c r="PGP9" s="119"/>
      <c r="PGQ9" s="119"/>
      <c r="PGR9" s="119"/>
      <c r="PGS9" s="116"/>
      <c r="PGT9" s="117"/>
      <c r="PGU9" s="116"/>
      <c r="PGV9" s="118"/>
      <c r="PGW9" s="119"/>
      <c r="PGX9" s="119"/>
      <c r="PGY9" s="119"/>
      <c r="PGZ9" s="119"/>
      <c r="PHA9" s="119"/>
      <c r="PHB9" s="116"/>
      <c r="PHC9" s="117"/>
      <c r="PHD9" s="116"/>
      <c r="PHE9" s="118"/>
      <c r="PHF9" s="119"/>
      <c r="PHG9" s="119"/>
      <c r="PHH9" s="119"/>
      <c r="PHI9" s="119"/>
      <c r="PHJ9" s="119"/>
      <c r="PHK9" s="116"/>
      <c r="PHL9" s="117"/>
      <c r="PHM9" s="116"/>
      <c r="PHN9" s="118"/>
      <c r="PHO9" s="119"/>
      <c r="PHP9" s="119"/>
      <c r="PHQ9" s="119"/>
      <c r="PHR9" s="119"/>
      <c r="PHS9" s="119"/>
      <c r="PHT9" s="116"/>
      <c r="PHU9" s="117"/>
      <c r="PHV9" s="116"/>
      <c r="PHW9" s="118"/>
      <c r="PHX9" s="119"/>
      <c r="PHY9" s="119"/>
      <c r="PHZ9" s="119"/>
      <c r="PIA9" s="119"/>
      <c r="PIB9" s="119"/>
      <c r="PIC9" s="116"/>
      <c r="PID9" s="117"/>
      <c r="PIE9" s="116"/>
      <c r="PIF9" s="118"/>
      <c r="PIG9" s="119"/>
      <c r="PIH9" s="119"/>
      <c r="PII9" s="119"/>
      <c r="PIJ9" s="119"/>
      <c r="PIK9" s="119"/>
      <c r="PIL9" s="116"/>
      <c r="PIM9" s="117"/>
      <c r="PIN9" s="116"/>
      <c r="PIO9" s="118"/>
      <c r="PIP9" s="119"/>
      <c r="PIQ9" s="119"/>
      <c r="PIR9" s="119"/>
      <c r="PIS9" s="119"/>
      <c r="PIT9" s="119"/>
      <c r="PIU9" s="116"/>
      <c r="PIV9" s="117"/>
      <c r="PIW9" s="116"/>
      <c r="PIX9" s="118"/>
      <c r="PIY9" s="119"/>
      <c r="PIZ9" s="119"/>
      <c r="PJA9" s="119"/>
      <c r="PJB9" s="119"/>
      <c r="PJC9" s="119"/>
      <c r="PJD9" s="116"/>
      <c r="PJE9" s="117"/>
      <c r="PJF9" s="116"/>
      <c r="PJG9" s="118"/>
      <c r="PJH9" s="119"/>
      <c r="PJI9" s="119"/>
      <c r="PJJ9" s="119"/>
      <c r="PJK9" s="119"/>
      <c r="PJL9" s="119"/>
      <c r="PJM9" s="116"/>
      <c r="PJN9" s="117"/>
      <c r="PJO9" s="116"/>
      <c r="PJP9" s="118"/>
      <c r="PJQ9" s="119"/>
      <c r="PJR9" s="119"/>
      <c r="PJS9" s="119"/>
      <c r="PJT9" s="119"/>
      <c r="PJU9" s="119"/>
      <c r="PJV9" s="116"/>
      <c r="PJW9" s="117"/>
      <c r="PJX9" s="116"/>
      <c r="PJY9" s="118"/>
      <c r="PJZ9" s="119"/>
      <c r="PKA9" s="119"/>
      <c r="PKB9" s="119"/>
      <c r="PKC9" s="119"/>
      <c r="PKD9" s="119"/>
      <c r="PKE9" s="116"/>
      <c r="PKF9" s="117"/>
      <c r="PKG9" s="116"/>
      <c r="PKH9" s="118"/>
      <c r="PKI9" s="119"/>
      <c r="PKJ9" s="119"/>
      <c r="PKK9" s="119"/>
      <c r="PKL9" s="119"/>
      <c r="PKM9" s="119"/>
      <c r="PKN9" s="116"/>
      <c r="PKO9" s="117"/>
      <c r="PKP9" s="116"/>
      <c r="PKQ9" s="118"/>
      <c r="PKR9" s="119"/>
      <c r="PKS9" s="119"/>
      <c r="PKT9" s="119"/>
      <c r="PKU9" s="119"/>
      <c r="PKV9" s="119"/>
      <c r="PKW9" s="116"/>
      <c r="PKX9" s="117"/>
      <c r="PKY9" s="116"/>
      <c r="PKZ9" s="118"/>
      <c r="PLA9" s="119"/>
      <c r="PLB9" s="119"/>
      <c r="PLC9" s="119"/>
      <c r="PLD9" s="119"/>
      <c r="PLE9" s="119"/>
      <c r="PLF9" s="116"/>
      <c r="PLG9" s="117"/>
      <c r="PLH9" s="116"/>
      <c r="PLI9" s="118"/>
      <c r="PLJ9" s="119"/>
      <c r="PLK9" s="119"/>
      <c r="PLL9" s="119"/>
      <c r="PLM9" s="119"/>
      <c r="PLN9" s="119"/>
      <c r="PLO9" s="116"/>
      <c r="PLP9" s="117"/>
      <c r="PLQ9" s="116"/>
      <c r="PLR9" s="118"/>
      <c r="PLS9" s="119"/>
      <c r="PLT9" s="119"/>
      <c r="PLU9" s="119"/>
      <c r="PLV9" s="119"/>
      <c r="PLW9" s="119"/>
      <c r="PLX9" s="116"/>
      <c r="PLY9" s="117"/>
      <c r="PLZ9" s="116"/>
      <c r="PMA9" s="118"/>
      <c r="PMB9" s="119"/>
      <c r="PMC9" s="119"/>
      <c r="PMD9" s="119"/>
      <c r="PME9" s="119"/>
      <c r="PMF9" s="119"/>
      <c r="PMG9" s="116"/>
      <c r="PMH9" s="117"/>
      <c r="PMI9" s="116"/>
      <c r="PMJ9" s="118"/>
      <c r="PMK9" s="119"/>
      <c r="PML9" s="119"/>
      <c r="PMM9" s="119"/>
      <c r="PMN9" s="119"/>
      <c r="PMO9" s="119"/>
      <c r="PMP9" s="116"/>
      <c r="PMQ9" s="117"/>
      <c r="PMR9" s="116"/>
      <c r="PMS9" s="118"/>
      <c r="PMT9" s="119"/>
      <c r="PMU9" s="119"/>
      <c r="PMV9" s="119"/>
      <c r="PMW9" s="119"/>
      <c r="PMX9" s="119"/>
      <c r="PMY9" s="116"/>
      <c r="PMZ9" s="117"/>
      <c r="PNA9" s="116"/>
      <c r="PNB9" s="118"/>
      <c r="PNC9" s="119"/>
      <c r="PND9" s="119"/>
      <c r="PNE9" s="119"/>
      <c r="PNF9" s="119"/>
      <c r="PNG9" s="119"/>
      <c r="PNH9" s="116"/>
      <c r="PNI9" s="117"/>
      <c r="PNJ9" s="116"/>
      <c r="PNK9" s="118"/>
      <c r="PNL9" s="119"/>
      <c r="PNM9" s="119"/>
      <c r="PNN9" s="119"/>
      <c r="PNO9" s="119"/>
      <c r="PNP9" s="119"/>
      <c r="PNQ9" s="116"/>
      <c r="PNR9" s="117"/>
      <c r="PNS9" s="116"/>
      <c r="PNT9" s="118"/>
      <c r="PNU9" s="119"/>
      <c r="PNV9" s="119"/>
      <c r="PNW9" s="119"/>
      <c r="PNX9" s="119"/>
      <c r="PNY9" s="119"/>
      <c r="PNZ9" s="116"/>
      <c r="POA9" s="117"/>
      <c r="POB9" s="116"/>
      <c r="POC9" s="118"/>
      <c r="POD9" s="119"/>
      <c r="POE9" s="119"/>
      <c r="POF9" s="119"/>
      <c r="POG9" s="119"/>
      <c r="POH9" s="119"/>
      <c r="POI9" s="116"/>
      <c r="POJ9" s="117"/>
      <c r="POK9" s="116"/>
      <c r="POL9" s="118"/>
      <c r="POM9" s="119"/>
      <c r="PON9" s="119"/>
      <c r="POO9" s="119"/>
      <c r="POP9" s="119"/>
      <c r="POQ9" s="119"/>
      <c r="POR9" s="116"/>
      <c r="POS9" s="117"/>
      <c r="POT9" s="116"/>
      <c r="POU9" s="118"/>
      <c r="POV9" s="119"/>
      <c r="POW9" s="119"/>
      <c r="POX9" s="119"/>
      <c r="POY9" s="119"/>
      <c r="POZ9" s="119"/>
      <c r="PPA9" s="116"/>
      <c r="PPB9" s="117"/>
      <c r="PPC9" s="116"/>
      <c r="PPD9" s="118"/>
      <c r="PPE9" s="119"/>
      <c r="PPF9" s="119"/>
      <c r="PPG9" s="119"/>
      <c r="PPH9" s="119"/>
      <c r="PPI9" s="119"/>
      <c r="PPJ9" s="116"/>
      <c r="PPK9" s="117"/>
      <c r="PPL9" s="116"/>
      <c r="PPM9" s="118"/>
      <c r="PPN9" s="119"/>
      <c r="PPO9" s="119"/>
      <c r="PPP9" s="119"/>
      <c r="PPQ9" s="119"/>
      <c r="PPR9" s="119"/>
      <c r="PPS9" s="116"/>
      <c r="PPT9" s="117"/>
      <c r="PPU9" s="116"/>
      <c r="PPV9" s="118"/>
      <c r="PPW9" s="119"/>
      <c r="PPX9" s="119"/>
      <c r="PPY9" s="119"/>
      <c r="PPZ9" s="119"/>
      <c r="PQA9" s="119"/>
      <c r="PQB9" s="116"/>
      <c r="PQC9" s="117"/>
      <c r="PQD9" s="116"/>
      <c r="PQE9" s="118"/>
      <c r="PQF9" s="119"/>
      <c r="PQG9" s="119"/>
      <c r="PQH9" s="119"/>
      <c r="PQI9" s="119"/>
      <c r="PQJ9" s="119"/>
      <c r="PQK9" s="116"/>
      <c r="PQL9" s="117"/>
      <c r="PQM9" s="116"/>
      <c r="PQN9" s="118"/>
      <c r="PQO9" s="119"/>
      <c r="PQP9" s="119"/>
      <c r="PQQ9" s="119"/>
      <c r="PQR9" s="119"/>
      <c r="PQS9" s="119"/>
      <c r="PQT9" s="116"/>
      <c r="PQU9" s="117"/>
      <c r="PQV9" s="116"/>
      <c r="PQW9" s="118"/>
      <c r="PQX9" s="119"/>
      <c r="PQY9" s="119"/>
      <c r="PQZ9" s="119"/>
      <c r="PRA9" s="119"/>
      <c r="PRB9" s="119"/>
      <c r="PRC9" s="116"/>
      <c r="PRD9" s="117"/>
      <c r="PRE9" s="116"/>
      <c r="PRF9" s="118"/>
      <c r="PRG9" s="119"/>
      <c r="PRH9" s="119"/>
      <c r="PRI9" s="119"/>
      <c r="PRJ9" s="119"/>
      <c r="PRK9" s="119"/>
      <c r="PRL9" s="116"/>
      <c r="PRM9" s="117"/>
      <c r="PRN9" s="116"/>
      <c r="PRO9" s="118"/>
      <c r="PRP9" s="119"/>
      <c r="PRQ9" s="119"/>
      <c r="PRR9" s="119"/>
      <c r="PRS9" s="119"/>
      <c r="PRT9" s="119"/>
      <c r="PRU9" s="116"/>
      <c r="PRV9" s="117"/>
      <c r="PRW9" s="116"/>
      <c r="PRX9" s="118"/>
      <c r="PRY9" s="119"/>
      <c r="PRZ9" s="119"/>
      <c r="PSA9" s="119"/>
      <c r="PSB9" s="119"/>
      <c r="PSC9" s="119"/>
      <c r="PSD9" s="116"/>
      <c r="PSE9" s="117"/>
      <c r="PSF9" s="116"/>
      <c r="PSG9" s="118"/>
      <c r="PSH9" s="119"/>
      <c r="PSI9" s="119"/>
      <c r="PSJ9" s="119"/>
      <c r="PSK9" s="119"/>
      <c r="PSL9" s="119"/>
      <c r="PSM9" s="116"/>
      <c r="PSN9" s="117"/>
      <c r="PSO9" s="116"/>
      <c r="PSP9" s="118"/>
      <c r="PSQ9" s="119"/>
      <c r="PSR9" s="119"/>
      <c r="PSS9" s="119"/>
      <c r="PST9" s="119"/>
      <c r="PSU9" s="119"/>
      <c r="PSV9" s="116"/>
      <c r="PSW9" s="117"/>
      <c r="PSX9" s="116"/>
      <c r="PSY9" s="118"/>
      <c r="PSZ9" s="119"/>
      <c r="PTA9" s="119"/>
      <c r="PTB9" s="119"/>
      <c r="PTC9" s="119"/>
      <c r="PTD9" s="119"/>
      <c r="PTE9" s="116"/>
      <c r="PTF9" s="117"/>
      <c r="PTG9" s="116"/>
      <c r="PTH9" s="118"/>
      <c r="PTI9" s="119"/>
      <c r="PTJ9" s="119"/>
      <c r="PTK9" s="119"/>
      <c r="PTL9" s="119"/>
      <c r="PTM9" s="119"/>
      <c r="PTN9" s="116"/>
      <c r="PTO9" s="117"/>
      <c r="PTP9" s="116"/>
      <c r="PTQ9" s="118"/>
      <c r="PTR9" s="119"/>
      <c r="PTS9" s="119"/>
      <c r="PTT9" s="119"/>
      <c r="PTU9" s="119"/>
      <c r="PTV9" s="119"/>
      <c r="PTW9" s="116"/>
      <c r="PTX9" s="117"/>
      <c r="PTY9" s="116"/>
      <c r="PTZ9" s="118"/>
      <c r="PUA9" s="119"/>
      <c r="PUB9" s="119"/>
      <c r="PUC9" s="119"/>
      <c r="PUD9" s="119"/>
      <c r="PUE9" s="119"/>
      <c r="PUF9" s="116"/>
      <c r="PUG9" s="117"/>
      <c r="PUH9" s="116"/>
      <c r="PUI9" s="118"/>
      <c r="PUJ9" s="119"/>
      <c r="PUK9" s="119"/>
      <c r="PUL9" s="119"/>
      <c r="PUM9" s="119"/>
      <c r="PUN9" s="119"/>
      <c r="PUO9" s="116"/>
      <c r="PUP9" s="117"/>
      <c r="PUQ9" s="116"/>
      <c r="PUR9" s="118"/>
      <c r="PUS9" s="119"/>
      <c r="PUT9" s="119"/>
      <c r="PUU9" s="119"/>
      <c r="PUV9" s="119"/>
      <c r="PUW9" s="119"/>
      <c r="PUX9" s="116"/>
      <c r="PUY9" s="117"/>
      <c r="PUZ9" s="116"/>
      <c r="PVA9" s="118"/>
      <c r="PVB9" s="119"/>
      <c r="PVC9" s="119"/>
      <c r="PVD9" s="119"/>
      <c r="PVE9" s="119"/>
      <c r="PVF9" s="119"/>
      <c r="PVG9" s="116"/>
      <c r="PVH9" s="117"/>
      <c r="PVI9" s="116"/>
      <c r="PVJ9" s="118"/>
      <c r="PVK9" s="119"/>
      <c r="PVL9" s="119"/>
      <c r="PVM9" s="119"/>
      <c r="PVN9" s="119"/>
      <c r="PVO9" s="119"/>
      <c r="PVP9" s="116"/>
      <c r="PVQ9" s="117"/>
      <c r="PVR9" s="116"/>
      <c r="PVS9" s="118"/>
      <c r="PVT9" s="119"/>
      <c r="PVU9" s="119"/>
      <c r="PVV9" s="119"/>
      <c r="PVW9" s="119"/>
      <c r="PVX9" s="119"/>
      <c r="PVY9" s="116"/>
      <c r="PVZ9" s="117"/>
      <c r="PWA9" s="116"/>
      <c r="PWB9" s="118"/>
      <c r="PWC9" s="119"/>
      <c r="PWD9" s="119"/>
      <c r="PWE9" s="119"/>
      <c r="PWF9" s="119"/>
      <c r="PWG9" s="119"/>
      <c r="PWH9" s="116"/>
      <c r="PWI9" s="117"/>
      <c r="PWJ9" s="116"/>
      <c r="PWK9" s="118"/>
      <c r="PWL9" s="119"/>
      <c r="PWM9" s="119"/>
      <c r="PWN9" s="119"/>
      <c r="PWO9" s="119"/>
      <c r="PWP9" s="119"/>
      <c r="PWQ9" s="116"/>
      <c r="PWR9" s="117"/>
      <c r="PWS9" s="116"/>
      <c r="PWT9" s="118"/>
      <c r="PWU9" s="119"/>
      <c r="PWV9" s="119"/>
      <c r="PWW9" s="119"/>
      <c r="PWX9" s="119"/>
      <c r="PWY9" s="119"/>
      <c r="PWZ9" s="116"/>
      <c r="PXA9" s="117"/>
      <c r="PXB9" s="116"/>
      <c r="PXC9" s="118"/>
      <c r="PXD9" s="119"/>
      <c r="PXE9" s="119"/>
      <c r="PXF9" s="119"/>
      <c r="PXG9" s="119"/>
      <c r="PXH9" s="119"/>
      <c r="PXI9" s="116"/>
      <c r="PXJ9" s="117"/>
      <c r="PXK9" s="116"/>
      <c r="PXL9" s="118"/>
      <c r="PXM9" s="119"/>
      <c r="PXN9" s="119"/>
      <c r="PXO9" s="119"/>
      <c r="PXP9" s="119"/>
      <c r="PXQ9" s="119"/>
      <c r="PXR9" s="116"/>
      <c r="PXS9" s="117"/>
      <c r="PXT9" s="116"/>
      <c r="PXU9" s="118"/>
      <c r="PXV9" s="119"/>
      <c r="PXW9" s="119"/>
      <c r="PXX9" s="119"/>
      <c r="PXY9" s="119"/>
      <c r="PXZ9" s="119"/>
      <c r="PYA9" s="116"/>
      <c r="PYB9" s="117"/>
      <c r="PYC9" s="116"/>
      <c r="PYD9" s="118"/>
      <c r="PYE9" s="119"/>
      <c r="PYF9" s="119"/>
      <c r="PYG9" s="119"/>
      <c r="PYH9" s="119"/>
      <c r="PYI9" s="119"/>
      <c r="PYJ9" s="116"/>
      <c r="PYK9" s="117"/>
      <c r="PYL9" s="116"/>
      <c r="PYM9" s="118"/>
      <c r="PYN9" s="119"/>
      <c r="PYO9" s="119"/>
      <c r="PYP9" s="119"/>
      <c r="PYQ9" s="119"/>
      <c r="PYR9" s="119"/>
      <c r="PYS9" s="116"/>
      <c r="PYT9" s="117"/>
      <c r="PYU9" s="116"/>
      <c r="PYV9" s="118"/>
      <c r="PYW9" s="119"/>
      <c r="PYX9" s="119"/>
      <c r="PYY9" s="119"/>
      <c r="PYZ9" s="119"/>
      <c r="PZA9" s="119"/>
      <c r="PZB9" s="116"/>
      <c r="PZC9" s="117"/>
      <c r="PZD9" s="116"/>
      <c r="PZE9" s="118"/>
      <c r="PZF9" s="119"/>
      <c r="PZG9" s="119"/>
      <c r="PZH9" s="119"/>
      <c r="PZI9" s="119"/>
      <c r="PZJ9" s="119"/>
      <c r="PZK9" s="116"/>
      <c r="PZL9" s="117"/>
      <c r="PZM9" s="116"/>
      <c r="PZN9" s="118"/>
      <c r="PZO9" s="119"/>
      <c r="PZP9" s="119"/>
      <c r="PZQ9" s="119"/>
      <c r="PZR9" s="119"/>
      <c r="PZS9" s="119"/>
      <c r="PZT9" s="116"/>
      <c r="PZU9" s="117"/>
      <c r="PZV9" s="116"/>
      <c r="PZW9" s="118"/>
      <c r="PZX9" s="119"/>
      <c r="PZY9" s="119"/>
      <c r="PZZ9" s="119"/>
      <c r="QAA9" s="119"/>
      <c r="QAB9" s="119"/>
      <c r="QAC9" s="116"/>
      <c r="QAD9" s="117"/>
      <c r="QAE9" s="116"/>
      <c r="QAF9" s="118"/>
      <c r="QAG9" s="119"/>
      <c r="QAH9" s="119"/>
      <c r="QAI9" s="119"/>
      <c r="QAJ9" s="119"/>
      <c r="QAK9" s="119"/>
      <c r="QAL9" s="116"/>
      <c r="QAM9" s="117"/>
      <c r="QAN9" s="116"/>
      <c r="QAO9" s="118"/>
      <c r="QAP9" s="119"/>
      <c r="QAQ9" s="119"/>
      <c r="QAR9" s="119"/>
      <c r="QAS9" s="119"/>
      <c r="QAT9" s="119"/>
      <c r="QAU9" s="116"/>
      <c r="QAV9" s="117"/>
      <c r="QAW9" s="116"/>
      <c r="QAX9" s="118"/>
      <c r="QAY9" s="119"/>
      <c r="QAZ9" s="119"/>
      <c r="QBA9" s="119"/>
      <c r="QBB9" s="119"/>
      <c r="QBC9" s="119"/>
      <c r="QBD9" s="116"/>
      <c r="QBE9" s="117"/>
      <c r="QBF9" s="116"/>
      <c r="QBG9" s="118"/>
      <c r="QBH9" s="119"/>
      <c r="QBI9" s="119"/>
      <c r="QBJ9" s="119"/>
      <c r="QBK9" s="119"/>
      <c r="QBL9" s="119"/>
      <c r="QBM9" s="116"/>
      <c r="QBN9" s="117"/>
      <c r="QBO9" s="116"/>
      <c r="QBP9" s="118"/>
      <c r="QBQ9" s="119"/>
      <c r="QBR9" s="119"/>
      <c r="QBS9" s="119"/>
      <c r="QBT9" s="119"/>
      <c r="QBU9" s="119"/>
      <c r="QBV9" s="116"/>
      <c r="QBW9" s="117"/>
      <c r="QBX9" s="116"/>
      <c r="QBY9" s="118"/>
      <c r="QBZ9" s="119"/>
      <c r="QCA9" s="119"/>
      <c r="QCB9" s="119"/>
      <c r="QCC9" s="119"/>
      <c r="QCD9" s="119"/>
      <c r="QCE9" s="116"/>
      <c r="QCF9" s="117"/>
      <c r="QCG9" s="116"/>
      <c r="QCH9" s="118"/>
      <c r="QCI9" s="119"/>
      <c r="QCJ9" s="119"/>
      <c r="QCK9" s="119"/>
      <c r="QCL9" s="119"/>
      <c r="QCM9" s="119"/>
      <c r="QCN9" s="116"/>
      <c r="QCO9" s="117"/>
      <c r="QCP9" s="116"/>
      <c r="QCQ9" s="118"/>
      <c r="QCR9" s="119"/>
      <c r="QCS9" s="119"/>
      <c r="QCT9" s="119"/>
      <c r="QCU9" s="119"/>
      <c r="QCV9" s="119"/>
      <c r="QCW9" s="116"/>
      <c r="QCX9" s="117"/>
      <c r="QCY9" s="116"/>
      <c r="QCZ9" s="118"/>
      <c r="QDA9" s="119"/>
      <c r="QDB9" s="119"/>
      <c r="QDC9" s="119"/>
      <c r="QDD9" s="119"/>
      <c r="QDE9" s="119"/>
      <c r="QDF9" s="116"/>
      <c r="QDG9" s="117"/>
      <c r="QDH9" s="116"/>
      <c r="QDI9" s="118"/>
      <c r="QDJ9" s="119"/>
      <c r="QDK9" s="119"/>
      <c r="QDL9" s="119"/>
      <c r="QDM9" s="119"/>
      <c r="QDN9" s="119"/>
      <c r="QDO9" s="116"/>
      <c r="QDP9" s="117"/>
      <c r="QDQ9" s="116"/>
      <c r="QDR9" s="118"/>
      <c r="QDS9" s="119"/>
      <c r="QDT9" s="119"/>
      <c r="QDU9" s="119"/>
      <c r="QDV9" s="119"/>
      <c r="QDW9" s="119"/>
      <c r="QDX9" s="116"/>
      <c r="QDY9" s="117"/>
      <c r="QDZ9" s="116"/>
      <c r="QEA9" s="118"/>
      <c r="QEB9" s="119"/>
      <c r="QEC9" s="119"/>
      <c r="QED9" s="119"/>
      <c r="QEE9" s="119"/>
      <c r="QEF9" s="119"/>
      <c r="QEG9" s="116"/>
      <c r="QEH9" s="117"/>
      <c r="QEI9" s="116"/>
      <c r="QEJ9" s="118"/>
      <c r="QEK9" s="119"/>
      <c r="QEL9" s="119"/>
      <c r="QEM9" s="119"/>
      <c r="QEN9" s="119"/>
      <c r="QEO9" s="119"/>
      <c r="QEP9" s="116"/>
      <c r="QEQ9" s="117"/>
      <c r="QER9" s="116"/>
      <c r="QES9" s="118"/>
      <c r="QET9" s="119"/>
      <c r="QEU9" s="119"/>
      <c r="QEV9" s="119"/>
      <c r="QEW9" s="119"/>
      <c r="QEX9" s="119"/>
      <c r="QEY9" s="116"/>
      <c r="QEZ9" s="117"/>
      <c r="QFA9" s="116"/>
      <c r="QFB9" s="118"/>
      <c r="QFC9" s="119"/>
      <c r="QFD9" s="119"/>
      <c r="QFE9" s="119"/>
      <c r="QFF9" s="119"/>
      <c r="QFG9" s="119"/>
      <c r="QFH9" s="116"/>
      <c r="QFI9" s="117"/>
      <c r="QFJ9" s="116"/>
      <c r="QFK9" s="118"/>
      <c r="QFL9" s="119"/>
      <c r="QFM9" s="119"/>
      <c r="QFN9" s="119"/>
      <c r="QFO9" s="119"/>
      <c r="QFP9" s="119"/>
      <c r="QFQ9" s="116"/>
      <c r="QFR9" s="117"/>
      <c r="QFS9" s="116"/>
      <c r="QFT9" s="118"/>
      <c r="QFU9" s="119"/>
      <c r="QFV9" s="119"/>
      <c r="QFW9" s="119"/>
      <c r="QFX9" s="119"/>
      <c r="QFY9" s="119"/>
      <c r="QFZ9" s="116"/>
      <c r="QGA9" s="117"/>
      <c r="QGB9" s="116"/>
      <c r="QGC9" s="118"/>
      <c r="QGD9" s="119"/>
      <c r="QGE9" s="119"/>
      <c r="QGF9" s="119"/>
      <c r="QGG9" s="119"/>
      <c r="QGH9" s="119"/>
      <c r="QGI9" s="116"/>
      <c r="QGJ9" s="117"/>
      <c r="QGK9" s="116"/>
      <c r="QGL9" s="118"/>
      <c r="QGM9" s="119"/>
      <c r="QGN9" s="119"/>
      <c r="QGO9" s="119"/>
      <c r="QGP9" s="119"/>
      <c r="QGQ9" s="119"/>
      <c r="QGR9" s="116"/>
      <c r="QGS9" s="117"/>
      <c r="QGT9" s="116"/>
      <c r="QGU9" s="118"/>
      <c r="QGV9" s="119"/>
      <c r="QGW9" s="119"/>
      <c r="QGX9" s="119"/>
      <c r="QGY9" s="119"/>
      <c r="QGZ9" s="119"/>
      <c r="QHA9" s="116"/>
      <c r="QHB9" s="117"/>
      <c r="QHC9" s="116"/>
      <c r="QHD9" s="118"/>
      <c r="QHE9" s="119"/>
      <c r="QHF9" s="119"/>
      <c r="QHG9" s="119"/>
      <c r="QHH9" s="119"/>
      <c r="QHI9" s="119"/>
      <c r="QHJ9" s="116"/>
      <c r="QHK9" s="117"/>
      <c r="QHL9" s="116"/>
      <c r="QHM9" s="118"/>
      <c r="QHN9" s="119"/>
      <c r="QHO9" s="119"/>
      <c r="QHP9" s="119"/>
      <c r="QHQ9" s="119"/>
      <c r="QHR9" s="119"/>
      <c r="QHS9" s="116"/>
      <c r="QHT9" s="117"/>
      <c r="QHU9" s="116"/>
      <c r="QHV9" s="118"/>
      <c r="QHW9" s="119"/>
      <c r="QHX9" s="119"/>
      <c r="QHY9" s="119"/>
      <c r="QHZ9" s="119"/>
      <c r="QIA9" s="119"/>
      <c r="QIB9" s="116"/>
      <c r="QIC9" s="117"/>
      <c r="QID9" s="116"/>
      <c r="QIE9" s="118"/>
      <c r="QIF9" s="119"/>
      <c r="QIG9" s="119"/>
      <c r="QIH9" s="119"/>
      <c r="QII9" s="119"/>
      <c r="QIJ9" s="119"/>
      <c r="QIK9" s="116"/>
      <c r="QIL9" s="117"/>
      <c r="QIM9" s="116"/>
      <c r="QIN9" s="118"/>
      <c r="QIO9" s="119"/>
      <c r="QIP9" s="119"/>
      <c r="QIQ9" s="119"/>
      <c r="QIR9" s="119"/>
      <c r="QIS9" s="119"/>
      <c r="QIT9" s="116"/>
      <c r="QIU9" s="117"/>
      <c r="QIV9" s="116"/>
      <c r="QIW9" s="118"/>
      <c r="QIX9" s="119"/>
      <c r="QIY9" s="119"/>
      <c r="QIZ9" s="119"/>
      <c r="QJA9" s="119"/>
      <c r="QJB9" s="119"/>
      <c r="QJC9" s="116"/>
      <c r="QJD9" s="117"/>
      <c r="QJE9" s="116"/>
      <c r="QJF9" s="118"/>
      <c r="QJG9" s="119"/>
      <c r="QJH9" s="119"/>
      <c r="QJI9" s="119"/>
      <c r="QJJ9" s="119"/>
      <c r="QJK9" s="119"/>
      <c r="QJL9" s="116"/>
      <c r="QJM9" s="117"/>
      <c r="QJN9" s="116"/>
      <c r="QJO9" s="118"/>
      <c r="QJP9" s="119"/>
      <c r="QJQ9" s="119"/>
      <c r="QJR9" s="119"/>
      <c r="QJS9" s="119"/>
      <c r="QJT9" s="119"/>
      <c r="QJU9" s="116"/>
      <c r="QJV9" s="117"/>
      <c r="QJW9" s="116"/>
      <c r="QJX9" s="118"/>
      <c r="QJY9" s="119"/>
      <c r="QJZ9" s="119"/>
      <c r="QKA9" s="119"/>
      <c r="QKB9" s="119"/>
      <c r="QKC9" s="119"/>
      <c r="QKD9" s="116"/>
      <c r="QKE9" s="117"/>
      <c r="QKF9" s="116"/>
      <c r="QKG9" s="118"/>
      <c r="QKH9" s="119"/>
      <c r="QKI9" s="119"/>
      <c r="QKJ9" s="119"/>
      <c r="QKK9" s="119"/>
      <c r="QKL9" s="119"/>
      <c r="QKM9" s="116"/>
      <c r="QKN9" s="117"/>
      <c r="QKO9" s="116"/>
      <c r="QKP9" s="118"/>
      <c r="QKQ9" s="119"/>
      <c r="QKR9" s="119"/>
      <c r="QKS9" s="119"/>
      <c r="QKT9" s="119"/>
      <c r="QKU9" s="119"/>
      <c r="QKV9" s="116"/>
      <c r="QKW9" s="117"/>
      <c r="QKX9" s="116"/>
      <c r="QKY9" s="118"/>
      <c r="QKZ9" s="119"/>
      <c r="QLA9" s="119"/>
      <c r="QLB9" s="119"/>
      <c r="QLC9" s="119"/>
      <c r="QLD9" s="119"/>
      <c r="QLE9" s="116"/>
      <c r="QLF9" s="117"/>
      <c r="QLG9" s="116"/>
      <c r="QLH9" s="118"/>
      <c r="QLI9" s="119"/>
      <c r="QLJ9" s="119"/>
      <c r="QLK9" s="119"/>
      <c r="QLL9" s="119"/>
      <c r="QLM9" s="119"/>
      <c r="QLN9" s="116"/>
      <c r="QLO9" s="117"/>
      <c r="QLP9" s="116"/>
      <c r="QLQ9" s="118"/>
      <c r="QLR9" s="119"/>
      <c r="QLS9" s="119"/>
      <c r="QLT9" s="119"/>
      <c r="QLU9" s="119"/>
      <c r="QLV9" s="119"/>
      <c r="QLW9" s="116"/>
      <c r="QLX9" s="117"/>
      <c r="QLY9" s="116"/>
      <c r="QLZ9" s="118"/>
      <c r="QMA9" s="119"/>
      <c r="QMB9" s="119"/>
      <c r="QMC9" s="119"/>
      <c r="QMD9" s="119"/>
      <c r="QME9" s="119"/>
      <c r="QMF9" s="116"/>
      <c r="QMG9" s="117"/>
      <c r="QMH9" s="116"/>
      <c r="QMI9" s="118"/>
      <c r="QMJ9" s="119"/>
      <c r="QMK9" s="119"/>
      <c r="QML9" s="119"/>
      <c r="QMM9" s="119"/>
      <c r="QMN9" s="119"/>
      <c r="QMO9" s="116"/>
      <c r="QMP9" s="117"/>
      <c r="QMQ9" s="116"/>
      <c r="QMR9" s="118"/>
      <c r="QMS9" s="119"/>
      <c r="QMT9" s="119"/>
      <c r="QMU9" s="119"/>
      <c r="QMV9" s="119"/>
      <c r="QMW9" s="119"/>
      <c r="QMX9" s="116"/>
      <c r="QMY9" s="117"/>
      <c r="QMZ9" s="116"/>
      <c r="QNA9" s="118"/>
      <c r="QNB9" s="119"/>
      <c r="QNC9" s="119"/>
      <c r="QND9" s="119"/>
      <c r="QNE9" s="119"/>
      <c r="QNF9" s="119"/>
      <c r="QNG9" s="116"/>
      <c r="QNH9" s="117"/>
      <c r="QNI9" s="116"/>
      <c r="QNJ9" s="118"/>
      <c r="QNK9" s="119"/>
      <c r="QNL9" s="119"/>
      <c r="QNM9" s="119"/>
      <c r="QNN9" s="119"/>
      <c r="QNO9" s="119"/>
      <c r="QNP9" s="116"/>
      <c r="QNQ9" s="117"/>
      <c r="QNR9" s="116"/>
      <c r="QNS9" s="118"/>
      <c r="QNT9" s="119"/>
      <c r="QNU9" s="119"/>
      <c r="QNV9" s="119"/>
      <c r="QNW9" s="119"/>
      <c r="QNX9" s="119"/>
      <c r="QNY9" s="116"/>
      <c r="QNZ9" s="117"/>
      <c r="QOA9" s="116"/>
      <c r="QOB9" s="118"/>
      <c r="QOC9" s="119"/>
      <c r="QOD9" s="119"/>
      <c r="QOE9" s="119"/>
      <c r="QOF9" s="119"/>
      <c r="QOG9" s="119"/>
      <c r="QOH9" s="116"/>
      <c r="QOI9" s="117"/>
      <c r="QOJ9" s="116"/>
      <c r="QOK9" s="118"/>
      <c r="QOL9" s="119"/>
      <c r="QOM9" s="119"/>
      <c r="QON9" s="119"/>
      <c r="QOO9" s="119"/>
      <c r="QOP9" s="119"/>
      <c r="QOQ9" s="116"/>
      <c r="QOR9" s="117"/>
      <c r="QOS9" s="116"/>
      <c r="QOT9" s="118"/>
      <c r="QOU9" s="119"/>
      <c r="QOV9" s="119"/>
      <c r="QOW9" s="119"/>
      <c r="QOX9" s="119"/>
      <c r="QOY9" s="119"/>
      <c r="QOZ9" s="116"/>
      <c r="QPA9" s="117"/>
      <c r="QPB9" s="116"/>
      <c r="QPC9" s="118"/>
      <c r="QPD9" s="119"/>
      <c r="QPE9" s="119"/>
      <c r="QPF9" s="119"/>
      <c r="QPG9" s="119"/>
      <c r="QPH9" s="119"/>
      <c r="QPI9" s="116"/>
      <c r="QPJ9" s="117"/>
      <c r="QPK9" s="116"/>
      <c r="QPL9" s="118"/>
      <c r="QPM9" s="119"/>
      <c r="QPN9" s="119"/>
      <c r="QPO9" s="119"/>
      <c r="QPP9" s="119"/>
      <c r="QPQ9" s="119"/>
      <c r="QPR9" s="116"/>
      <c r="QPS9" s="117"/>
      <c r="QPT9" s="116"/>
      <c r="QPU9" s="118"/>
      <c r="QPV9" s="119"/>
      <c r="QPW9" s="119"/>
      <c r="QPX9" s="119"/>
      <c r="QPY9" s="119"/>
      <c r="QPZ9" s="119"/>
      <c r="QQA9" s="116"/>
      <c r="QQB9" s="117"/>
      <c r="QQC9" s="116"/>
      <c r="QQD9" s="118"/>
      <c r="QQE9" s="119"/>
      <c r="QQF9" s="119"/>
      <c r="QQG9" s="119"/>
      <c r="QQH9" s="119"/>
      <c r="QQI9" s="119"/>
      <c r="QQJ9" s="116"/>
      <c r="QQK9" s="117"/>
      <c r="QQL9" s="116"/>
      <c r="QQM9" s="118"/>
      <c r="QQN9" s="119"/>
      <c r="QQO9" s="119"/>
      <c r="QQP9" s="119"/>
      <c r="QQQ9" s="119"/>
      <c r="QQR9" s="119"/>
      <c r="QQS9" s="116"/>
      <c r="QQT9" s="117"/>
      <c r="QQU9" s="116"/>
      <c r="QQV9" s="118"/>
      <c r="QQW9" s="119"/>
      <c r="QQX9" s="119"/>
      <c r="QQY9" s="119"/>
      <c r="QQZ9" s="119"/>
      <c r="QRA9" s="119"/>
      <c r="QRB9" s="116"/>
      <c r="QRC9" s="117"/>
      <c r="QRD9" s="116"/>
      <c r="QRE9" s="118"/>
      <c r="QRF9" s="119"/>
      <c r="QRG9" s="119"/>
      <c r="QRH9" s="119"/>
      <c r="QRI9" s="119"/>
      <c r="QRJ9" s="119"/>
      <c r="QRK9" s="116"/>
      <c r="QRL9" s="117"/>
      <c r="QRM9" s="116"/>
      <c r="QRN9" s="118"/>
      <c r="QRO9" s="119"/>
      <c r="QRP9" s="119"/>
      <c r="QRQ9" s="119"/>
      <c r="QRR9" s="119"/>
      <c r="QRS9" s="119"/>
      <c r="QRT9" s="116"/>
      <c r="QRU9" s="117"/>
      <c r="QRV9" s="116"/>
      <c r="QRW9" s="118"/>
      <c r="QRX9" s="119"/>
      <c r="QRY9" s="119"/>
      <c r="QRZ9" s="119"/>
      <c r="QSA9" s="119"/>
      <c r="QSB9" s="119"/>
      <c r="QSC9" s="116"/>
      <c r="QSD9" s="117"/>
      <c r="QSE9" s="116"/>
      <c r="QSF9" s="118"/>
      <c r="QSG9" s="119"/>
      <c r="QSH9" s="119"/>
      <c r="QSI9" s="119"/>
      <c r="QSJ9" s="119"/>
      <c r="QSK9" s="119"/>
      <c r="QSL9" s="116"/>
      <c r="QSM9" s="117"/>
      <c r="QSN9" s="116"/>
      <c r="QSO9" s="118"/>
      <c r="QSP9" s="119"/>
      <c r="QSQ9" s="119"/>
      <c r="QSR9" s="119"/>
      <c r="QSS9" s="119"/>
      <c r="QST9" s="119"/>
      <c r="QSU9" s="116"/>
      <c r="QSV9" s="117"/>
      <c r="QSW9" s="116"/>
      <c r="QSX9" s="118"/>
      <c r="QSY9" s="119"/>
      <c r="QSZ9" s="119"/>
      <c r="QTA9" s="119"/>
      <c r="QTB9" s="119"/>
      <c r="QTC9" s="119"/>
      <c r="QTD9" s="116"/>
      <c r="QTE9" s="117"/>
      <c r="QTF9" s="116"/>
      <c r="QTG9" s="118"/>
      <c r="QTH9" s="119"/>
      <c r="QTI9" s="119"/>
      <c r="QTJ9" s="119"/>
      <c r="QTK9" s="119"/>
      <c r="QTL9" s="119"/>
      <c r="QTM9" s="116"/>
      <c r="QTN9" s="117"/>
      <c r="QTO9" s="116"/>
      <c r="QTP9" s="118"/>
      <c r="QTQ9" s="119"/>
      <c r="QTR9" s="119"/>
      <c r="QTS9" s="119"/>
      <c r="QTT9" s="119"/>
      <c r="QTU9" s="119"/>
      <c r="QTV9" s="116"/>
      <c r="QTW9" s="117"/>
      <c r="QTX9" s="116"/>
      <c r="QTY9" s="118"/>
      <c r="QTZ9" s="119"/>
      <c r="QUA9" s="119"/>
      <c r="QUB9" s="119"/>
      <c r="QUC9" s="119"/>
      <c r="QUD9" s="119"/>
      <c r="QUE9" s="116"/>
      <c r="QUF9" s="117"/>
      <c r="QUG9" s="116"/>
      <c r="QUH9" s="118"/>
      <c r="QUI9" s="119"/>
      <c r="QUJ9" s="119"/>
      <c r="QUK9" s="119"/>
      <c r="QUL9" s="119"/>
      <c r="QUM9" s="119"/>
      <c r="QUN9" s="116"/>
      <c r="QUO9" s="117"/>
      <c r="QUP9" s="116"/>
      <c r="QUQ9" s="118"/>
      <c r="QUR9" s="119"/>
      <c r="QUS9" s="119"/>
      <c r="QUT9" s="119"/>
      <c r="QUU9" s="119"/>
      <c r="QUV9" s="119"/>
      <c r="QUW9" s="116"/>
      <c r="QUX9" s="117"/>
      <c r="QUY9" s="116"/>
      <c r="QUZ9" s="118"/>
      <c r="QVA9" s="119"/>
      <c r="QVB9" s="119"/>
      <c r="QVC9" s="119"/>
      <c r="QVD9" s="119"/>
      <c r="QVE9" s="119"/>
      <c r="QVF9" s="116"/>
      <c r="QVG9" s="117"/>
      <c r="QVH9" s="116"/>
      <c r="QVI9" s="118"/>
      <c r="QVJ9" s="119"/>
      <c r="QVK9" s="119"/>
      <c r="QVL9" s="119"/>
      <c r="QVM9" s="119"/>
      <c r="QVN9" s="119"/>
      <c r="QVO9" s="116"/>
      <c r="QVP9" s="117"/>
      <c r="QVQ9" s="116"/>
      <c r="QVR9" s="118"/>
      <c r="QVS9" s="119"/>
      <c r="QVT9" s="119"/>
      <c r="QVU9" s="119"/>
      <c r="QVV9" s="119"/>
      <c r="QVW9" s="119"/>
      <c r="QVX9" s="116"/>
      <c r="QVY9" s="117"/>
      <c r="QVZ9" s="116"/>
      <c r="QWA9" s="118"/>
      <c r="QWB9" s="119"/>
      <c r="QWC9" s="119"/>
      <c r="QWD9" s="119"/>
      <c r="QWE9" s="119"/>
      <c r="QWF9" s="119"/>
      <c r="QWG9" s="116"/>
      <c r="QWH9" s="117"/>
      <c r="QWI9" s="116"/>
      <c r="QWJ9" s="118"/>
      <c r="QWK9" s="119"/>
      <c r="QWL9" s="119"/>
      <c r="QWM9" s="119"/>
      <c r="QWN9" s="119"/>
      <c r="QWO9" s="119"/>
      <c r="QWP9" s="116"/>
      <c r="QWQ9" s="117"/>
      <c r="QWR9" s="116"/>
      <c r="QWS9" s="118"/>
      <c r="QWT9" s="119"/>
      <c r="QWU9" s="119"/>
      <c r="QWV9" s="119"/>
      <c r="QWW9" s="119"/>
      <c r="QWX9" s="119"/>
      <c r="QWY9" s="116"/>
      <c r="QWZ9" s="117"/>
      <c r="QXA9" s="116"/>
      <c r="QXB9" s="118"/>
      <c r="QXC9" s="119"/>
      <c r="QXD9" s="119"/>
      <c r="QXE9" s="119"/>
      <c r="QXF9" s="119"/>
      <c r="QXG9" s="119"/>
      <c r="QXH9" s="116"/>
      <c r="QXI9" s="117"/>
      <c r="QXJ9" s="116"/>
      <c r="QXK9" s="118"/>
      <c r="QXL9" s="119"/>
      <c r="QXM9" s="119"/>
      <c r="QXN9" s="119"/>
      <c r="QXO9" s="119"/>
      <c r="QXP9" s="119"/>
      <c r="QXQ9" s="116"/>
      <c r="QXR9" s="117"/>
      <c r="QXS9" s="116"/>
      <c r="QXT9" s="118"/>
      <c r="QXU9" s="119"/>
      <c r="QXV9" s="119"/>
      <c r="QXW9" s="119"/>
      <c r="QXX9" s="119"/>
      <c r="QXY9" s="119"/>
      <c r="QXZ9" s="116"/>
      <c r="QYA9" s="117"/>
      <c r="QYB9" s="116"/>
      <c r="QYC9" s="118"/>
      <c r="QYD9" s="119"/>
      <c r="QYE9" s="119"/>
      <c r="QYF9" s="119"/>
      <c r="QYG9" s="119"/>
      <c r="QYH9" s="119"/>
      <c r="QYI9" s="116"/>
      <c r="QYJ9" s="117"/>
      <c r="QYK9" s="116"/>
      <c r="QYL9" s="118"/>
      <c r="QYM9" s="119"/>
      <c r="QYN9" s="119"/>
      <c r="QYO9" s="119"/>
      <c r="QYP9" s="119"/>
      <c r="QYQ9" s="119"/>
      <c r="QYR9" s="116"/>
      <c r="QYS9" s="117"/>
      <c r="QYT9" s="116"/>
      <c r="QYU9" s="118"/>
      <c r="QYV9" s="119"/>
      <c r="QYW9" s="119"/>
      <c r="QYX9" s="119"/>
      <c r="QYY9" s="119"/>
      <c r="QYZ9" s="119"/>
      <c r="QZA9" s="116"/>
      <c r="QZB9" s="117"/>
      <c r="QZC9" s="116"/>
      <c r="QZD9" s="118"/>
      <c r="QZE9" s="119"/>
      <c r="QZF9" s="119"/>
      <c r="QZG9" s="119"/>
      <c r="QZH9" s="119"/>
      <c r="QZI9" s="119"/>
      <c r="QZJ9" s="116"/>
      <c r="QZK9" s="117"/>
      <c r="QZL9" s="116"/>
      <c r="QZM9" s="118"/>
      <c r="QZN9" s="119"/>
      <c r="QZO9" s="119"/>
      <c r="QZP9" s="119"/>
      <c r="QZQ9" s="119"/>
      <c r="QZR9" s="119"/>
      <c r="QZS9" s="116"/>
      <c r="QZT9" s="117"/>
      <c r="QZU9" s="116"/>
      <c r="QZV9" s="118"/>
      <c r="QZW9" s="119"/>
      <c r="QZX9" s="119"/>
      <c r="QZY9" s="119"/>
      <c r="QZZ9" s="119"/>
      <c r="RAA9" s="119"/>
      <c r="RAB9" s="116"/>
      <c r="RAC9" s="117"/>
      <c r="RAD9" s="116"/>
      <c r="RAE9" s="118"/>
      <c r="RAF9" s="119"/>
      <c r="RAG9" s="119"/>
      <c r="RAH9" s="119"/>
      <c r="RAI9" s="119"/>
      <c r="RAJ9" s="119"/>
      <c r="RAK9" s="116"/>
      <c r="RAL9" s="117"/>
      <c r="RAM9" s="116"/>
      <c r="RAN9" s="118"/>
      <c r="RAO9" s="119"/>
      <c r="RAP9" s="119"/>
      <c r="RAQ9" s="119"/>
      <c r="RAR9" s="119"/>
      <c r="RAS9" s="119"/>
      <c r="RAT9" s="116"/>
      <c r="RAU9" s="117"/>
      <c r="RAV9" s="116"/>
      <c r="RAW9" s="118"/>
      <c r="RAX9" s="119"/>
      <c r="RAY9" s="119"/>
      <c r="RAZ9" s="119"/>
      <c r="RBA9" s="119"/>
      <c r="RBB9" s="119"/>
      <c r="RBC9" s="116"/>
      <c r="RBD9" s="117"/>
      <c r="RBE9" s="116"/>
      <c r="RBF9" s="118"/>
      <c r="RBG9" s="119"/>
      <c r="RBH9" s="119"/>
      <c r="RBI9" s="119"/>
      <c r="RBJ9" s="119"/>
      <c r="RBK9" s="119"/>
      <c r="RBL9" s="116"/>
      <c r="RBM9" s="117"/>
      <c r="RBN9" s="116"/>
      <c r="RBO9" s="118"/>
      <c r="RBP9" s="119"/>
      <c r="RBQ9" s="119"/>
      <c r="RBR9" s="119"/>
      <c r="RBS9" s="119"/>
      <c r="RBT9" s="119"/>
      <c r="RBU9" s="116"/>
      <c r="RBV9" s="117"/>
      <c r="RBW9" s="116"/>
      <c r="RBX9" s="118"/>
      <c r="RBY9" s="119"/>
      <c r="RBZ9" s="119"/>
      <c r="RCA9" s="119"/>
      <c r="RCB9" s="119"/>
      <c r="RCC9" s="119"/>
      <c r="RCD9" s="116"/>
      <c r="RCE9" s="117"/>
      <c r="RCF9" s="116"/>
      <c r="RCG9" s="118"/>
      <c r="RCH9" s="119"/>
      <c r="RCI9" s="119"/>
      <c r="RCJ9" s="119"/>
      <c r="RCK9" s="119"/>
      <c r="RCL9" s="119"/>
      <c r="RCM9" s="116"/>
      <c r="RCN9" s="117"/>
      <c r="RCO9" s="116"/>
      <c r="RCP9" s="118"/>
      <c r="RCQ9" s="119"/>
      <c r="RCR9" s="119"/>
      <c r="RCS9" s="119"/>
      <c r="RCT9" s="119"/>
      <c r="RCU9" s="119"/>
      <c r="RCV9" s="116"/>
      <c r="RCW9" s="117"/>
      <c r="RCX9" s="116"/>
      <c r="RCY9" s="118"/>
      <c r="RCZ9" s="119"/>
      <c r="RDA9" s="119"/>
      <c r="RDB9" s="119"/>
      <c r="RDC9" s="119"/>
      <c r="RDD9" s="119"/>
      <c r="RDE9" s="116"/>
      <c r="RDF9" s="117"/>
      <c r="RDG9" s="116"/>
      <c r="RDH9" s="118"/>
      <c r="RDI9" s="119"/>
      <c r="RDJ9" s="119"/>
      <c r="RDK9" s="119"/>
      <c r="RDL9" s="119"/>
      <c r="RDM9" s="119"/>
      <c r="RDN9" s="116"/>
      <c r="RDO9" s="117"/>
      <c r="RDP9" s="116"/>
      <c r="RDQ9" s="118"/>
      <c r="RDR9" s="119"/>
      <c r="RDS9" s="119"/>
      <c r="RDT9" s="119"/>
      <c r="RDU9" s="119"/>
      <c r="RDV9" s="119"/>
      <c r="RDW9" s="116"/>
      <c r="RDX9" s="117"/>
      <c r="RDY9" s="116"/>
      <c r="RDZ9" s="118"/>
      <c r="REA9" s="119"/>
      <c r="REB9" s="119"/>
      <c r="REC9" s="119"/>
      <c r="RED9" s="119"/>
      <c r="REE9" s="119"/>
      <c r="REF9" s="116"/>
      <c r="REG9" s="117"/>
      <c r="REH9" s="116"/>
      <c r="REI9" s="118"/>
      <c r="REJ9" s="119"/>
      <c r="REK9" s="119"/>
      <c r="REL9" s="119"/>
      <c r="REM9" s="119"/>
      <c r="REN9" s="119"/>
      <c r="REO9" s="116"/>
      <c r="REP9" s="117"/>
      <c r="REQ9" s="116"/>
      <c r="RER9" s="118"/>
      <c r="RES9" s="119"/>
      <c r="RET9" s="119"/>
      <c r="REU9" s="119"/>
      <c r="REV9" s="119"/>
      <c r="REW9" s="119"/>
      <c r="REX9" s="116"/>
      <c r="REY9" s="117"/>
      <c r="REZ9" s="116"/>
      <c r="RFA9" s="118"/>
      <c r="RFB9" s="119"/>
      <c r="RFC9" s="119"/>
      <c r="RFD9" s="119"/>
      <c r="RFE9" s="119"/>
      <c r="RFF9" s="119"/>
      <c r="RFG9" s="116"/>
      <c r="RFH9" s="117"/>
      <c r="RFI9" s="116"/>
      <c r="RFJ9" s="118"/>
      <c r="RFK9" s="119"/>
      <c r="RFL9" s="119"/>
      <c r="RFM9" s="119"/>
      <c r="RFN9" s="119"/>
      <c r="RFO9" s="119"/>
      <c r="RFP9" s="116"/>
      <c r="RFQ9" s="117"/>
      <c r="RFR9" s="116"/>
      <c r="RFS9" s="118"/>
      <c r="RFT9" s="119"/>
      <c r="RFU9" s="119"/>
      <c r="RFV9" s="119"/>
      <c r="RFW9" s="119"/>
      <c r="RFX9" s="119"/>
      <c r="RFY9" s="116"/>
      <c r="RFZ9" s="117"/>
      <c r="RGA9" s="116"/>
      <c r="RGB9" s="118"/>
      <c r="RGC9" s="119"/>
      <c r="RGD9" s="119"/>
      <c r="RGE9" s="119"/>
      <c r="RGF9" s="119"/>
      <c r="RGG9" s="119"/>
      <c r="RGH9" s="116"/>
      <c r="RGI9" s="117"/>
      <c r="RGJ9" s="116"/>
      <c r="RGK9" s="118"/>
      <c r="RGL9" s="119"/>
      <c r="RGM9" s="119"/>
      <c r="RGN9" s="119"/>
      <c r="RGO9" s="119"/>
      <c r="RGP9" s="119"/>
      <c r="RGQ9" s="116"/>
      <c r="RGR9" s="117"/>
      <c r="RGS9" s="116"/>
      <c r="RGT9" s="118"/>
      <c r="RGU9" s="119"/>
      <c r="RGV9" s="119"/>
      <c r="RGW9" s="119"/>
      <c r="RGX9" s="119"/>
      <c r="RGY9" s="119"/>
      <c r="RGZ9" s="116"/>
      <c r="RHA9" s="117"/>
      <c r="RHB9" s="116"/>
      <c r="RHC9" s="118"/>
      <c r="RHD9" s="119"/>
      <c r="RHE9" s="119"/>
      <c r="RHF9" s="119"/>
      <c r="RHG9" s="119"/>
      <c r="RHH9" s="119"/>
      <c r="RHI9" s="116"/>
      <c r="RHJ9" s="117"/>
      <c r="RHK9" s="116"/>
      <c r="RHL9" s="118"/>
      <c r="RHM9" s="119"/>
      <c r="RHN9" s="119"/>
      <c r="RHO9" s="119"/>
      <c r="RHP9" s="119"/>
      <c r="RHQ9" s="119"/>
      <c r="RHR9" s="116"/>
      <c r="RHS9" s="117"/>
      <c r="RHT9" s="116"/>
      <c r="RHU9" s="118"/>
      <c r="RHV9" s="119"/>
      <c r="RHW9" s="119"/>
      <c r="RHX9" s="119"/>
      <c r="RHY9" s="119"/>
      <c r="RHZ9" s="119"/>
      <c r="RIA9" s="116"/>
      <c r="RIB9" s="117"/>
      <c r="RIC9" s="116"/>
      <c r="RID9" s="118"/>
      <c r="RIE9" s="119"/>
      <c r="RIF9" s="119"/>
      <c r="RIG9" s="119"/>
      <c r="RIH9" s="119"/>
      <c r="RII9" s="119"/>
      <c r="RIJ9" s="116"/>
      <c r="RIK9" s="117"/>
      <c r="RIL9" s="116"/>
      <c r="RIM9" s="118"/>
      <c r="RIN9" s="119"/>
      <c r="RIO9" s="119"/>
      <c r="RIP9" s="119"/>
      <c r="RIQ9" s="119"/>
      <c r="RIR9" s="119"/>
      <c r="RIS9" s="116"/>
      <c r="RIT9" s="117"/>
      <c r="RIU9" s="116"/>
      <c r="RIV9" s="118"/>
      <c r="RIW9" s="119"/>
      <c r="RIX9" s="119"/>
      <c r="RIY9" s="119"/>
      <c r="RIZ9" s="119"/>
      <c r="RJA9" s="119"/>
      <c r="RJB9" s="116"/>
      <c r="RJC9" s="117"/>
      <c r="RJD9" s="116"/>
      <c r="RJE9" s="118"/>
      <c r="RJF9" s="119"/>
      <c r="RJG9" s="119"/>
      <c r="RJH9" s="119"/>
      <c r="RJI9" s="119"/>
      <c r="RJJ9" s="119"/>
      <c r="RJK9" s="116"/>
      <c r="RJL9" s="117"/>
      <c r="RJM9" s="116"/>
      <c r="RJN9" s="118"/>
      <c r="RJO9" s="119"/>
      <c r="RJP9" s="119"/>
      <c r="RJQ9" s="119"/>
      <c r="RJR9" s="119"/>
      <c r="RJS9" s="119"/>
      <c r="RJT9" s="116"/>
      <c r="RJU9" s="117"/>
      <c r="RJV9" s="116"/>
      <c r="RJW9" s="118"/>
      <c r="RJX9" s="119"/>
      <c r="RJY9" s="119"/>
      <c r="RJZ9" s="119"/>
      <c r="RKA9" s="119"/>
      <c r="RKB9" s="119"/>
      <c r="RKC9" s="116"/>
      <c r="RKD9" s="117"/>
      <c r="RKE9" s="116"/>
      <c r="RKF9" s="118"/>
      <c r="RKG9" s="119"/>
      <c r="RKH9" s="119"/>
      <c r="RKI9" s="119"/>
      <c r="RKJ9" s="119"/>
      <c r="RKK9" s="119"/>
      <c r="RKL9" s="116"/>
      <c r="RKM9" s="117"/>
      <c r="RKN9" s="116"/>
      <c r="RKO9" s="118"/>
      <c r="RKP9" s="119"/>
      <c r="RKQ9" s="119"/>
      <c r="RKR9" s="119"/>
      <c r="RKS9" s="119"/>
      <c r="RKT9" s="119"/>
      <c r="RKU9" s="116"/>
      <c r="RKV9" s="117"/>
      <c r="RKW9" s="116"/>
      <c r="RKX9" s="118"/>
      <c r="RKY9" s="119"/>
      <c r="RKZ9" s="119"/>
      <c r="RLA9" s="119"/>
      <c r="RLB9" s="119"/>
      <c r="RLC9" s="119"/>
      <c r="RLD9" s="116"/>
      <c r="RLE9" s="117"/>
      <c r="RLF9" s="116"/>
      <c r="RLG9" s="118"/>
      <c r="RLH9" s="119"/>
      <c r="RLI9" s="119"/>
      <c r="RLJ9" s="119"/>
      <c r="RLK9" s="119"/>
      <c r="RLL9" s="119"/>
      <c r="RLM9" s="116"/>
      <c r="RLN9" s="117"/>
      <c r="RLO9" s="116"/>
      <c r="RLP9" s="118"/>
      <c r="RLQ9" s="119"/>
      <c r="RLR9" s="119"/>
      <c r="RLS9" s="119"/>
      <c r="RLT9" s="119"/>
      <c r="RLU9" s="119"/>
      <c r="RLV9" s="116"/>
      <c r="RLW9" s="117"/>
      <c r="RLX9" s="116"/>
      <c r="RLY9" s="118"/>
      <c r="RLZ9" s="119"/>
      <c r="RMA9" s="119"/>
      <c r="RMB9" s="119"/>
      <c r="RMC9" s="119"/>
      <c r="RMD9" s="119"/>
      <c r="RME9" s="116"/>
      <c r="RMF9" s="117"/>
      <c r="RMG9" s="116"/>
      <c r="RMH9" s="118"/>
      <c r="RMI9" s="119"/>
      <c r="RMJ9" s="119"/>
      <c r="RMK9" s="119"/>
      <c r="RML9" s="119"/>
      <c r="RMM9" s="119"/>
      <c r="RMN9" s="116"/>
      <c r="RMO9" s="117"/>
      <c r="RMP9" s="116"/>
      <c r="RMQ9" s="118"/>
      <c r="RMR9" s="119"/>
      <c r="RMS9" s="119"/>
      <c r="RMT9" s="119"/>
      <c r="RMU9" s="119"/>
      <c r="RMV9" s="119"/>
      <c r="RMW9" s="116"/>
      <c r="RMX9" s="117"/>
      <c r="RMY9" s="116"/>
      <c r="RMZ9" s="118"/>
      <c r="RNA9" s="119"/>
      <c r="RNB9" s="119"/>
      <c r="RNC9" s="119"/>
      <c r="RND9" s="119"/>
      <c r="RNE9" s="119"/>
      <c r="RNF9" s="116"/>
      <c r="RNG9" s="117"/>
      <c r="RNH9" s="116"/>
      <c r="RNI9" s="118"/>
      <c r="RNJ9" s="119"/>
      <c r="RNK9" s="119"/>
      <c r="RNL9" s="119"/>
      <c r="RNM9" s="119"/>
      <c r="RNN9" s="119"/>
      <c r="RNO9" s="116"/>
      <c r="RNP9" s="117"/>
      <c r="RNQ9" s="116"/>
      <c r="RNR9" s="118"/>
      <c r="RNS9" s="119"/>
      <c r="RNT9" s="119"/>
      <c r="RNU9" s="119"/>
      <c r="RNV9" s="119"/>
      <c r="RNW9" s="119"/>
      <c r="RNX9" s="116"/>
      <c r="RNY9" s="117"/>
      <c r="RNZ9" s="116"/>
      <c r="ROA9" s="118"/>
      <c r="ROB9" s="119"/>
      <c r="ROC9" s="119"/>
      <c r="ROD9" s="119"/>
      <c r="ROE9" s="119"/>
      <c r="ROF9" s="119"/>
      <c r="ROG9" s="116"/>
      <c r="ROH9" s="117"/>
      <c r="ROI9" s="116"/>
      <c r="ROJ9" s="118"/>
      <c r="ROK9" s="119"/>
      <c r="ROL9" s="119"/>
      <c r="ROM9" s="119"/>
      <c r="RON9" s="119"/>
      <c r="ROO9" s="119"/>
      <c r="ROP9" s="116"/>
      <c r="ROQ9" s="117"/>
      <c r="ROR9" s="116"/>
      <c r="ROS9" s="118"/>
      <c r="ROT9" s="119"/>
      <c r="ROU9" s="119"/>
      <c r="ROV9" s="119"/>
      <c r="ROW9" s="119"/>
      <c r="ROX9" s="119"/>
      <c r="ROY9" s="116"/>
      <c r="ROZ9" s="117"/>
      <c r="RPA9" s="116"/>
      <c r="RPB9" s="118"/>
      <c r="RPC9" s="119"/>
      <c r="RPD9" s="119"/>
      <c r="RPE9" s="119"/>
      <c r="RPF9" s="119"/>
      <c r="RPG9" s="119"/>
      <c r="RPH9" s="116"/>
      <c r="RPI9" s="117"/>
      <c r="RPJ9" s="116"/>
      <c r="RPK9" s="118"/>
      <c r="RPL9" s="119"/>
      <c r="RPM9" s="119"/>
      <c r="RPN9" s="119"/>
      <c r="RPO9" s="119"/>
      <c r="RPP9" s="119"/>
      <c r="RPQ9" s="116"/>
      <c r="RPR9" s="117"/>
      <c r="RPS9" s="116"/>
      <c r="RPT9" s="118"/>
      <c r="RPU9" s="119"/>
      <c r="RPV9" s="119"/>
      <c r="RPW9" s="119"/>
      <c r="RPX9" s="119"/>
      <c r="RPY9" s="119"/>
      <c r="RPZ9" s="116"/>
      <c r="RQA9" s="117"/>
      <c r="RQB9" s="116"/>
      <c r="RQC9" s="118"/>
      <c r="RQD9" s="119"/>
      <c r="RQE9" s="119"/>
      <c r="RQF9" s="119"/>
      <c r="RQG9" s="119"/>
      <c r="RQH9" s="119"/>
      <c r="RQI9" s="116"/>
      <c r="RQJ9" s="117"/>
      <c r="RQK9" s="116"/>
      <c r="RQL9" s="118"/>
      <c r="RQM9" s="119"/>
      <c r="RQN9" s="119"/>
      <c r="RQO9" s="119"/>
      <c r="RQP9" s="119"/>
      <c r="RQQ9" s="119"/>
      <c r="RQR9" s="116"/>
      <c r="RQS9" s="117"/>
      <c r="RQT9" s="116"/>
      <c r="RQU9" s="118"/>
      <c r="RQV9" s="119"/>
      <c r="RQW9" s="119"/>
      <c r="RQX9" s="119"/>
      <c r="RQY9" s="119"/>
      <c r="RQZ9" s="119"/>
      <c r="RRA9" s="116"/>
      <c r="RRB9" s="117"/>
      <c r="RRC9" s="116"/>
      <c r="RRD9" s="118"/>
      <c r="RRE9" s="119"/>
      <c r="RRF9" s="119"/>
      <c r="RRG9" s="119"/>
      <c r="RRH9" s="119"/>
      <c r="RRI9" s="119"/>
      <c r="RRJ9" s="116"/>
      <c r="RRK9" s="117"/>
      <c r="RRL9" s="116"/>
      <c r="RRM9" s="118"/>
      <c r="RRN9" s="119"/>
      <c r="RRO9" s="119"/>
      <c r="RRP9" s="119"/>
      <c r="RRQ9" s="119"/>
      <c r="RRR9" s="119"/>
      <c r="RRS9" s="116"/>
      <c r="RRT9" s="117"/>
      <c r="RRU9" s="116"/>
      <c r="RRV9" s="118"/>
      <c r="RRW9" s="119"/>
      <c r="RRX9" s="119"/>
      <c r="RRY9" s="119"/>
      <c r="RRZ9" s="119"/>
      <c r="RSA9" s="119"/>
      <c r="RSB9" s="116"/>
      <c r="RSC9" s="117"/>
      <c r="RSD9" s="116"/>
      <c r="RSE9" s="118"/>
      <c r="RSF9" s="119"/>
      <c r="RSG9" s="119"/>
      <c r="RSH9" s="119"/>
      <c r="RSI9" s="119"/>
      <c r="RSJ9" s="119"/>
      <c r="RSK9" s="116"/>
      <c r="RSL9" s="117"/>
      <c r="RSM9" s="116"/>
      <c r="RSN9" s="118"/>
      <c r="RSO9" s="119"/>
      <c r="RSP9" s="119"/>
      <c r="RSQ9" s="119"/>
      <c r="RSR9" s="119"/>
      <c r="RSS9" s="119"/>
      <c r="RST9" s="116"/>
      <c r="RSU9" s="117"/>
      <c r="RSV9" s="116"/>
      <c r="RSW9" s="118"/>
      <c r="RSX9" s="119"/>
      <c r="RSY9" s="119"/>
      <c r="RSZ9" s="119"/>
      <c r="RTA9" s="119"/>
      <c r="RTB9" s="119"/>
      <c r="RTC9" s="116"/>
      <c r="RTD9" s="117"/>
      <c r="RTE9" s="116"/>
      <c r="RTF9" s="118"/>
      <c r="RTG9" s="119"/>
      <c r="RTH9" s="119"/>
      <c r="RTI9" s="119"/>
      <c r="RTJ9" s="119"/>
      <c r="RTK9" s="119"/>
      <c r="RTL9" s="116"/>
      <c r="RTM9" s="117"/>
      <c r="RTN9" s="116"/>
      <c r="RTO9" s="118"/>
      <c r="RTP9" s="119"/>
      <c r="RTQ9" s="119"/>
      <c r="RTR9" s="119"/>
      <c r="RTS9" s="119"/>
      <c r="RTT9" s="119"/>
      <c r="RTU9" s="116"/>
      <c r="RTV9" s="117"/>
      <c r="RTW9" s="116"/>
      <c r="RTX9" s="118"/>
      <c r="RTY9" s="119"/>
      <c r="RTZ9" s="119"/>
      <c r="RUA9" s="119"/>
      <c r="RUB9" s="119"/>
      <c r="RUC9" s="119"/>
      <c r="RUD9" s="116"/>
      <c r="RUE9" s="117"/>
      <c r="RUF9" s="116"/>
      <c r="RUG9" s="118"/>
      <c r="RUH9" s="119"/>
      <c r="RUI9" s="119"/>
      <c r="RUJ9" s="119"/>
      <c r="RUK9" s="119"/>
      <c r="RUL9" s="119"/>
      <c r="RUM9" s="116"/>
      <c r="RUN9" s="117"/>
      <c r="RUO9" s="116"/>
      <c r="RUP9" s="118"/>
      <c r="RUQ9" s="119"/>
      <c r="RUR9" s="119"/>
      <c r="RUS9" s="119"/>
      <c r="RUT9" s="119"/>
      <c r="RUU9" s="119"/>
      <c r="RUV9" s="116"/>
      <c r="RUW9" s="117"/>
      <c r="RUX9" s="116"/>
      <c r="RUY9" s="118"/>
      <c r="RUZ9" s="119"/>
      <c r="RVA9" s="119"/>
      <c r="RVB9" s="119"/>
      <c r="RVC9" s="119"/>
      <c r="RVD9" s="119"/>
      <c r="RVE9" s="116"/>
      <c r="RVF9" s="117"/>
      <c r="RVG9" s="116"/>
      <c r="RVH9" s="118"/>
      <c r="RVI9" s="119"/>
      <c r="RVJ9" s="119"/>
      <c r="RVK9" s="119"/>
      <c r="RVL9" s="119"/>
      <c r="RVM9" s="119"/>
      <c r="RVN9" s="116"/>
      <c r="RVO9" s="117"/>
      <c r="RVP9" s="116"/>
      <c r="RVQ9" s="118"/>
      <c r="RVR9" s="119"/>
      <c r="RVS9" s="119"/>
      <c r="RVT9" s="119"/>
      <c r="RVU9" s="119"/>
      <c r="RVV9" s="119"/>
      <c r="RVW9" s="116"/>
      <c r="RVX9" s="117"/>
      <c r="RVY9" s="116"/>
      <c r="RVZ9" s="118"/>
      <c r="RWA9" s="119"/>
      <c r="RWB9" s="119"/>
      <c r="RWC9" s="119"/>
      <c r="RWD9" s="119"/>
      <c r="RWE9" s="119"/>
      <c r="RWF9" s="116"/>
      <c r="RWG9" s="117"/>
      <c r="RWH9" s="116"/>
      <c r="RWI9" s="118"/>
      <c r="RWJ9" s="119"/>
      <c r="RWK9" s="119"/>
      <c r="RWL9" s="119"/>
      <c r="RWM9" s="119"/>
      <c r="RWN9" s="119"/>
      <c r="RWO9" s="116"/>
      <c r="RWP9" s="117"/>
      <c r="RWQ9" s="116"/>
      <c r="RWR9" s="118"/>
      <c r="RWS9" s="119"/>
      <c r="RWT9" s="119"/>
      <c r="RWU9" s="119"/>
      <c r="RWV9" s="119"/>
      <c r="RWW9" s="119"/>
      <c r="RWX9" s="116"/>
      <c r="RWY9" s="117"/>
      <c r="RWZ9" s="116"/>
      <c r="RXA9" s="118"/>
      <c r="RXB9" s="119"/>
      <c r="RXC9" s="119"/>
      <c r="RXD9" s="119"/>
      <c r="RXE9" s="119"/>
      <c r="RXF9" s="119"/>
      <c r="RXG9" s="116"/>
      <c r="RXH9" s="117"/>
      <c r="RXI9" s="116"/>
      <c r="RXJ9" s="118"/>
      <c r="RXK9" s="119"/>
      <c r="RXL9" s="119"/>
      <c r="RXM9" s="119"/>
      <c r="RXN9" s="119"/>
      <c r="RXO9" s="119"/>
      <c r="RXP9" s="116"/>
      <c r="RXQ9" s="117"/>
      <c r="RXR9" s="116"/>
      <c r="RXS9" s="118"/>
      <c r="RXT9" s="119"/>
      <c r="RXU9" s="119"/>
      <c r="RXV9" s="119"/>
      <c r="RXW9" s="119"/>
      <c r="RXX9" s="119"/>
      <c r="RXY9" s="116"/>
      <c r="RXZ9" s="117"/>
      <c r="RYA9" s="116"/>
      <c r="RYB9" s="118"/>
      <c r="RYC9" s="119"/>
      <c r="RYD9" s="119"/>
      <c r="RYE9" s="119"/>
      <c r="RYF9" s="119"/>
      <c r="RYG9" s="119"/>
      <c r="RYH9" s="116"/>
      <c r="RYI9" s="117"/>
      <c r="RYJ9" s="116"/>
      <c r="RYK9" s="118"/>
      <c r="RYL9" s="119"/>
      <c r="RYM9" s="119"/>
      <c r="RYN9" s="119"/>
      <c r="RYO9" s="119"/>
      <c r="RYP9" s="119"/>
      <c r="RYQ9" s="116"/>
      <c r="RYR9" s="117"/>
      <c r="RYS9" s="116"/>
      <c r="RYT9" s="118"/>
      <c r="RYU9" s="119"/>
      <c r="RYV9" s="119"/>
      <c r="RYW9" s="119"/>
      <c r="RYX9" s="119"/>
      <c r="RYY9" s="119"/>
      <c r="RYZ9" s="116"/>
      <c r="RZA9" s="117"/>
      <c r="RZB9" s="116"/>
      <c r="RZC9" s="118"/>
      <c r="RZD9" s="119"/>
      <c r="RZE9" s="119"/>
      <c r="RZF9" s="119"/>
      <c r="RZG9" s="119"/>
      <c r="RZH9" s="119"/>
      <c r="RZI9" s="116"/>
      <c r="RZJ9" s="117"/>
      <c r="RZK9" s="116"/>
      <c r="RZL9" s="118"/>
      <c r="RZM9" s="119"/>
      <c r="RZN9" s="119"/>
      <c r="RZO9" s="119"/>
      <c r="RZP9" s="119"/>
      <c r="RZQ9" s="119"/>
      <c r="RZR9" s="116"/>
      <c r="RZS9" s="117"/>
      <c r="RZT9" s="116"/>
      <c r="RZU9" s="118"/>
      <c r="RZV9" s="119"/>
      <c r="RZW9" s="119"/>
      <c r="RZX9" s="119"/>
      <c r="RZY9" s="119"/>
      <c r="RZZ9" s="119"/>
      <c r="SAA9" s="116"/>
      <c r="SAB9" s="117"/>
      <c r="SAC9" s="116"/>
      <c r="SAD9" s="118"/>
      <c r="SAE9" s="119"/>
      <c r="SAF9" s="119"/>
      <c r="SAG9" s="119"/>
      <c r="SAH9" s="119"/>
      <c r="SAI9" s="119"/>
      <c r="SAJ9" s="116"/>
      <c r="SAK9" s="117"/>
      <c r="SAL9" s="116"/>
      <c r="SAM9" s="118"/>
      <c r="SAN9" s="119"/>
      <c r="SAO9" s="119"/>
      <c r="SAP9" s="119"/>
      <c r="SAQ9" s="119"/>
      <c r="SAR9" s="119"/>
      <c r="SAS9" s="116"/>
      <c r="SAT9" s="117"/>
      <c r="SAU9" s="116"/>
      <c r="SAV9" s="118"/>
      <c r="SAW9" s="119"/>
      <c r="SAX9" s="119"/>
      <c r="SAY9" s="119"/>
      <c r="SAZ9" s="119"/>
      <c r="SBA9" s="119"/>
      <c r="SBB9" s="116"/>
      <c r="SBC9" s="117"/>
      <c r="SBD9" s="116"/>
      <c r="SBE9" s="118"/>
      <c r="SBF9" s="119"/>
      <c r="SBG9" s="119"/>
      <c r="SBH9" s="119"/>
      <c r="SBI9" s="119"/>
      <c r="SBJ9" s="119"/>
      <c r="SBK9" s="116"/>
      <c r="SBL9" s="117"/>
      <c r="SBM9" s="116"/>
      <c r="SBN9" s="118"/>
      <c r="SBO9" s="119"/>
      <c r="SBP9" s="119"/>
      <c r="SBQ9" s="119"/>
      <c r="SBR9" s="119"/>
      <c r="SBS9" s="119"/>
      <c r="SBT9" s="116"/>
      <c r="SBU9" s="117"/>
      <c r="SBV9" s="116"/>
      <c r="SBW9" s="118"/>
      <c r="SBX9" s="119"/>
      <c r="SBY9" s="119"/>
      <c r="SBZ9" s="119"/>
      <c r="SCA9" s="119"/>
      <c r="SCB9" s="119"/>
      <c r="SCC9" s="116"/>
      <c r="SCD9" s="117"/>
      <c r="SCE9" s="116"/>
      <c r="SCF9" s="118"/>
      <c r="SCG9" s="119"/>
      <c r="SCH9" s="119"/>
      <c r="SCI9" s="119"/>
      <c r="SCJ9" s="119"/>
      <c r="SCK9" s="119"/>
      <c r="SCL9" s="116"/>
      <c r="SCM9" s="117"/>
      <c r="SCN9" s="116"/>
      <c r="SCO9" s="118"/>
      <c r="SCP9" s="119"/>
      <c r="SCQ9" s="119"/>
      <c r="SCR9" s="119"/>
      <c r="SCS9" s="119"/>
      <c r="SCT9" s="119"/>
      <c r="SCU9" s="116"/>
      <c r="SCV9" s="117"/>
      <c r="SCW9" s="116"/>
      <c r="SCX9" s="118"/>
      <c r="SCY9" s="119"/>
      <c r="SCZ9" s="119"/>
      <c r="SDA9" s="119"/>
      <c r="SDB9" s="119"/>
      <c r="SDC9" s="119"/>
      <c r="SDD9" s="116"/>
      <c r="SDE9" s="117"/>
      <c r="SDF9" s="116"/>
      <c r="SDG9" s="118"/>
      <c r="SDH9" s="119"/>
      <c r="SDI9" s="119"/>
      <c r="SDJ9" s="119"/>
      <c r="SDK9" s="119"/>
      <c r="SDL9" s="119"/>
      <c r="SDM9" s="116"/>
      <c r="SDN9" s="117"/>
      <c r="SDO9" s="116"/>
      <c r="SDP9" s="118"/>
      <c r="SDQ9" s="119"/>
      <c r="SDR9" s="119"/>
      <c r="SDS9" s="119"/>
      <c r="SDT9" s="119"/>
      <c r="SDU9" s="119"/>
      <c r="SDV9" s="116"/>
      <c r="SDW9" s="117"/>
      <c r="SDX9" s="116"/>
      <c r="SDY9" s="118"/>
      <c r="SDZ9" s="119"/>
      <c r="SEA9" s="119"/>
      <c r="SEB9" s="119"/>
      <c r="SEC9" s="119"/>
      <c r="SED9" s="119"/>
      <c r="SEE9" s="116"/>
      <c r="SEF9" s="117"/>
      <c r="SEG9" s="116"/>
      <c r="SEH9" s="118"/>
      <c r="SEI9" s="119"/>
      <c r="SEJ9" s="119"/>
      <c r="SEK9" s="119"/>
      <c r="SEL9" s="119"/>
      <c r="SEM9" s="119"/>
      <c r="SEN9" s="116"/>
      <c r="SEO9" s="117"/>
      <c r="SEP9" s="116"/>
      <c r="SEQ9" s="118"/>
      <c r="SER9" s="119"/>
      <c r="SES9" s="119"/>
      <c r="SET9" s="119"/>
      <c r="SEU9" s="119"/>
      <c r="SEV9" s="119"/>
      <c r="SEW9" s="116"/>
      <c r="SEX9" s="117"/>
      <c r="SEY9" s="116"/>
      <c r="SEZ9" s="118"/>
      <c r="SFA9" s="119"/>
      <c r="SFB9" s="119"/>
      <c r="SFC9" s="119"/>
      <c r="SFD9" s="119"/>
      <c r="SFE9" s="119"/>
      <c r="SFF9" s="116"/>
      <c r="SFG9" s="117"/>
      <c r="SFH9" s="116"/>
      <c r="SFI9" s="118"/>
      <c r="SFJ9" s="119"/>
      <c r="SFK9" s="119"/>
      <c r="SFL9" s="119"/>
      <c r="SFM9" s="119"/>
      <c r="SFN9" s="119"/>
      <c r="SFO9" s="116"/>
      <c r="SFP9" s="117"/>
      <c r="SFQ9" s="116"/>
      <c r="SFR9" s="118"/>
      <c r="SFS9" s="119"/>
      <c r="SFT9" s="119"/>
      <c r="SFU9" s="119"/>
      <c r="SFV9" s="119"/>
      <c r="SFW9" s="119"/>
      <c r="SFX9" s="116"/>
      <c r="SFY9" s="117"/>
      <c r="SFZ9" s="116"/>
      <c r="SGA9" s="118"/>
      <c r="SGB9" s="119"/>
      <c r="SGC9" s="119"/>
      <c r="SGD9" s="119"/>
      <c r="SGE9" s="119"/>
      <c r="SGF9" s="119"/>
      <c r="SGG9" s="116"/>
      <c r="SGH9" s="117"/>
      <c r="SGI9" s="116"/>
      <c r="SGJ9" s="118"/>
      <c r="SGK9" s="119"/>
      <c r="SGL9" s="119"/>
      <c r="SGM9" s="119"/>
      <c r="SGN9" s="119"/>
      <c r="SGO9" s="119"/>
      <c r="SGP9" s="116"/>
      <c r="SGQ9" s="117"/>
      <c r="SGR9" s="116"/>
      <c r="SGS9" s="118"/>
      <c r="SGT9" s="119"/>
      <c r="SGU9" s="119"/>
      <c r="SGV9" s="119"/>
      <c r="SGW9" s="119"/>
      <c r="SGX9" s="119"/>
      <c r="SGY9" s="116"/>
      <c r="SGZ9" s="117"/>
      <c r="SHA9" s="116"/>
      <c r="SHB9" s="118"/>
      <c r="SHC9" s="119"/>
      <c r="SHD9" s="119"/>
      <c r="SHE9" s="119"/>
      <c r="SHF9" s="119"/>
      <c r="SHG9" s="119"/>
      <c r="SHH9" s="116"/>
      <c r="SHI9" s="117"/>
      <c r="SHJ9" s="116"/>
      <c r="SHK9" s="118"/>
      <c r="SHL9" s="119"/>
      <c r="SHM9" s="119"/>
      <c r="SHN9" s="119"/>
      <c r="SHO9" s="119"/>
      <c r="SHP9" s="119"/>
      <c r="SHQ9" s="116"/>
      <c r="SHR9" s="117"/>
      <c r="SHS9" s="116"/>
      <c r="SHT9" s="118"/>
      <c r="SHU9" s="119"/>
      <c r="SHV9" s="119"/>
      <c r="SHW9" s="119"/>
      <c r="SHX9" s="119"/>
      <c r="SHY9" s="119"/>
      <c r="SHZ9" s="116"/>
      <c r="SIA9" s="117"/>
      <c r="SIB9" s="116"/>
      <c r="SIC9" s="118"/>
      <c r="SID9" s="119"/>
      <c r="SIE9" s="119"/>
      <c r="SIF9" s="119"/>
      <c r="SIG9" s="119"/>
      <c r="SIH9" s="119"/>
      <c r="SII9" s="116"/>
      <c r="SIJ9" s="117"/>
      <c r="SIK9" s="116"/>
      <c r="SIL9" s="118"/>
      <c r="SIM9" s="119"/>
      <c r="SIN9" s="119"/>
      <c r="SIO9" s="119"/>
      <c r="SIP9" s="119"/>
      <c r="SIQ9" s="119"/>
      <c r="SIR9" s="116"/>
      <c r="SIS9" s="117"/>
      <c r="SIT9" s="116"/>
      <c r="SIU9" s="118"/>
      <c r="SIV9" s="119"/>
      <c r="SIW9" s="119"/>
      <c r="SIX9" s="119"/>
      <c r="SIY9" s="119"/>
      <c r="SIZ9" s="119"/>
      <c r="SJA9" s="116"/>
      <c r="SJB9" s="117"/>
      <c r="SJC9" s="116"/>
      <c r="SJD9" s="118"/>
      <c r="SJE9" s="119"/>
      <c r="SJF9" s="119"/>
      <c r="SJG9" s="119"/>
      <c r="SJH9" s="119"/>
      <c r="SJI9" s="119"/>
      <c r="SJJ9" s="116"/>
      <c r="SJK9" s="117"/>
      <c r="SJL9" s="116"/>
      <c r="SJM9" s="118"/>
      <c r="SJN9" s="119"/>
      <c r="SJO9" s="119"/>
      <c r="SJP9" s="119"/>
      <c r="SJQ9" s="119"/>
      <c r="SJR9" s="119"/>
      <c r="SJS9" s="116"/>
      <c r="SJT9" s="117"/>
      <c r="SJU9" s="116"/>
      <c r="SJV9" s="118"/>
      <c r="SJW9" s="119"/>
      <c r="SJX9" s="119"/>
      <c r="SJY9" s="119"/>
      <c r="SJZ9" s="119"/>
      <c r="SKA9" s="119"/>
      <c r="SKB9" s="116"/>
      <c r="SKC9" s="117"/>
      <c r="SKD9" s="116"/>
      <c r="SKE9" s="118"/>
      <c r="SKF9" s="119"/>
      <c r="SKG9" s="119"/>
      <c r="SKH9" s="119"/>
      <c r="SKI9" s="119"/>
      <c r="SKJ9" s="119"/>
      <c r="SKK9" s="116"/>
      <c r="SKL9" s="117"/>
      <c r="SKM9" s="116"/>
      <c r="SKN9" s="118"/>
      <c r="SKO9" s="119"/>
      <c r="SKP9" s="119"/>
      <c r="SKQ9" s="119"/>
      <c r="SKR9" s="119"/>
      <c r="SKS9" s="119"/>
      <c r="SKT9" s="116"/>
      <c r="SKU9" s="117"/>
      <c r="SKV9" s="116"/>
      <c r="SKW9" s="118"/>
      <c r="SKX9" s="119"/>
      <c r="SKY9" s="119"/>
      <c r="SKZ9" s="119"/>
      <c r="SLA9" s="119"/>
      <c r="SLB9" s="119"/>
      <c r="SLC9" s="116"/>
      <c r="SLD9" s="117"/>
      <c r="SLE9" s="116"/>
      <c r="SLF9" s="118"/>
      <c r="SLG9" s="119"/>
      <c r="SLH9" s="119"/>
      <c r="SLI9" s="119"/>
      <c r="SLJ9" s="119"/>
      <c r="SLK9" s="119"/>
      <c r="SLL9" s="116"/>
      <c r="SLM9" s="117"/>
      <c r="SLN9" s="116"/>
      <c r="SLO9" s="118"/>
      <c r="SLP9" s="119"/>
      <c r="SLQ9" s="119"/>
      <c r="SLR9" s="119"/>
      <c r="SLS9" s="119"/>
      <c r="SLT9" s="119"/>
      <c r="SLU9" s="116"/>
      <c r="SLV9" s="117"/>
      <c r="SLW9" s="116"/>
      <c r="SLX9" s="118"/>
      <c r="SLY9" s="119"/>
      <c r="SLZ9" s="119"/>
      <c r="SMA9" s="119"/>
      <c r="SMB9" s="119"/>
      <c r="SMC9" s="119"/>
      <c r="SMD9" s="116"/>
      <c r="SME9" s="117"/>
      <c r="SMF9" s="116"/>
      <c r="SMG9" s="118"/>
      <c r="SMH9" s="119"/>
      <c r="SMI9" s="119"/>
      <c r="SMJ9" s="119"/>
      <c r="SMK9" s="119"/>
      <c r="SML9" s="119"/>
      <c r="SMM9" s="116"/>
      <c r="SMN9" s="117"/>
      <c r="SMO9" s="116"/>
      <c r="SMP9" s="118"/>
      <c r="SMQ9" s="119"/>
      <c r="SMR9" s="119"/>
      <c r="SMS9" s="119"/>
      <c r="SMT9" s="119"/>
      <c r="SMU9" s="119"/>
      <c r="SMV9" s="116"/>
      <c r="SMW9" s="117"/>
      <c r="SMX9" s="116"/>
      <c r="SMY9" s="118"/>
      <c r="SMZ9" s="119"/>
      <c r="SNA9" s="119"/>
      <c r="SNB9" s="119"/>
      <c r="SNC9" s="119"/>
      <c r="SND9" s="119"/>
      <c r="SNE9" s="116"/>
      <c r="SNF9" s="117"/>
      <c r="SNG9" s="116"/>
      <c r="SNH9" s="118"/>
      <c r="SNI9" s="119"/>
      <c r="SNJ9" s="119"/>
      <c r="SNK9" s="119"/>
      <c r="SNL9" s="119"/>
      <c r="SNM9" s="119"/>
      <c r="SNN9" s="116"/>
      <c r="SNO9" s="117"/>
      <c r="SNP9" s="116"/>
      <c r="SNQ9" s="118"/>
      <c r="SNR9" s="119"/>
      <c r="SNS9" s="119"/>
      <c r="SNT9" s="119"/>
      <c r="SNU9" s="119"/>
      <c r="SNV9" s="119"/>
      <c r="SNW9" s="116"/>
      <c r="SNX9" s="117"/>
      <c r="SNY9" s="116"/>
      <c r="SNZ9" s="118"/>
      <c r="SOA9" s="119"/>
      <c r="SOB9" s="119"/>
      <c r="SOC9" s="119"/>
      <c r="SOD9" s="119"/>
      <c r="SOE9" s="119"/>
      <c r="SOF9" s="116"/>
      <c r="SOG9" s="117"/>
      <c r="SOH9" s="116"/>
      <c r="SOI9" s="118"/>
      <c r="SOJ9" s="119"/>
      <c r="SOK9" s="119"/>
      <c r="SOL9" s="119"/>
      <c r="SOM9" s="119"/>
      <c r="SON9" s="119"/>
      <c r="SOO9" s="116"/>
      <c r="SOP9" s="117"/>
      <c r="SOQ9" s="116"/>
      <c r="SOR9" s="118"/>
      <c r="SOS9" s="119"/>
      <c r="SOT9" s="119"/>
      <c r="SOU9" s="119"/>
      <c r="SOV9" s="119"/>
      <c r="SOW9" s="119"/>
      <c r="SOX9" s="116"/>
      <c r="SOY9" s="117"/>
      <c r="SOZ9" s="116"/>
      <c r="SPA9" s="118"/>
      <c r="SPB9" s="119"/>
      <c r="SPC9" s="119"/>
      <c r="SPD9" s="119"/>
      <c r="SPE9" s="119"/>
      <c r="SPF9" s="119"/>
      <c r="SPG9" s="116"/>
      <c r="SPH9" s="117"/>
      <c r="SPI9" s="116"/>
      <c r="SPJ9" s="118"/>
      <c r="SPK9" s="119"/>
      <c r="SPL9" s="119"/>
      <c r="SPM9" s="119"/>
      <c r="SPN9" s="119"/>
      <c r="SPO9" s="119"/>
      <c r="SPP9" s="116"/>
      <c r="SPQ9" s="117"/>
      <c r="SPR9" s="116"/>
      <c r="SPS9" s="118"/>
      <c r="SPT9" s="119"/>
      <c r="SPU9" s="119"/>
      <c r="SPV9" s="119"/>
      <c r="SPW9" s="119"/>
      <c r="SPX9" s="119"/>
      <c r="SPY9" s="116"/>
      <c r="SPZ9" s="117"/>
      <c r="SQA9" s="116"/>
      <c r="SQB9" s="118"/>
      <c r="SQC9" s="119"/>
      <c r="SQD9" s="119"/>
      <c r="SQE9" s="119"/>
      <c r="SQF9" s="119"/>
      <c r="SQG9" s="119"/>
      <c r="SQH9" s="116"/>
      <c r="SQI9" s="117"/>
      <c r="SQJ9" s="116"/>
      <c r="SQK9" s="118"/>
      <c r="SQL9" s="119"/>
      <c r="SQM9" s="119"/>
      <c r="SQN9" s="119"/>
      <c r="SQO9" s="119"/>
      <c r="SQP9" s="119"/>
      <c r="SQQ9" s="116"/>
      <c r="SQR9" s="117"/>
      <c r="SQS9" s="116"/>
      <c r="SQT9" s="118"/>
      <c r="SQU9" s="119"/>
      <c r="SQV9" s="119"/>
      <c r="SQW9" s="119"/>
      <c r="SQX9" s="119"/>
      <c r="SQY9" s="119"/>
      <c r="SQZ9" s="116"/>
      <c r="SRA9" s="117"/>
      <c r="SRB9" s="116"/>
      <c r="SRC9" s="118"/>
      <c r="SRD9" s="119"/>
      <c r="SRE9" s="119"/>
      <c r="SRF9" s="119"/>
      <c r="SRG9" s="119"/>
      <c r="SRH9" s="119"/>
      <c r="SRI9" s="116"/>
      <c r="SRJ9" s="117"/>
      <c r="SRK9" s="116"/>
      <c r="SRL9" s="118"/>
      <c r="SRM9" s="119"/>
      <c r="SRN9" s="119"/>
      <c r="SRO9" s="119"/>
      <c r="SRP9" s="119"/>
      <c r="SRQ9" s="119"/>
      <c r="SRR9" s="116"/>
      <c r="SRS9" s="117"/>
      <c r="SRT9" s="116"/>
      <c r="SRU9" s="118"/>
      <c r="SRV9" s="119"/>
      <c r="SRW9" s="119"/>
      <c r="SRX9" s="119"/>
      <c r="SRY9" s="119"/>
      <c r="SRZ9" s="119"/>
      <c r="SSA9" s="116"/>
      <c r="SSB9" s="117"/>
      <c r="SSC9" s="116"/>
      <c r="SSD9" s="118"/>
      <c r="SSE9" s="119"/>
      <c r="SSF9" s="119"/>
      <c r="SSG9" s="119"/>
      <c r="SSH9" s="119"/>
      <c r="SSI9" s="119"/>
      <c r="SSJ9" s="116"/>
      <c r="SSK9" s="117"/>
      <c r="SSL9" s="116"/>
      <c r="SSM9" s="118"/>
      <c r="SSN9" s="119"/>
      <c r="SSO9" s="119"/>
      <c r="SSP9" s="119"/>
      <c r="SSQ9" s="119"/>
      <c r="SSR9" s="119"/>
      <c r="SSS9" s="116"/>
      <c r="SST9" s="117"/>
      <c r="SSU9" s="116"/>
      <c r="SSV9" s="118"/>
      <c r="SSW9" s="119"/>
      <c r="SSX9" s="119"/>
      <c r="SSY9" s="119"/>
      <c r="SSZ9" s="119"/>
      <c r="STA9" s="119"/>
      <c r="STB9" s="116"/>
      <c r="STC9" s="117"/>
      <c r="STD9" s="116"/>
      <c r="STE9" s="118"/>
      <c r="STF9" s="119"/>
      <c r="STG9" s="119"/>
      <c r="STH9" s="119"/>
      <c r="STI9" s="119"/>
      <c r="STJ9" s="119"/>
      <c r="STK9" s="116"/>
      <c r="STL9" s="117"/>
      <c r="STM9" s="116"/>
      <c r="STN9" s="118"/>
      <c r="STO9" s="119"/>
      <c r="STP9" s="119"/>
      <c r="STQ9" s="119"/>
      <c r="STR9" s="119"/>
      <c r="STS9" s="119"/>
      <c r="STT9" s="116"/>
      <c r="STU9" s="117"/>
      <c r="STV9" s="116"/>
      <c r="STW9" s="118"/>
      <c r="STX9" s="119"/>
      <c r="STY9" s="119"/>
      <c r="STZ9" s="119"/>
      <c r="SUA9" s="119"/>
      <c r="SUB9" s="119"/>
      <c r="SUC9" s="116"/>
      <c r="SUD9" s="117"/>
      <c r="SUE9" s="116"/>
      <c r="SUF9" s="118"/>
      <c r="SUG9" s="119"/>
      <c r="SUH9" s="119"/>
      <c r="SUI9" s="119"/>
      <c r="SUJ9" s="119"/>
      <c r="SUK9" s="119"/>
      <c r="SUL9" s="116"/>
      <c r="SUM9" s="117"/>
      <c r="SUN9" s="116"/>
      <c r="SUO9" s="118"/>
      <c r="SUP9" s="119"/>
      <c r="SUQ9" s="119"/>
      <c r="SUR9" s="119"/>
      <c r="SUS9" s="119"/>
      <c r="SUT9" s="119"/>
      <c r="SUU9" s="116"/>
      <c r="SUV9" s="117"/>
      <c r="SUW9" s="116"/>
      <c r="SUX9" s="118"/>
      <c r="SUY9" s="119"/>
      <c r="SUZ9" s="119"/>
      <c r="SVA9" s="119"/>
      <c r="SVB9" s="119"/>
      <c r="SVC9" s="119"/>
      <c r="SVD9" s="116"/>
      <c r="SVE9" s="117"/>
      <c r="SVF9" s="116"/>
      <c r="SVG9" s="118"/>
      <c r="SVH9" s="119"/>
      <c r="SVI9" s="119"/>
      <c r="SVJ9" s="119"/>
      <c r="SVK9" s="119"/>
      <c r="SVL9" s="119"/>
      <c r="SVM9" s="116"/>
      <c r="SVN9" s="117"/>
      <c r="SVO9" s="116"/>
      <c r="SVP9" s="118"/>
      <c r="SVQ9" s="119"/>
      <c r="SVR9" s="119"/>
      <c r="SVS9" s="119"/>
      <c r="SVT9" s="119"/>
      <c r="SVU9" s="119"/>
      <c r="SVV9" s="116"/>
      <c r="SVW9" s="117"/>
      <c r="SVX9" s="116"/>
      <c r="SVY9" s="118"/>
      <c r="SVZ9" s="119"/>
      <c r="SWA9" s="119"/>
      <c r="SWB9" s="119"/>
      <c r="SWC9" s="119"/>
      <c r="SWD9" s="119"/>
      <c r="SWE9" s="116"/>
      <c r="SWF9" s="117"/>
      <c r="SWG9" s="116"/>
      <c r="SWH9" s="118"/>
      <c r="SWI9" s="119"/>
      <c r="SWJ9" s="119"/>
      <c r="SWK9" s="119"/>
      <c r="SWL9" s="119"/>
      <c r="SWM9" s="119"/>
      <c r="SWN9" s="116"/>
      <c r="SWO9" s="117"/>
      <c r="SWP9" s="116"/>
      <c r="SWQ9" s="118"/>
      <c r="SWR9" s="119"/>
      <c r="SWS9" s="119"/>
      <c r="SWT9" s="119"/>
      <c r="SWU9" s="119"/>
      <c r="SWV9" s="119"/>
      <c r="SWW9" s="116"/>
      <c r="SWX9" s="117"/>
      <c r="SWY9" s="116"/>
      <c r="SWZ9" s="118"/>
      <c r="SXA9" s="119"/>
      <c r="SXB9" s="119"/>
      <c r="SXC9" s="119"/>
      <c r="SXD9" s="119"/>
      <c r="SXE9" s="119"/>
      <c r="SXF9" s="116"/>
      <c r="SXG9" s="117"/>
      <c r="SXH9" s="116"/>
      <c r="SXI9" s="118"/>
      <c r="SXJ9" s="119"/>
      <c r="SXK9" s="119"/>
      <c r="SXL9" s="119"/>
      <c r="SXM9" s="119"/>
      <c r="SXN9" s="119"/>
      <c r="SXO9" s="116"/>
      <c r="SXP9" s="117"/>
      <c r="SXQ9" s="116"/>
      <c r="SXR9" s="118"/>
      <c r="SXS9" s="119"/>
      <c r="SXT9" s="119"/>
      <c r="SXU9" s="119"/>
      <c r="SXV9" s="119"/>
      <c r="SXW9" s="119"/>
      <c r="SXX9" s="116"/>
      <c r="SXY9" s="117"/>
      <c r="SXZ9" s="116"/>
      <c r="SYA9" s="118"/>
      <c r="SYB9" s="119"/>
      <c r="SYC9" s="119"/>
      <c r="SYD9" s="119"/>
      <c r="SYE9" s="119"/>
      <c r="SYF9" s="119"/>
      <c r="SYG9" s="116"/>
      <c r="SYH9" s="117"/>
      <c r="SYI9" s="116"/>
      <c r="SYJ9" s="118"/>
      <c r="SYK9" s="119"/>
      <c r="SYL9" s="119"/>
      <c r="SYM9" s="119"/>
      <c r="SYN9" s="119"/>
      <c r="SYO9" s="119"/>
      <c r="SYP9" s="116"/>
      <c r="SYQ9" s="117"/>
      <c r="SYR9" s="116"/>
      <c r="SYS9" s="118"/>
      <c r="SYT9" s="119"/>
      <c r="SYU9" s="119"/>
      <c r="SYV9" s="119"/>
      <c r="SYW9" s="119"/>
      <c r="SYX9" s="119"/>
      <c r="SYY9" s="116"/>
      <c r="SYZ9" s="117"/>
      <c r="SZA9" s="116"/>
      <c r="SZB9" s="118"/>
      <c r="SZC9" s="119"/>
      <c r="SZD9" s="119"/>
      <c r="SZE9" s="119"/>
      <c r="SZF9" s="119"/>
      <c r="SZG9" s="119"/>
      <c r="SZH9" s="116"/>
      <c r="SZI9" s="117"/>
      <c r="SZJ9" s="116"/>
      <c r="SZK9" s="118"/>
      <c r="SZL9" s="119"/>
      <c r="SZM9" s="119"/>
      <c r="SZN9" s="119"/>
      <c r="SZO9" s="119"/>
      <c r="SZP9" s="119"/>
      <c r="SZQ9" s="116"/>
      <c r="SZR9" s="117"/>
      <c r="SZS9" s="116"/>
      <c r="SZT9" s="118"/>
      <c r="SZU9" s="119"/>
      <c r="SZV9" s="119"/>
      <c r="SZW9" s="119"/>
      <c r="SZX9" s="119"/>
      <c r="SZY9" s="119"/>
      <c r="SZZ9" s="116"/>
      <c r="TAA9" s="117"/>
      <c r="TAB9" s="116"/>
      <c r="TAC9" s="118"/>
      <c r="TAD9" s="119"/>
      <c r="TAE9" s="119"/>
      <c r="TAF9" s="119"/>
      <c r="TAG9" s="119"/>
      <c r="TAH9" s="119"/>
      <c r="TAI9" s="116"/>
      <c r="TAJ9" s="117"/>
      <c r="TAK9" s="116"/>
      <c r="TAL9" s="118"/>
      <c r="TAM9" s="119"/>
      <c r="TAN9" s="119"/>
      <c r="TAO9" s="119"/>
      <c r="TAP9" s="119"/>
      <c r="TAQ9" s="119"/>
      <c r="TAR9" s="116"/>
      <c r="TAS9" s="117"/>
      <c r="TAT9" s="116"/>
      <c r="TAU9" s="118"/>
      <c r="TAV9" s="119"/>
      <c r="TAW9" s="119"/>
      <c r="TAX9" s="119"/>
      <c r="TAY9" s="119"/>
      <c r="TAZ9" s="119"/>
      <c r="TBA9" s="116"/>
      <c r="TBB9" s="117"/>
      <c r="TBC9" s="116"/>
      <c r="TBD9" s="118"/>
      <c r="TBE9" s="119"/>
      <c r="TBF9" s="119"/>
      <c r="TBG9" s="119"/>
      <c r="TBH9" s="119"/>
      <c r="TBI9" s="119"/>
      <c r="TBJ9" s="116"/>
      <c r="TBK9" s="117"/>
      <c r="TBL9" s="116"/>
      <c r="TBM9" s="118"/>
      <c r="TBN9" s="119"/>
      <c r="TBO9" s="119"/>
      <c r="TBP9" s="119"/>
      <c r="TBQ9" s="119"/>
      <c r="TBR9" s="119"/>
      <c r="TBS9" s="116"/>
      <c r="TBT9" s="117"/>
      <c r="TBU9" s="116"/>
      <c r="TBV9" s="118"/>
      <c r="TBW9" s="119"/>
      <c r="TBX9" s="119"/>
      <c r="TBY9" s="119"/>
      <c r="TBZ9" s="119"/>
      <c r="TCA9" s="119"/>
      <c r="TCB9" s="116"/>
      <c r="TCC9" s="117"/>
      <c r="TCD9" s="116"/>
      <c r="TCE9" s="118"/>
      <c r="TCF9" s="119"/>
      <c r="TCG9" s="119"/>
      <c r="TCH9" s="119"/>
      <c r="TCI9" s="119"/>
      <c r="TCJ9" s="119"/>
      <c r="TCK9" s="116"/>
      <c r="TCL9" s="117"/>
      <c r="TCM9" s="116"/>
      <c r="TCN9" s="118"/>
      <c r="TCO9" s="119"/>
      <c r="TCP9" s="119"/>
      <c r="TCQ9" s="119"/>
      <c r="TCR9" s="119"/>
      <c r="TCS9" s="119"/>
      <c r="TCT9" s="116"/>
      <c r="TCU9" s="117"/>
      <c r="TCV9" s="116"/>
      <c r="TCW9" s="118"/>
      <c r="TCX9" s="119"/>
      <c r="TCY9" s="119"/>
      <c r="TCZ9" s="119"/>
      <c r="TDA9" s="119"/>
      <c r="TDB9" s="119"/>
      <c r="TDC9" s="116"/>
      <c r="TDD9" s="117"/>
      <c r="TDE9" s="116"/>
      <c r="TDF9" s="118"/>
      <c r="TDG9" s="119"/>
      <c r="TDH9" s="119"/>
      <c r="TDI9" s="119"/>
      <c r="TDJ9" s="119"/>
      <c r="TDK9" s="119"/>
      <c r="TDL9" s="116"/>
      <c r="TDM9" s="117"/>
      <c r="TDN9" s="116"/>
      <c r="TDO9" s="118"/>
      <c r="TDP9" s="119"/>
      <c r="TDQ9" s="119"/>
      <c r="TDR9" s="119"/>
      <c r="TDS9" s="119"/>
      <c r="TDT9" s="119"/>
      <c r="TDU9" s="116"/>
      <c r="TDV9" s="117"/>
      <c r="TDW9" s="116"/>
      <c r="TDX9" s="118"/>
      <c r="TDY9" s="119"/>
      <c r="TDZ9" s="119"/>
      <c r="TEA9" s="119"/>
      <c r="TEB9" s="119"/>
      <c r="TEC9" s="119"/>
      <c r="TED9" s="116"/>
      <c r="TEE9" s="117"/>
      <c r="TEF9" s="116"/>
      <c r="TEG9" s="118"/>
      <c r="TEH9" s="119"/>
      <c r="TEI9" s="119"/>
      <c r="TEJ9" s="119"/>
      <c r="TEK9" s="119"/>
      <c r="TEL9" s="119"/>
      <c r="TEM9" s="116"/>
      <c r="TEN9" s="117"/>
      <c r="TEO9" s="116"/>
      <c r="TEP9" s="118"/>
      <c r="TEQ9" s="119"/>
      <c r="TER9" s="119"/>
      <c r="TES9" s="119"/>
      <c r="TET9" s="119"/>
      <c r="TEU9" s="119"/>
      <c r="TEV9" s="116"/>
      <c r="TEW9" s="117"/>
      <c r="TEX9" s="116"/>
      <c r="TEY9" s="118"/>
      <c r="TEZ9" s="119"/>
      <c r="TFA9" s="119"/>
      <c r="TFB9" s="119"/>
      <c r="TFC9" s="119"/>
      <c r="TFD9" s="119"/>
      <c r="TFE9" s="116"/>
      <c r="TFF9" s="117"/>
      <c r="TFG9" s="116"/>
      <c r="TFH9" s="118"/>
      <c r="TFI9" s="119"/>
      <c r="TFJ9" s="119"/>
      <c r="TFK9" s="119"/>
      <c r="TFL9" s="119"/>
      <c r="TFM9" s="119"/>
      <c r="TFN9" s="116"/>
      <c r="TFO9" s="117"/>
      <c r="TFP9" s="116"/>
      <c r="TFQ9" s="118"/>
      <c r="TFR9" s="119"/>
      <c r="TFS9" s="119"/>
      <c r="TFT9" s="119"/>
      <c r="TFU9" s="119"/>
      <c r="TFV9" s="119"/>
      <c r="TFW9" s="116"/>
      <c r="TFX9" s="117"/>
      <c r="TFY9" s="116"/>
      <c r="TFZ9" s="118"/>
      <c r="TGA9" s="119"/>
      <c r="TGB9" s="119"/>
      <c r="TGC9" s="119"/>
      <c r="TGD9" s="119"/>
      <c r="TGE9" s="119"/>
      <c r="TGF9" s="116"/>
      <c r="TGG9" s="117"/>
      <c r="TGH9" s="116"/>
      <c r="TGI9" s="118"/>
      <c r="TGJ9" s="119"/>
      <c r="TGK9" s="119"/>
      <c r="TGL9" s="119"/>
      <c r="TGM9" s="119"/>
      <c r="TGN9" s="119"/>
      <c r="TGO9" s="116"/>
      <c r="TGP9" s="117"/>
      <c r="TGQ9" s="116"/>
      <c r="TGR9" s="118"/>
      <c r="TGS9" s="119"/>
      <c r="TGT9" s="119"/>
      <c r="TGU9" s="119"/>
      <c r="TGV9" s="119"/>
      <c r="TGW9" s="119"/>
      <c r="TGX9" s="116"/>
      <c r="TGY9" s="117"/>
      <c r="TGZ9" s="116"/>
      <c r="THA9" s="118"/>
      <c r="THB9" s="119"/>
      <c r="THC9" s="119"/>
      <c r="THD9" s="119"/>
      <c r="THE9" s="119"/>
      <c r="THF9" s="119"/>
      <c r="THG9" s="116"/>
      <c r="THH9" s="117"/>
      <c r="THI9" s="116"/>
      <c r="THJ9" s="118"/>
      <c r="THK9" s="119"/>
      <c r="THL9" s="119"/>
      <c r="THM9" s="119"/>
      <c r="THN9" s="119"/>
      <c r="THO9" s="119"/>
      <c r="THP9" s="116"/>
      <c r="THQ9" s="117"/>
      <c r="THR9" s="116"/>
      <c r="THS9" s="118"/>
      <c r="THT9" s="119"/>
      <c r="THU9" s="119"/>
      <c r="THV9" s="119"/>
      <c r="THW9" s="119"/>
      <c r="THX9" s="119"/>
      <c r="THY9" s="116"/>
      <c r="THZ9" s="117"/>
      <c r="TIA9" s="116"/>
      <c r="TIB9" s="118"/>
      <c r="TIC9" s="119"/>
      <c r="TID9" s="119"/>
      <c r="TIE9" s="119"/>
      <c r="TIF9" s="119"/>
      <c r="TIG9" s="119"/>
      <c r="TIH9" s="116"/>
      <c r="TII9" s="117"/>
      <c r="TIJ9" s="116"/>
      <c r="TIK9" s="118"/>
      <c r="TIL9" s="119"/>
      <c r="TIM9" s="119"/>
      <c r="TIN9" s="119"/>
      <c r="TIO9" s="119"/>
      <c r="TIP9" s="119"/>
      <c r="TIQ9" s="116"/>
      <c r="TIR9" s="117"/>
      <c r="TIS9" s="116"/>
      <c r="TIT9" s="118"/>
      <c r="TIU9" s="119"/>
      <c r="TIV9" s="119"/>
      <c r="TIW9" s="119"/>
      <c r="TIX9" s="119"/>
      <c r="TIY9" s="119"/>
      <c r="TIZ9" s="116"/>
      <c r="TJA9" s="117"/>
      <c r="TJB9" s="116"/>
      <c r="TJC9" s="118"/>
      <c r="TJD9" s="119"/>
      <c r="TJE9" s="119"/>
      <c r="TJF9" s="119"/>
      <c r="TJG9" s="119"/>
      <c r="TJH9" s="119"/>
      <c r="TJI9" s="116"/>
      <c r="TJJ9" s="117"/>
      <c r="TJK9" s="116"/>
      <c r="TJL9" s="118"/>
      <c r="TJM9" s="119"/>
      <c r="TJN9" s="119"/>
      <c r="TJO9" s="119"/>
      <c r="TJP9" s="119"/>
      <c r="TJQ9" s="119"/>
      <c r="TJR9" s="116"/>
      <c r="TJS9" s="117"/>
      <c r="TJT9" s="116"/>
      <c r="TJU9" s="118"/>
      <c r="TJV9" s="119"/>
      <c r="TJW9" s="119"/>
      <c r="TJX9" s="119"/>
      <c r="TJY9" s="119"/>
      <c r="TJZ9" s="119"/>
      <c r="TKA9" s="116"/>
      <c r="TKB9" s="117"/>
      <c r="TKC9" s="116"/>
      <c r="TKD9" s="118"/>
      <c r="TKE9" s="119"/>
      <c r="TKF9" s="119"/>
      <c r="TKG9" s="119"/>
      <c r="TKH9" s="119"/>
      <c r="TKI9" s="119"/>
      <c r="TKJ9" s="116"/>
      <c r="TKK9" s="117"/>
      <c r="TKL9" s="116"/>
      <c r="TKM9" s="118"/>
      <c r="TKN9" s="119"/>
      <c r="TKO9" s="119"/>
      <c r="TKP9" s="119"/>
      <c r="TKQ9" s="119"/>
      <c r="TKR9" s="119"/>
      <c r="TKS9" s="116"/>
      <c r="TKT9" s="117"/>
      <c r="TKU9" s="116"/>
      <c r="TKV9" s="118"/>
      <c r="TKW9" s="119"/>
      <c r="TKX9" s="119"/>
      <c r="TKY9" s="119"/>
      <c r="TKZ9" s="119"/>
      <c r="TLA9" s="119"/>
      <c r="TLB9" s="116"/>
      <c r="TLC9" s="117"/>
      <c r="TLD9" s="116"/>
      <c r="TLE9" s="118"/>
      <c r="TLF9" s="119"/>
      <c r="TLG9" s="119"/>
      <c r="TLH9" s="119"/>
      <c r="TLI9" s="119"/>
      <c r="TLJ9" s="119"/>
      <c r="TLK9" s="116"/>
      <c r="TLL9" s="117"/>
      <c r="TLM9" s="116"/>
      <c r="TLN9" s="118"/>
      <c r="TLO9" s="119"/>
      <c r="TLP9" s="119"/>
      <c r="TLQ9" s="119"/>
      <c r="TLR9" s="119"/>
      <c r="TLS9" s="119"/>
      <c r="TLT9" s="116"/>
      <c r="TLU9" s="117"/>
      <c r="TLV9" s="116"/>
      <c r="TLW9" s="118"/>
      <c r="TLX9" s="119"/>
      <c r="TLY9" s="119"/>
      <c r="TLZ9" s="119"/>
      <c r="TMA9" s="119"/>
      <c r="TMB9" s="119"/>
      <c r="TMC9" s="116"/>
      <c r="TMD9" s="117"/>
      <c r="TME9" s="116"/>
      <c r="TMF9" s="118"/>
      <c r="TMG9" s="119"/>
      <c r="TMH9" s="119"/>
      <c r="TMI9" s="119"/>
      <c r="TMJ9" s="119"/>
      <c r="TMK9" s="119"/>
      <c r="TML9" s="116"/>
      <c r="TMM9" s="117"/>
      <c r="TMN9" s="116"/>
      <c r="TMO9" s="118"/>
      <c r="TMP9" s="119"/>
      <c r="TMQ9" s="119"/>
      <c r="TMR9" s="119"/>
      <c r="TMS9" s="119"/>
      <c r="TMT9" s="119"/>
      <c r="TMU9" s="116"/>
      <c r="TMV9" s="117"/>
      <c r="TMW9" s="116"/>
      <c r="TMX9" s="118"/>
      <c r="TMY9" s="119"/>
      <c r="TMZ9" s="119"/>
      <c r="TNA9" s="119"/>
      <c r="TNB9" s="119"/>
      <c r="TNC9" s="119"/>
      <c r="TND9" s="116"/>
      <c r="TNE9" s="117"/>
      <c r="TNF9" s="116"/>
      <c r="TNG9" s="118"/>
      <c r="TNH9" s="119"/>
      <c r="TNI9" s="119"/>
      <c r="TNJ9" s="119"/>
      <c r="TNK9" s="119"/>
      <c r="TNL9" s="119"/>
      <c r="TNM9" s="116"/>
      <c r="TNN9" s="117"/>
      <c r="TNO9" s="116"/>
      <c r="TNP9" s="118"/>
      <c r="TNQ9" s="119"/>
      <c r="TNR9" s="119"/>
      <c r="TNS9" s="119"/>
      <c r="TNT9" s="119"/>
      <c r="TNU9" s="119"/>
      <c r="TNV9" s="116"/>
      <c r="TNW9" s="117"/>
      <c r="TNX9" s="116"/>
      <c r="TNY9" s="118"/>
      <c r="TNZ9" s="119"/>
      <c r="TOA9" s="119"/>
      <c r="TOB9" s="119"/>
      <c r="TOC9" s="119"/>
      <c r="TOD9" s="119"/>
      <c r="TOE9" s="116"/>
      <c r="TOF9" s="117"/>
      <c r="TOG9" s="116"/>
      <c r="TOH9" s="118"/>
      <c r="TOI9" s="119"/>
      <c r="TOJ9" s="119"/>
      <c r="TOK9" s="119"/>
      <c r="TOL9" s="119"/>
      <c r="TOM9" s="119"/>
      <c r="TON9" s="116"/>
      <c r="TOO9" s="117"/>
      <c r="TOP9" s="116"/>
      <c r="TOQ9" s="118"/>
      <c r="TOR9" s="119"/>
      <c r="TOS9" s="119"/>
      <c r="TOT9" s="119"/>
      <c r="TOU9" s="119"/>
      <c r="TOV9" s="119"/>
      <c r="TOW9" s="116"/>
      <c r="TOX9" s="117"/>
      <c r="TOY9" s="116"/>
      <c r="TOZ9" s="118"/>
      <c r="TPA9" s="119"/>
      <c r="TPB9" s="119"/>
      <c r="TPC9" s="119"/>
      <c r="TPD9" s="119"/>
      <c r="TPE9" s="119"/>
      <c r="TPF9" s="116"/>
      <c r="TPG9" s="117"/>
      <c r="TPH9" s="116"/>
      <c r="TPI9" s="118"/>
      <c r="TPJ9" s="119"/>
      <c r="TPK9" s="119"/>
      <c r="TPL9" s="119"/>
      <c r="TPM9" s="119"/>
      <c r="TPN9" s="119"/>
      <c r="TPO9" s="116"/>
      <c r="TPP9" s="117"/>
      <c r="TPQ9" s="116"/>
      <c r="TPR9" s="118"/>
      <c r="TPS9" s="119"/>
      <c r="TPT9" s="119"/>
      <c r="TPU9" s="119"/>
      <c r="TPV9" s="119"/>
      <c r="TPW9" s="119"/>
      <c r="TPX9" s="116"/>
      <c r="TPY9" s="117"/>
      <c r="TPZ9" s="116"/>
      <c r="TQA9" s="118"/>
      <c r="TQB9" s="119"/>
      <c r="TQC9" s="119"/>
      <c r="TQD9" s="119"/>
      <c r="TQE9" s="119"/>
      <c r="TQF9" s="119"/>
      <c r="TQG9" s="116"/>
      <c r="TQH9" s="117"/>
      <c r="TQI9" s="116"/>
      <c r="TQJ9" s="118"/>
      <c r="TQK9" s="119"/>
      <c r="TQL9" s="119"/>
      <c r="TQM9" s="119"/>
      <c r="TQN9" s="119"/>
      <c r="TQO9" s="119"/>
      <c r="TQP9" s="116"/>
      <c r="TQQ9" s="117"/>
      <c r="TQR9" s="116"/>
      <c r="TQS9" s="118"/>
      <c r="TQT9" s="119"/>
      <c r="TQU9" s="119"/>
      <c r="TQV9" s="119"/>
      <c r="TQW9" s="119"/>
      <c r="TQX9" s="119"/>
      <c r="TQY9" s="116"/>
      <c r="TQZ9" s="117"/>
      <c r="TRA9" s="116"/>
      <c r="TRB9" s="118"/>
      <c r="TRC9" s="119"/>
      <c r="TRD9" s="119"/>
      <c r="TRE9" s="119"/>
      <c r="TRF9" s="119"/>
      <c r="TRG9" s="119"/>
      <c r="TRH9" s="116"/>
      <c r="TRI9" s="117"/>
      <c r="TRJ9" s="116"/>
      <c r="TRK9" s="118"/>
      <c r="TRL9" s="119"/>
      <c r="TRM9" s="119"/>
      <c r="TRN9" s="119"/>
      <c r="TRO9" s="119"/>
      <c r="TRP9" s="119"/>
      <c r="TRQ9" s="116"/>
      <c r="TRR9" s="117"/>
      <c r="TRS9" s="116"/>
      <c r="TRT9" s="118"/>
      <c r="TRU9" s="119"/>
      <c r="TRV9" s="119"/>
      <c r="TRW9" s="119"/>
      <c r="TRX9" s="119"/>
      <c r="TRY9" s="119"/>
      <c r="TRZ9" s="116"/>
      <c r="TSA9" s="117"/>
      <c r="TSB9" s="116"/>
      <c r="TSC9" s="118"/>
      <c r="TSD9" s="119"/>
      <c r="TSE9" s="119"/>
      <c r="TSF9" s="119"/>
      <c r="TSG9" s="119"/>
      <c r="TSH9" s="119"/>
      <c r="TSI9" s="116"/>
      <c r="TSJ9" s="117"/>
      <c r="TSK9" s="116"/>
      <c r="TSL9" s="118"/>
      <c r="TSM9" s="119"/>
      <c r="TSN9" s="119"/>
      <c r="TSO9" s="119"/>
      <c r="TSP9" s="119"/>
      <c r="TSQ9" s="119"/>
      <c r="TSR9" s="116"/>
      <c r="TSS9" s="117"/>
      <c r="TST9" s="116"/>
      <c r="TSU9" s="118"/>
      <c r="TSV9" s="119"/>
      <c r="TSW9" s="119"/>
      <c r="TSX9" s="119"/>
      <c r="TSY9" s="119"/>
      <c r="TSZ9" s="119"/>
      <c r="TTA9" s="116"/>
      <c r="TTB9" s="117"/>
      <c r="TTC9" s="116"/>
      <c r="TTD9" s="118"/>
      <c r="TTE9" s="119"/>
      <c r="TTF9" s="119"/>
      <c r="TTG9" s="119"/>
      <c r="TTH9" s="119"/>
      <c r="TTI9" s="119"/>
      <c r="TTJ9" s="116"/>
      <c r="TTK9" s="117"/>
      <c r="TTL9" s="116"/>
      <c r="TTM9" s="118"/>
      <c r="TTN9" s="119"/>
      <c r="TTO9" s="119"/>
      <c r="TTP9" s="119"/>
      <c r="TTQ9" s="119"/>
      <c r="TTR9" s="119"/>
      <c r="TTS9" s="116"/>
      <c r="TTT9" s="117"/>
      <c r="TTU9" s="116"/>
      <c r="TTV9" s="118"/>
      <c r="TTW9" s="119"/>
      <c r="TTX9" s="119"/>
      <c r="TTY9" s="119"/>
      <c r="TTZ9" s="119"/>
      <c r="TUA9" s="119"/>
      <c r="TUB9" s="116"/>
      <c r="TUC9" s="117"/>
      <c r="TUD9" s="116"/>
      <c r="TUE9" s="118"/>
      <c r="TUF9" s="119"/>
      <c r="TUG9" s="119"/>
      <c r="TUH9" s="119"/>
      <c r="TUI9" s="119"/>
      <c r="TUJ9" s="119"/>
      <c r="TUK9" s="116"/>
      <c r="TUL9" s="117"/>
      <c r="TUM9" s="116"/>
      <c r="TUN9" s="118"/>
      <c r="TUO9" s="119"/>
      <c r="TUP9" s="119"/>
      <c r="TUQ9" s="119"/>
      <c r="TUR9" s="119"/>
      <c r="TUS9" s="119"/>
      <c r="TUT9" s="116"/>
      <c r="TUU9" s="117"/>
      <c r="TUV9" s="116"/>
      <c r="TUW9" s="118"/>
      <c r="TUX9" s="119"/>
      <c r="TUY9" s="119"/>
      <c r="TUZ9" s="119"/>
      <c r="TVA9" s="119"/>
      <c r="TVB9" s="119"/>
      <c r="TVC9" s="116"/>
      <c r="TVD9" s="117"/>
      <c r="TVE9" s="116"/>
      <c r="TVF9" s="118"/>
      <c r="TVG9" s="119"/>
      <c r="TVH9" s="119"/>
      <c r="TVI9" s="119"/>
      <c r="TVJ9" s="119"/>
      <c r="TVK9" s="119"/>
      <c r="TVL9" s="116"/>
      <c r="TVM9" s="117"/>
      <c r="TVN9" s="116"/>
      <c r="TVO9" s="118"/>
      <c r="TVP9" s="119"/>
      <c r="TVQ9" s="119"/>
      <c r="TVR9" s="119"/>
      <c r="TVS9" s="119"/>
      <c r="TVT9" s="119"/>
      <c r="TVU9" s="116"/>
      <c r="TVV9" s="117"/>
      <c r="TVW9" s="116"/>
      <c r="TVX9" s="118"/>
      <c r="TVY9" s="119"/>
      <c r="TVZ9" s="119"/>
      <c r="TWA9" s="119"/>
      <c r="TWB9" s="119"/>
      <c r="TWC9" s="119"/>
      <c r="TWD9" s="116"/>
      <c r="TWE9" s="117"/>
      <c r="TWF9" s="116"/>
      <c r="TWG9" s="118"/>
      <c r="TWH9" s="119"/>
      <c r="TWI9" s="119"/>
      <c r="TWJ9" s="119"/>
      <c r="TWK9" s="119"/>
      <c r="TWL9" s="119"/>
      <c r="TWM9" s="116"/>
      <c r="TWN9" s="117"/>
      <c r="TWO9" s="116"/>
      <c r="TWP9" s="118"/>
      <c r="TWQ9" s="119"/>
      <c r="TWR9" s="119"/>
      <c r="TWS9" s="119"/>
      <c r="TWT9" s="119"/>
      <c r="TWU9" s="119"/>
      <c r="TWV9" s="116"/>
      <c r="TWW9" s="117"/>
      <c r="TWX9" s="116"/>
      <c r="TWY9" s="118"/>
      <c r="TWZ9" s="119"/>
      <c r="TXA9" s="119"/>
      <c r="TXB9" s="119"/>
      <c r="TXC9" s="119"/>
      <c r="TXD9" s="119"/>
      <c r="TXE9" s="116"/>
      <c r="TXF9" s="117"/>
      <c r="TXG9" s="116"/>
      <c r="TXH9" s="118"/>
      <c r="TXI9" s="119"/>
      <c r="TXJ9" s="119"/>
      <c r="TXK9" s="119"/>
      <c r="TXL9" s="119"/>
      <c r="TXM9" s="119"/>
      <c r="TXN9" s="116"/>
      <c r="TXO9" s="117"/>
      <c r="TXP9" s="116"/>
      <c r="TXQ9" s="118"/>
      <c r="TXR9" s="119"/>
      <c r="TXS9" s="119"/>
      <c r="TXT9" s="119"/>
      <c r="TXU9" s="119"/>
      <c r="TXV9" s="119"/>
      <c r="TXW9" s="116"/>
      <c r="TXX9" s="117"/>
      <c r="TXY9" s="116"/>
      <c r="TXZ9" s="118"/>
      <c r="TYA9" s="119"/>
      <c r="TYB9" s="119"/>
      <c r="TYC9" s="119"/>
      <c r="TYD9" s="119"/>
      <c r="TYE9" s="119"/>
      <c r="TYF9" s="116"/>
      <c r="TYG9" s="117"/>
      <c r="TYH9" s="116"/>
      <c r="TYI9" s="118"/>
      <c r="TYJ9" s="119"/>
      <c r="TYK9" s="119"/>
      <c r="TYL9" s="119"/>
      <c r="TYM9" s="119"/>
      <c r="TYN9" s="119"/>
      <c r="TYO9" s="116"/>
      <c r="TYP9" s="117"/>
      <c r="TYQ9" s="116"/>
      <c r="TYR9" s="118"/>
      <c r="TYS9" s="119"/>
      <c r="TYT9" s="119"/>
      <c r="TYU9" s="119"/>
      <c r="TYV9" s="119"/>
      <c r="TYW9" s="119"/>
      <c r="TYX9" s="116"/>
      <c r="TYY9" s="117"/>
      <c r="TYZ9" s="116"/>
      <c r="TZA9" s="118"/>
      <c r="TZB9" s="119"/>
      <c r="TZC9" s="119"/>
      <c r="TZD9" s="119"/>
      <c r="TZE9" s="119"/>
      <c r="TZF9" s="119"/>
      <c r="TZG9" s="116"/>
      <c r="TZH9" s="117"/>
      <c r="TZI9" s="116"/>
      <c r="TZJ9" s="118"/>
      <c r="TZK9" s="119"/>
      <c r="TZL9" s="119"/>
      <c r="TZM9" s="119"/>
      <c r="TZN9" s="119"/>
      <c r="TZO9" s="119"/>
      <c r="TZP9" s="116"/>
      <c r="TZQ9" s="117"/>
      <c r="TZR9" s="116"/>
      <c r="TZS9" s="118"/>
      <c r="TZT9" s="119"/>
      <c r="TZU9" s="119"/>
      <c r="TZV9" s="119"/>
      <c r="TZW9" s="119"/>
      <c r="TZX9" s="119"/>
      <c r="TZY9" s="116"/>
      <c r="TZZ9" s="117"/>
      <c r="UAA9" s="116"/>
      <c r="UAB9" s="118"/>
      <c r="UAC9" s="119"/>
      <c r="UAD9" s="119"/>
      <c r="UAE9" s="119"/>
      <c r="UAF9" s="119"/>
      <c r="UAG9" s="119"/>
      <c r="UAH9" s="116"/>
      <c r="UAI9" s="117"/>
      <c r="UAJ9" s="116"/>
      <c r="UAK9" s="118"/>
      <c r="UAL9" s="119"/>
      <c r="UAM9" s="119"/>
      <c r="UAN9" s="119"/>
      <c r="UAO9" s="119"/>
      <c r="UAP9" s="119"/>
      <c r="UAQ9" s="116"/>
      <c r="UAR9" s="117"/>
      <c r="UAS9" s="116"/>
      <c r="UAT9" s="118"/>
      <c r="UAU9" s="119"/>
      <c r="UAV9" s="119"/>
      <c r="UAW9" s="119"/>
      <c r="UAX9" s="119"/>
      <c r="UAY9" s="119"/>
      <c r="UAZ9" s="116"/>
      <c r="UBA9" s="117"/>
      <c r="UBB9" s="116"/>
      <c r="UBC9" s="118"/>
      <c r="UBD9" s="119"/>
      <c r="UBE9" s="119"/>
      <c r="UBF9" s="119"/>
      <c r="UBG9" s="119"/>
      <c r="UBH9" s="119"/>
      <c r="UBI9" s="116"/>
      <c r="UBJ9" s="117"/>
      <c r="UBK9" s="116"/>
      <c r="UBL9" s="118"/>
      <c r="UBM9" s="119"/>
      <c r="UBN9" s="119"/>
      <c r="UBO9" s="119"/>
      <c r="UBP9" s="119"/>
      <c r="UBQ9" s="119"/>
      <c r="UBR9" s="116"/>
      <c r="UBS9" s="117"/>
      <c r="UBT9" s="116"/>
      <c r="UBU9" s="118"/>
      <c r="UBV9" s="119"/>
      <c r="UBW9" s="119"/>
      <c r="UBX9" s="119"/>
      <c r="UBY9" s="119"/>
      <c r="UBZ9" s="119"/>
      <c r="UCA9" s="116"/>
      <c r="UCB9" s="117"/>
      <c r="UCC9" s="116"/>
      <c r="UCD9" s="118"/>
      <c r="UCE9" s="119"/>
      <c r="UCF9" s="119"/>
      <c r="UCG9" s="119"/>
      <c r="UCH9" s="119"/>
      <c r="UCI9" s="119"/>
      <c r="UCJ9" s="116"/>
      <c r="UCK9" s="117"/>
      <c r="UCL9" s="116"/>
      <c r="UCM9" s="118"/>
      <c r="UCN9" s="119"/>
      <c r="UCO9" s="119"/>
      <c r="UCP9" s="119"/>
      <c r="UCQ9" s="119"/>
      <c r="UCR9" s="119"/>
      <c r="UCS9" s="116"/>
      <c r="UCT9" s="117"/>
      <c r="UCU9" s="116"/>
      <c r="UCV9" s="118"/>
      <c r="UCW9" s="119"/>
      <c r="UCX9" s="119"/>
      <c r="UCY9" s="119"/>
      <c r="UCZ9" s="119"/>
      <c r="UDA9" s="119"/>
      <c r="UDB9" s="116"/>
      <c r="UDC9" s="117"/>
      <c r="UDD9" s="116"/>
      <c r="UDE9" s="118"/>
      <c r="UDF9" s="119"/>
      <c r="UDG9" s="119"/>
      <c r="UDH9" s="119"/>
      <c r="UDI9" s="119"/>
      <c r="UDJ9" s="119"/>
      <c r="UDK9" s="116"/>
      <c r="UDL9" s="117"/>
      <c r="UDM9" s="116"/>
      <c r="UDN9" s="118"/>
      <c r="UDO9" s="119"/>
      <c r="UDP9" s="119"/>
      <c r="UDQ9" s="119"/>
      <c r="UDR9" s="119"/>
      <c r="UDS9" s="119"/>
      <c r="UDT9" s="116"/>
      <c r="UDU9" s="117"/>
      <c r="UDV9" s="116"/>
      <c r="UDW9" s="118"/>
      <c r="UDX9" s="119"/>
      <c r="UDY9" s="119"/>
      <c r="UDZ9" s="119"/>
      <c r="UEA9" s="119"/>
      <c r="UEB9" s="119"/>
      <c r="UEC9" s="116"/>
      <c r="UED9" s="117"/>
      <c r="UEE9" s="116"/>
      <c r="UEF9" s="118"/>
      <c r="UEG9" s="119"/>
      <c r="UEH9" s="119"/>
      <c r="UEI9" s="119"/>
      <c r="UEJ9" s="119"/>
      <c r="UEK9" s="119"/>
      <c r="UEL9" s="116"/>
      <c r="UEM9" s="117"/>
      <c r="UEN9" s="116"/>
      <c r="UEO9" s="118"/>
      <c r="UEP9" s="119"/>
      <c r="UEQ9" s="119"/>
      <c r="UER9" s="119"/>
      <c r="UES9" s="119"/>
      <c r="UET9" s="119"/>
      <c r="UEU9" s="116"/>
      <c r="UEV9" s="117"/>
      <c r="UEW9" s="116"/>
      <c r="UEX9" s="118"/>
      <c r="UEY9" s="119"/>
      <c r="UEZ9" s="119"/>
      <c r="UFA9" s="119"/>
      <c r="UFB9" s="119"/>
      <c r="UFC9" s="119"/>
      <c r="UFD9" s="116"/>
      <c r="UFE9" s="117"/>
      <c r="UFF9" s="116"/>
      <c r="UFG9" s="118"/>
      <c r="UFH9" s="119"/>
      <c r="UFI9" s="119"/>
      <c r="UFJ9" s="119"/>
      <c r="UFK9" s="119"/>
      <c r="UFL9" s="119"/>
      <c r="UFM9" s="116"/>
      <c r="UFN9" s="117"/>
      <c r="UFO9" s="116"/>
      <c r="UFP9" s="118"/>
      <c r="UFQ9" s="119"/>
      <c r="UFR9" s="119"/>
      <c r="UFS9" s="119"/>
      <c r="UFT9" s="119"/>
      <c r="UFU9" s="119"/>
      <c r="UFV9" s="116"/>
      <c r="UFW9" s="117"/>
      <c r="UFX9" s="116"/>
      <c r="UFY9" s="118"/>
      <c r="UFZ9" s="119"/>
      <c r="UGA9" s="119"/>
      <c r="UGB9" s="119"/>
      <c r="UGC9" s="119"/>
      <c r="UGD9" s="119"/>
      <c r="UGE9" s="116"/>
      <c r="UGF9" s="117"/>
      <c r="UGG9" s="116"/>
      <c r="UGH9" s="118"/>
      <c r="UGI9" s="119"/>
      <c r="UGJ9" s="119"/>
      <c r="UGK9" s="119"/>
      <c r="UGL9" s="119"/>
      <c r="UGM9" s="119"/>
      <c r="UGN9" s="116"/>
      <c r="UGO9" s="117"/>
      <c r="UGP9" s="116"/>
      <c r="UGQ9" s="118"/>
      <c r="UGR9" s="119"/>
      <c r="UGS9" s="119"/>
      <c r="UGT9" s="119"/>
      <c r="UGU9" s="119"/>
      <c r="UGV9" s="119"/>
      <c r="UGW9" s="116"/>
      <c r="UGX9" s="117"/>
      <c r="UGY9" s="116"/>
      <c r="UGZ9" s="118"/>
      <c r="UHA9" s="119"/>
      <c r="UHB9" s="119"/>
      <c r="UHC9" s="119"/>
      <c r="UHD9" s="119"/>
      <c r="UHE9" s="119"/>
      <c r="UHF9" s="116"/>
      <c r="UHG9" s="117"/>
      <c r="UHH9" s="116"/>
      <c r="UHI9" s="118"/>
      <c r="UHJ9" s="119"/>
      <c r="UHK9" s="119"/>
      <c r="UHL9" s="119"/>
      <c r="UHM9" s="119"/>
      <c r="UHN9" s="119"/>
      <c r="UHO9" s="116"/>
      <c r="UHP9" s="117"/>
      <c r="UHQ9" s="116"/>
      <c r="UHR9" s="118"/>
      <c r="UHS9" s="119"/>
      <c r="UHT9" s="119"/>
      <c r="UHU9" s="119"/>
      <c r="UHV9" s="119"/>
      <c r="UHW9" s="119"/>
      <c r="UHX9" s="116"/>
      <c r="UHY9" s="117"/>
      <c r="UHZ9" s="116"/>
      <c r="UIA9" s="118"/>
      <c r="UIB9" s="119"/>
      <c r="UIC9" s="119"/>
      <c r="UID9" s="119"/>
      <c r="UIE9" s="119"/>
      <c r="UIF9" s="119"/>
      <c r="UIG9" s="116"/>
      <c r="UIH9" s="117"/>
      <c r="UII9" s="116"/>
      <c r="UIJ9" s="118"/>
      <c r="UIK9" s="119"/>
      <c r="UIL9" s="119"/>
      <c r="UIM9" s="119"/>
      <c r="UIN9" s="119"/>
      <c r="UIO9" s="119"/>
      <c r="UIP9" s="116"/>
      <c r="UIQ9" s="117"/>
      <c r="UIR9" s="116"/>
      <c r="UIS9" s="118"/>
      <c r="UIT9" s="119"/>
      <c r="UIU9" s="119"/>
      <c r="UIV9" s="119"/>
      <c r="UIW9" s="119"/>
      <c r="UIX9" s="119"/>
      <c r="UIY9" s="116"/>
      <c r="UIZ9" s="117"/>
      <c r="UJA9" s="116"/>
      <c r="UJB9" s="118"/>
      <c r="UJC9" s="119"/>
      <c r="UJD9" s="119"/>
      <c r="UJE9" s="119"/>
      <c r="UJF9" s="119"/>
      <c r="UJG9" s="119"/>
      <c r="UJH9" s="116"/>
      <c r="UJI9" s="117"/>
      <c r="UJJ9" s="116"/>
      <c r="UJK9" s="118"/>
      <c r="UJL9" s="119"/>
      <c r="UJM9" s="119"/>
      <c r="UJN9" s="119"/>
      <c r="UJO9" s="119"/>
      <c r="UJP9" s="119"/>
      <c r="UJQ9" s="116"/>
      <c r="UJR9" s="117"/>
      <c r="UJS9" s="116"/>
      <c r="UJT9" s="118"/>
      <c r="UJU9" s="119"/>
      <c r="UJV9" s="119"/>
      <c r="UJW9" s="119"/>
      <c r="UJX9" s="119"/>
      <c r="UJY9" s="119"/>
      <c r="UJZ9" s="116"/>
      <c r="UKA9" s="117"/>
      <c r="UKB9" s="116"/>
      <c r="UKC9" s="118"/>
      <c r="UKD9" s="119"/>
      <c r="UKE9" s="119"/>
      <c r="UKF9" s="119"/>
      <c r="UKG9" s="119"/>
      <c r="UKH9" s="119"/>
      <c r="UKI9" s="116"/>
      <c r="UKJ9" s="117"/>
      <c r="UKK9" s="116"/>
      <c r="UKL9" s="118"/>
      <c r="UKM9" s="119"/>
      <c r="UKN9" s="119"/>
      <c r="UKO9" s="119"/>
      <c r="UKP9" s="119"/>
      <c r="UKQ9" s="119"/>
      <c r="UKR9" s="116"/>
      <c r="UKS9" s="117"/>
      <c r="UKT9" s="116"/>
      <c r="UKU9" s="118"/>
      <c r="UKV9" s="119"/>
      <c r="UKW9" s="119"/>
      <c r="UKX9" s="119"/>
      <c r="UKY9" s="119"/>
      <c r="UKZ9" s="119"/>
      <c r="ULA9" s="116"/>
      <c r="ULB9" s="117"/>
      <c r="ULC9" s="116"/>
      <c r="ULD9" s="118"/>
      <c r="ULE9" s="119"/>
      <c r="ULF9" s="119"/>
      <c r="ULG9" s="119"/>
      <c r="ULH9" s="119"/>
      <c r="ULI9" s="119"/>
      <c r="ULJ9" s="116"/>
      <c r="ULK9" s="117"/>
      <c r="ULL9" s="116"/>
      <c r="ULM9" s="118"/>
      <c r="ULN9" s="119"/>
      <c r="ULO9" s="119"/>
      <c r="ULP9" s="119"/>
      <c r="ULQ9" s="119"/>
      <c r="ULR9" s="119"/>
      <c r="ULS9" s="116"/>
      <c r="ULT9" s="117"/>
      <c r="ULU9" s="116"/>
      <c r="ULV9" s="118"/>
      <c r="ULW9" s="119"/>
      <c r="ULX9" s="119"/>
      <c r="ULY9" s="119"/>
      <c r="ULZ9" s="119"/>
      <c r="UMA9" s="119"/>
      <c r="UMB9" s="116"/>
      <c r="UMC9" s="117"/>
      <c r="UMD9" s="116"/>
      <c r="UME9" s="118"/>
      <c r="UMF9" s="119"/>
      <c r="UMG9" s="119"/>
      <c r="UMH9" s="119"/>
      <c r="UMI9" s="119"/>
      <c r="UMJ9" s="119"/>
      <c r="UMK9" s="116"/>
      <c r="UML9" s="117"/>
      <c r="UMM9" s="116"/>
      <c r="UMN9" s="118"/>
      <c r="UMO9" s="119"/>
      <c r="UMP9" s="119"/>
      <c r="UMQ9" s="119"/>
      <c r="UMR9" s="119"/>
      <c r="UMS9" s="119"/>
      <c r="UMT9" s="116"/>
      <c r="UMU9" s="117"/>
      <c r="UMV9" s="116"/>
      <c r="UMW9" s="118"/>
      <c r="UMX9" s="119"/>
      <c r="UMY9" s="119"/>
      <c r="UMZ9" s="119"/>
      <c r="UNA9" s="119"/>
      <c r="UNB9" s="119"/>
      <c r="UNC9" s="116"/>
      <c r="UND9" s="117"/>
      <c r="UNE9" s="116"/>
      <c r="UNF9" s="118"/>
      <c r="UNG9" s="119"/>
      <c r="UNH9" s="119"/>
      <c r="UNI9" s="119"/>
      <c r="UNJ9" s="119"/>
      <c r="UNK9" s="119"/>
      <c r="UNL9" s="116"/>
      <c r="UNM9" s="117"/>
      <c r="UNN9" s="116"/>
      <c r="UNO9" s="118"/>
      <c r="UNP9" s="119"/>
      <c r="UNQ9" s="119"/>
      <c r="UNR9" s="119"/>
      <c r="UNS9" s="119"/>
      <c r="UNT9" s="119"/>
      <c r="UNU9" s="116"/>
      <c r="UNV9" s="117"/>
      <c r="UNW9" s="116"/>
      <c r="UNX9" s="118"/>
      <c r="UNY9" s="119"/>
      <c r="UNZ9" s="119"/>
      <c r="UOA9" s="119"/>
      <c r="UOB9" s="119"/>
      <c r="UOC9" s="119"/>
      <c r="UOD9" s="116"/>
      <c r="UOE9" s="117"/>
      <c r="UOF9" s="116"/>
      <c r="UOG9" s="118"/>
      <c r="UOH9" s="119"/>
      <c r="UOI9" s="119"/>
      <c r="UOJ9" s="119"/>
      <c r="UOK9" s="119"/>
      <c r="UOL9" s="119"/>
      <c r="UOM9" s="116"/>
      <c r="UON9" s="117"/>
      <c r="UOO9" s="116"/>
      <c r="UOP9" s="118"/>
      <c r="UOQ9" s="119"/>
      <c r="UOR9" s="119"/>
      <c r="UOS9" s="119"/>
      <c r="UOT9" s="119"/>
      <c r="UOU9" s="119"/>
      <c r="UOV9" s="116"/>
      <c r="UOW9" s="117"/>
      <c r="UOX9" s="116"/>
      <c r="UOY9" s="118"/>
      <c r="UOZ9" s="119"/>
      <c r="UPA9" s="119"/>
      <c r="UPB9" s="119"/>
      <c r="UPC9" s="119"/>
      <c r="UPD9" s="119"/>
      <c r="UPE9" s="116"/>
      <c r="UPF9" s="117"/>
      <c r="UPG9" s="116"/>
      <c r="UPH9" s="118"/>
      <c r="UPI9" s="119"/>
      <c r="UPJ9" s="119"/>
      <c r="UPK9" s="119"/>
      <c r="UPL9" s="119"/>
      <c r="UPM9" s="119"/>
      <c r="UPN9" s="116"/>
      <c r="UPO9" s="117"/>
      <c r="UPP9" s="116"/>
      <c r="UPQ9" s="118"/>
      <c r="UPR9" s="119"/>
      <c r="UPS9" s="119"/>
      <c r="UPT9" s="119"/>
      <c r="UPU9" s="119"/>
      <c r="UPV9" s="119"/>
      <c r="UPW9" s="116"/>
      <c r="UPX9" s="117"/>
      <c r="UPY9" s="116"/>
      <c r="UPZ9" s="118"/>
      <c r="UQA9" s="119"/>
      <c r="UQB9" s="119"/>
      <c r="UQC9" s="119"/>
      <c r="UQD9" s="119"/>
      <c r="UQE9" s="119"/>
      <c r="UQF9" s="116"/>
      <c r="UQG9" s="117"/>
      <c r="UQH9" s="116"/>
      <c r="UQI9" s="118"/>
      <c r="UQJ9" s="119"/>
      <c r="UQK9" s="119"/>
      <c r="UQL9" s="119"/>
      <c r="UQM9" s="119"/>
      <c r="UQN9" s="119"/>
      <c r="UQO9" s="116"/>
      <c r="UQP9" s="117"/>
      <c r="UQQ9" s="116"/>
      <c r="UQR9" s="118"/>
      <c r="UQS9" s="119"/>
      <c r="UQT9" s="119"/>
      <c r="UQU9" s="119"/>
      <c r="UQV9" s="119"/>
      <c r="UQW9" s="119"/>
      <c r="UQX9" s="116"/>
      <c r="UQY9" s="117"/>
      <c r="UQZ9" s="116"/>
      <c r="URA9" s="118"/>
      <c r="URB9" s="119"/>
      <c r="URC9" s="119"/>
      <c r="URD9" s="119"/>
      <c r="URE9" s="119"/>
      <c r="URF9" s="119"/>
      <c r="URG9" s="116"/>
      <c r="URH9" s="117"/>
      <c r="URI9" s="116"/>
      <c r="URJ9" s="118"/>
      <c r="URK9" s="119"/>
      <c r="URL9" s="119"/>
      <c r="URM9" s="119"/>
      <c r="URN9" s="119"/>
      <c r="URO9" s="119"/>
      <c r="URP9" s="116"/>
      <c r="URQ9" s="117"/>
      <c r="URR9" s="116"/>
      <c r="URS9" s="118"/>
      <c r="URT9" s="119"/>
      <c r="URU9" s="119"/>
      <c r="URV9" s="119"/>
      <c r="URW9" s="119"/>
      <c r="URX9" s="119"/>
      <c r="URY9" s="116"/>
      <c r="URZ9" s="117"/>
      <c r="USA9" s="116"/>
      <c r="USB9" s="118"/>
      <c r="USC9" s="119"/>
      <c r="USD9" s="119"/>
      <c r="USE9" s="119"/>
      <c r="USF9" s="119"/>
      <c r="USG9" s="119"/>
      <c r="USH9" s="116"/>
      <c r="USI9" s="117"/>
      <c r="USJ9" s="116"/>
      <c r="USK9" s="118"/>
      <c r="USL9" s="119"/>
      <c r="USM9" s="119"/>
      <c r="USN9" s="119"/>
      <c r="USO9" s="119"/>
      <c r="USP9" s="119"/>
      <c r="USQ9" s="116"/>
      <c r="USR9" s="117"/>
      <c r="USS9" s="116"/>
      <c r="UST9" s="118"/>
      <c r="USU9" s="119"/>
      <c r="USV9" s="119"/>
      <c r="USW9" s="119"/>
      <c r="USX9" s="119"/>
      <c r="USY9" s="119"/>
      <c r="USZ9" s="116"/>
      <c r="UTA9" s="117"/>
      <c r="UTB9" s="116"/>
      <c r="UTC9" s="118"/>
      <c r="UTD9" s="119"/>
      <c r="UTE9" s="119"/>
      <c r="UTF9" s="119"/>
      <c r="UTG9" s="119"/>
      <c r="UTH9" s="119"/>
      <c r="UTI9" s="116"/>
      <c r="UTJ9" s="117"/>
      <c r="UTK9" s="116"/>
      <c r="UTL9" s="118"/>
      <c r="UTM9" s="119"/>
      <c r="UTN9" s="119"/>
      <c r="UTO9" s="119"/>
      <c r="UTP9" s="119"/>
      <c r="UTQ9" s="119"/>
      <c r="UTR9" s="116"/>
      <c r="UTS9" s="117"/>
      <c r="UTT9" s="116"/>
      <c r="UTU9" s="118"/>
      <c r="UTV9" s="119"/>
      <c r="UTW9" s="119"/>
      <c r="UTX9" s="119"/>
      <c r="UTY9" s="119"/>
      <c r="UTZ9" s="119"/>
      <c r="UUA9" s="116"/>
      <c r="UUB9" s="117"/>
      <c r="UUC9" s="116"/>
      <c r="UUD9" s="118"/>
      <c r="UUE9" s="119"/>
      <c r="UUF9" s="119"/>
      <c r="UUG9" s="119"/>
      <c r="UUH9" s="119"/>
      <c r="UUI9" s="119"/>
      <c r="UUJ9" s="116"/>
      <c r="UUK9" s="117"/>
      <c r="UUL9" s="116"/>
      <c r="UUM9" s="118"/>
      <c r="UUN9" s="119"/>
      <c r="UUO9" s="119"/>
      <c r="UUP9" s="119"/>
      <c r="UUQ9" s="119"/>
      <c r="UUR9" s="119"/>
      <c r="UUS9" s="116"/>
      <c r="UUT9" s="117"/>
      <c r="UUU9" s="116"/>
      <c r="UUV9" s="118"/>
      <c r="UUW9" s="119"/>
      <c r="UUX9" s="119"/>
      <c r="UUY9" s="119"/>
      <c r="UUZ9" s="119"/>
      <c r="UVA9" s="119"/>
      <c r="UVB9" s="116"/>
      <c r="UVC9" s="117"/>
      <c r="UVD9" s="116"/>
      <c r="UVE9" s="118"/>
      <c r="UVF9" s="119"/>
      <c r="UVG9" s="119"/>
      <c r="UVH9" s="119"/>
      <c r="UVI9" s="119"/>
      <c r="UVJ9" s="119"/>
      <c r="UVK9" s="116"/>
      <c r="UVL9" s="117"/>
      <c r="UVM9" s="116"/>
      <c r="UVN9" s="118"/>
      <c r="UVO9" s="119"/>
      <c r="UVP9" s="119"/>
      <c r="UVQ9" s="119"/>
      <c r="UVR9" s="119"/>
      <c r="UVS9" s="119"/>
      <c r="UVT9" s="116"/>
      <c r="UVU9" s="117"/>
      <c r="UVV9" s="116"/>
      <c r="UVW9" s="118"/>
      <c r="UVX9" s="119"/>
      <c r="UVY9" s="119"/>
      <c r="UVZ9" s="119"/>
      <c r="UWA9" s="119"/>
      <c r="UWB9" s="119"/>
      <c r="UWC9" s="116"/>
      <c r="UWD9" s="117"/>
      <c r="UWE9" s="116"/>
      <c r="UWF9" s="118"/>
      <c r="UWG9" s="119"/>
      <c r="UWH9" s="119"/>
      <c r="UWI9" s="119"/>
      <c r="UWJ9" s="119"/>
      <c r="UWK9" s="119"/>
      <c r="UWL9" s="116"/>
      <c r="UWM9" s="117"/>
      <c r="UWN9" s="116"/>
      <c r="UWO9" s="118"/>
      <c r="UWP9" s="119"/>
      <c r="UWQ9" s="119"/>
      <c r="UWR9" s="119"/>
      <c r="UWS9" s="119"/>
      <c r="UWT9" s="119"/>
      <c r="UWU9" s="116"/>
      <c r="UWV9" s="117"/>
      <c r="UWW9" s="116"/>
      <c r="UWX9" s="118"/>
      <c r="UWY9" s="119"/>
      <c r="UWZ9" s="119"/>
      <c r="UXA9" s="119"/>
      <c r="UXB9" s="119"/>
      <c r="UXC9" s="119"/>
      <c r="UXD9" s="116"/>
      <c r="UXE9" s="117"/>
      <c r="UXF9" s="116"/>
      <c r="UXG9" s="118"/>
      <c r="UXH9" s="119"/>
      <c r="UXI9" s="119"/>
      <c r="UXJ9" s="119"/>
      <c r="UXK9" s="119"/>
      <c r="UXL9" s="119"/>
      <c r="UXM9" s="116"/>
      <c r="UXN9" s="117"/>
      <c r="UXO9" s="116"/>
      <c r="UXP9" s="118"/>
      <c r="UXQ9" s="119"/>
      <c r="UXR9" s="119"/>
      <c r="UXS9" s="119"/>
      <c r="UXT9" s="119"/>
      <c r="UXU9" s="119"/>
      <c r="UXV9" s="116"/>
      <c r="UXW9" s="117"/>
      <c r="UXX9" s="116"/>
      <c r="UXY9" s="118"/>
      <c r="UXZ9" s="119"/>
      <c r="UYA9" s="119"/>
      <c r="UYB9" s="119"/>
      <c r="UYC9" s="119"/>
      <c r="UYD9" s="119"/>
      <c r="UYE9" s="116"/>
      <c r="UYF9" s="117"/>
      <c r="UYG9" s="116"/>
      <c r="UYH9" s="118"/>
      <c r="UYI9" s="119"/>
      <c r="UYJ9" s="119"/>
      <c r="UYK9" s="119"/>
      <c r="UYL9" s="119"/>
      <c r="UYM9" s="119"/>
      <c r="UYN9" s="116"/>
      <c r="UYO9" s="117"/>
      <c r="UYP9" s="116"/>
      <c r="UYQ9" s="118"/>
      <c r="UYR9" s="119"/>
      <c r="UYS9" s="119"/>
      <c r="UYT9" s="119"/>
      <c r="UYU9" s="119"/>
      <c r="UYV9" s="119"/>
      <c r="UYW9" s="116"/>
      <c r="UYX9" s="117"/>
      <c r="UYY9" s="116"/>
      <c r="UYZ9" s="118"/>
      <c r="UZA9" s="119"/>
      <c r="UZB9" s="119"/>
      <c r="UZC9" s="119"/>
      <c r="UZD9" s="119"/>
      <c r="UZE9" s="119"/>
      <c r="UZF9" s="116"/>
      <c r="UZG9" s="117"/>
      <c r="UZH9" s="116"/>
      <c r="UZI9" s="118"/>
      <c r="UZJ9" s="119"/>
      <c r="UZK9" s="119"/>
      <c r="UZL9" s="119"/>
      <c r="UZM9" s="119"/>
      <c r="UZN9" s="119"/>
      <c r="UZO9" s="116"/>
      <c r="UZP9" s="117"/>
      <c r="UZQ9" s="116"/>
      <c r="UZR9" s="118"/>
      <c r="UZS9" s="119"/>
      <c r="UZT9" s="119"/>
      <c r="UZU9" s="119"/>
      <c r="UZV9" s="119"/>
      <c r="UZW9" s="119"/>
      <c r="UZX9" s="116"/>
      <c r="UZY9" s="117"/>
      <c r="UZZ9" s="116"/>
      <c r="VAA9" s="118"/>
      <c r="VAB9" s="119"/>
      <c r="VAC9" s="119"/>
      <c r="VAD9" s="119"/>
      <c r="VAE9" s="119"/>
      <c r="VAF9" s="119"/>
      <c r="VAG9" s="116"/>
      <c r="VAH9" s="117"/>
      <c r="VAI9" s="116"/>
      <c r="VAJ9" s="118"/>
      <c r="VAK9" s="119"/>
      <c r="VAL9" s="119"/>
      <c r="VAM9" s="119"/>
      <c r="VAN9" s="119"/>
      <c r="VAO9" s="119"/>
      <c r="VAP9" s="116"/>
      <c r="VAQ9" s="117"/>
      <c r="VAR9" s="116"/>
      <c r="VAS9" s="118"/>
      <c r="VAT9" s="119"/>
      <c r="VAU9" s="119"/>
      <c r="VAV9" s="119"/>
      <c r="VAW9" s="119"/>
      <c r="VAX9" s="119"/>
      <c r="VAY9" s="116"/>
      <c r="VAZ9" s="117"/>
      <c r="VBA9" s="116"/>
      <c r="VBB9" s="118"/>
      <c r="VBC9" s="119"/>
      <c r="VBD9" s="119"/>
      <c r="VBE9" s="119"/>
      <c r="VBF9" s="119"/>
      <c r="VBG9" s="119"/>
      <c r="VBH9" s="116"/>
      <c r="VBI9" s="117"/>
      <c r="VBJ9" s="116"/>
      <c r="VBK9" s="118"/>
      <c r="VBL9" s="119"/>
      <c r="VBM9" s="119"/>
      <c r="VBN9" s="119"/>
      <c r="VBO9" s="119"/>
      <c r="VBP9" s="119"/>
      <c r="VBQ9" s="116"/>
      <c r="VBR9" s="117"/>
      <c r="VBS9" s="116"/>
      <c r="VBT9" s="118"/>
      <c r="VBU9" s="119"/>
      <c r="VBV9" s="119"/>
      <c r="VBW9" s="119"/>
      <c r="VBX9" s="119"/>
      <c r="VBY9" s="119"/>
      <c r="VBZ9" s="116"/>
      <c r="VCA9" s="117"/>
      <c r="VCB9" s="116"/>
      <c r="VCC9" s="118"/>
      <c r="VCD9" s="119"/>
      <c r="VCE9" s="119"/>
      <c r="VCF9" s="119"/>
      <c r="VCG9" s="119"/>
      <c r="VCH9" s="119"/>
      <c r="VCI9" s="116"/>
      <c r="VCJ9" s="117"/>
      <c r="VCK9" s="116"/>
      <c r="VCL9" s="118"/>
      <c r="VCM9" s="119"/>
      <c r="VCN9" s="119"/>
      <c r="VCO9" s="119"/>
      <c r="VCP9" s="119"/>
      <c r="VCQ9" s="119"/>
      <c r="VCR9" s="116"/>
      <c r="VCS9" s="117"/>
      <c r="VCT9" s="116"/>
      <c r="VCU9" s="118"/>
      <c r="VCV9" s="119"/>
      <c r="VCW9" s="119"/>
      <c r="VCX9" s="119"/>
      <c r="VCY9" s="119"/>
      <c r="VCZ9" s="119"/>
      <c r="VDA9" s="116"/>
      <c r="VDB9" s="117"/>
      <c r="VDC9" s="116"/>
      <c r="VDD9" s="118"/>
      <c r="VDE9" s="119"/>
      <c r="VDF9" s="119"/>
      <c r="VDG9" s="119"/>
      <c r="VDH9" s="119"/>
      <c r="VDI9" s="119"/>
      <c r="VDJ9" s="116"/>
      <c r="VDK9" s="117"/>
      <c r="VDL9" s="116"/>
      <c r="VDM9" s="118"/>
      <c r="VDN9" s="119"/>
      <c r="VDO9" s="119"/>
      <c r="VDP9" s="119"/>
      <c r="VDQ9" s="119"/>
      <c r="VDR9" s="119"/>
      <c r="VDS9" s="116"/>
      <c r="VDT9" s="117"/>
      <c r="VDU9" s="116"/>
      <c r="VDV9" s="118"/>
      <c r="VDW9" s="119"/>
      <c r="VDX9" s="119"/>
      <c r="VDY9" s="119"/>
      <c r="VDZ9" s="119"/>
      <c r="VEA9" s="119"/>
      <c r="VEB9" s="116"/>
      <c r="VEC9" s="117"/>
      <c r="VED9" s="116"/>
      <c r="VEE9" s="118"/>
      <c r="VEF9" s="119"/>
      <c r="VEG9" s="119"/>
      <c r="VEH9" s="119"/>
      <c r="VEI9" s="119"/>
      <c r="VEJ9" s="119"/>
      <c r="VEK9" s="116"/>
      <c r="VEL9" s="117"/>
      <c r="VEM9" s="116"/>
      <c r="VEN9" s="118"/>
      <c r="VEO9" s="119"/>
      <c r="VEP9" s="119"/>
      <c r="VEQ9" s="119"/>
      <c r="VER9" s="119"/>
      <c r="VES9" s="119"/>
      <c r="VET9" s="116"/>
      <c r="VEU9" s="117"/>
      <c r="VEV9" s="116"/>
      <c r="VEW9" s="118"/>
      <c r="VEX9" s="119"/>
      <c r="VEY9" s="119"/>
      <c r="VEZ9" s="119"/>
      <c r="VFA9" s="119"/>
      <c r="VFB9" s="119"/>
      <c r="VFC9" s="116"/>
      <c r="VFD9" s="117"/>
      <c r="VFE9" s="116"/>
      <c r="VFF9" s="118"/>
      <c r="VFG9" s="119"/>
      <c r="VFH9" s="119"/>
      <c r="VFI9" s="119"/>
      <c r="VFJ9" s="119"/>
      <c r="VFK9" s="119"/>
      <c r="VFL9" s="116"/>
      <c r="VFM9" s="117"/>
      <c r="VFN9" s="116"/>
      <c r="VFO9" s="118"/>
      <c r="VFP9" s="119"/>
      <c r="VFQ9" s="119"/>
      <c r="VFR9" s="119"/>
      <c r="VFS9" s="119"/>
      <c r="VFT9" s="119"/>
      <c r="VFU9" s="116"/>
      <c r="VFV9" s="117"/>
      <c r="VFW9" s="116"/>
      <c r="VFX9" s="118"/>
      <c r="VFY9" s="119"/>
      <c r="VFZ9" s="119"/>
      <c r="VGA9" s="119"/>
      <c r="VGB9" s="119"/>
      <c r="VGC9" s="119"/>
      <c r="VGD9" s="116"/>
      <c r="VGE9" s="117"/>
      <c r="VGF9" s="116"/>
      <c r="VGG9" s="118"/>
      <c r="VGH9" s="119"/>
      <c r="VGI9" s="119"/>
      <c r="VGJ9" s="119"/>
      <c r="VGK9" s="119"/>
      <c r="VGL9" s="119"/>
      <c r="VGM9" s="116"/>
      <c r="VGN9" s="117"/>
      <c r="VGO9" s="116"/>
      <c r="VGP9" s="118"/>
      <c r="VGQ9" s="119"/>
      <c r="VGR9" s="119"/>
      <c r="VGS9" s="119"/>
      <c r="VGT9" s="119"/>
      <c r="VGU9" s="119"/>
      <c r="VGV9" s="116"/>
      <c r="VGW9" s="117"/>
      <c r="VGX9" s="116"/>
      <c r="VGY9" s="118"/>
      <c r="VGZ9" s="119"/>
      <c r="VHA9" s="119"/>
      <c r="VHB9" s="119"/>
      <c r="VHC9" s="119"/>
      <c r="VHD9" s="119"/>
      <c r="VHE9" s="116"/>
      <c r="VHF9" s="117"/>
      <c r="VHG9" s="116"/>
      <c r="VHH9" s="118"/>
      <c r="VHI9" s="119"/>
      <c r="VHJ9" s="119"/>
      <c r="VHK9" s="119"/>
      <c r="VHL9" s="119"/>
      <c r="VHM9" s="119"/>
      <c r="VHN9" s="116"/>
      <c r="VHO9" s="117"/>
      <c r="VHP9" s="116"/>
      <c r="VHQ9" s="118"/>
      <c r="VHR9" s="119"/>
      <c r="VHS9" s="119"/>
      <c r="VHT9" s="119"/>
      <c r="VHU9" s="119"/>
      <c r="VHV9" s="119"/>
      <c r="VHW9" s="116"/>
      <c r="VHX9" s="117"/>
      <c r="VHY9" s="116"/>
      <c r="VHZ9" s="118"/>
      <c r="VIA9" s="119"/>
      <c r="VIB9" s="119"/>
      <c r="VIC9" s="119"/>
      <c r="VID9" s="119"/>
      <c r="VIE9" s="119"/>
      <c r="VIF9" s="116"/>
      <c r="VIG9" s="117"/>
      <c r="VIH9" s="116"/>
      <c r="VII9" s="118"/>
      <c r="VIJ9" s="119"/>
      <c r="VIK9" s="119"/>
      <c r="VIL9" s="119"/>
      <c r="VIM9" s="119"/>
      <c r="VIN9" s="119"/>
      <c r="VIO9" s="116"/>
      <c r="VIP9" s="117"/>
      <c r="VIQ9" s="116"/>
      <c r="VIR9" s="118"/>
      <c r="VIS9" s="119"/>
      <c r="VIT9" s="119"/>
      <c r="VIU9" s="119"/>
      <c r="VIV9" s="119"/>
      <c r="VIW9" s="119"/>
      <c r="VIX9" s="116"/>
      <c r="VIY9" s="117"/>
      <c r="VIZ9" s="116"/>
      <c r="VJA9" s="118"/>
      <c r="VJB9" s="119"/>
      <c r="VJC9" s="119"/>
      <c r="VJD9" s="119"/>
      <c r="VJE9" s="119"/>
      <c r="VJF9" s="119"/>
      <c r="VJG9" s="116"/>
      <c r="VJH9" s="117"/>
      <c r="VJI9" s="116"/>
      <c r="VJJ9" s="118"/>
      <c r="VJK9" s="119"/>
      <c r="VJL9" s="119"/>
      <c r="VJM9" s="119"/>
      <c r="VJN9" s="119"/>
      <c r="VJO9" s="119"/>
      <c r="VJP9" s="116"/>
      <c r="VJQ9" s="117"/>
      <c r="VJR9" s="116"/>
      <c r="VJS9" s="118"/>
      <c r="VJT9" s="119"/>
      <c r="VJU9" s="119"/>
      <c r="VJV9" s="119"/>
      <c r="VJW9" s="119"/>
      <c r="VJX9" s="119"/>
      <c r="VJY9" s="116"/>
      <c r="VJZ9" s="117"/>
      <c r="VKA9" s="116"/>
      <c r="VKB9" s="118"/>
      <c r="VKC9" s="119"/>
      <c r="VKD9" s="119"/>
      <c r="VKE9" s="119"/>
      <c r="VKF9" s="119"/>
      <c r="VKG9" s="119"/>
      <c r="VKH9" s="116"/>
      <c r="VKI9" s="117"/>
      <c r="VKJ9" s="116"/>
      <c r="VKK9" s="118"/>
      <c r="VKL9" s="119"/>
      <c r="VKM9" s="119"/>
      <c r="VKN9" s="119"/>
      <c r="VKO9" s="119"/>
      <c r="VKP9" s="119"/>
      <c r="VKQ9" s="116"/>
      <c r="VKR9" s="117"/>
      <c r="VKS9" s="116"/>
      <c r="VKT9" s="118"/>
      <c r="VKU9" s="119"/>
      <c r="VKV9" s="119"/>
      <c r="VKW9" s="119"/>
      <c r="VKX9" s="119"/>
      <c r="VKY9" s="119"/>
      <c r="VKZ9" s="116"/>
      <c r="VLA9" s="117"/>
      <c r="VLB9" s="116"/>
      <c r="VLC9" s="118"/>
      <c r="VLD9" s="119"/>
      <c r="VLE9" s="119"/>
      <c r="VLF9" s="119"/>
      <c r="VLG9" s="119"/>
      <c r="VLH9" s="119"/>
      <c r="VLI9" s="116"/>
      <c r="VLJ9" s="117"/>
      <c r="VLK9" s="116"/>
      <c r="VLL9" s="118"/>
      <c r="VLM9" s="119"/>
      <c r="VLN9" s="119"/>
      <c r="VLO9" s="119"/>
      <c r="VLP9" s="119"/>
      <c r="VLQ9" s="119"/>
      <c r="VLR9" s="116"/>
      <c r="VLS9" s="117"/>
      <c r="VLT9" s="116"/>
      <c r="VLU9" s="118"/>
      <c r="VLV9" s="119"/>
      <c r="VLW9" s="119"/>
      <c r="VLX9" s="119"/>
      <c r="VLY9" s="119"/>
      <c r="VLZ9" s="119"/>
      <c r="VMA9" s="116"/>
      <c r="VMB9" s="117"/>
      <c r="VMC9" s="116"/>
      <c r="VMD9" s="118"/>
      <c r="VME9" s="119"/>
      <c r="VMF9" s="119"/>
      <c r="VMG9" s="119"/>
      <c r="VMH9" s="119"/>
      <c r="VMI9" s="119"/>
      <c r="VMJ9" s="116"/>
      <c r="VMK9" s="117"/>
      <c r="VML9" s="116"/>
      <c r="VMM9" s="118"/>
      <c r="VMN9" s="119"/>
      <c r="VMO9" s="119"/>
      <c r="VMP9" s="119"/>
      <c r="VMQ9" s="119"/>
      <c r="VMR9" s="119"/>
      <c r="VMS9" s="116"/>
      <c r="VMT9" s="117"/>
      <c r="VMU9" s="116"/>
      <c r="VMV9" s="118"/>
      <c r="VMW9" s="119"/>
      <c r="VMX9" s="119"/>
      <c r="VMY9" s="119"/>
      <c r="VMZ9" s="119"/>
      <c r="VNA9" s="119"/>
      <c r="VNB9" s="116"/>
      <c r="VNC9" s="117"/>
      <c r="VND9" s="116"/>
      <c r="VNE9" s="118"/>
      <c r="VNF9" s="119"/>
      <c r="VNG9" s="119"/>
      <c r="VNH9" s="119"/>
      <c r="VNI9" s="119"/>
      <c r="VNJ9" s="119"/>
      <c r="VNK9" s="116"/>
      <c r="VNL9" s="117"/>
      <c r="VNM9" s="116"/>
      <c r="VNN9" s="118"/>
      <c r="VNO9" s="119"/>
      <c r="VNP9" s="119"/>
      <c r="VNQ9" s="119"/>
      <c r="VNR9" s="119"/>
      <c r="VNS9" s="119"/>
      <c r="VNT9" s="116"/>
      <c r="VNU9" s="117"/>
      <c r="VNV9" s="116"/>
      <c r="VNW9" s="118"/>
      <c r="VNX9" s="119"/>
      <c r="VNY9" s="119"/>
      <c r="VNZ9" s="119"/>
      <c r="VOA9" s="119"/>
      <c r="VOB9" s="119"/>
      <c r="VOC9" s="116"/>
      <c r="VOD9" s="117"/>
      <c r="VOE9" s="116"/>
      <c r="VOF9" s="118"/>
      <c r="VOG9" s="119"/>
      <c r="VOH9" s="119"/>
      <c r="VOI9" s="119"/>
      <c r="VOJ9" s="119"/>
      <c r="VOK9" s="119"/>
      <c r="VOL9" s="116"/>
      <c r="VOM9" s="117"/>
      <c r="VON9" s="116"/>
      <c r="VOO9" s="118"/>
      <c r="VOP9" s="119"/>
      <c r="VOQ9" s="119"/>
      <c r="VOR9" s="119"/>
      <c r="VOS9" s="119"/>
      <c r="VOT9" s="119"/>
      <c r="VOU9" s="116"/>
      <c r="VOV9" s="117"/>
      <c r="VOW9" s="116"/>
      <c r="VOX9" s="118"/>
      <c r="VOY9" s="119"/>
      <c r="VOZ9" s="119"/>
      <c r="VPA9" s="119"/>
      <c r="VPB9" s="119"/>
      <c r="VPC9" s="119"/>
      <c r="VPD9" s="116"/>
      <c r="VPE9" s="117"/>
      <c r="VPF9" s="116"/>
      <c r="VPG9" s="118"/>
      <c r="VPH9" s="119"/>
      <c r="VPI9" s="119"/>
      <c r="VPJ9" s="119"/>
      <c r="VPK9" s="119"/>
      <c r="VPL9" s="119"/>
      <c r="VPM9" s="116"/>
      <c r="VPN9" s="117"/>
      <c r="VPO9" s="116"/>
      <c r="VPP9" s="118"/>
      <c r="VPQ9" s="119"/>
      <c r="VPR9" s="119"/>
      <c r="VPS9" s="119"/>
      <c r="VPT9" s="119"/>
      <c r="VPU9" s="119"/>
      <c r="VPV9" s="116"/>
      <c r="VPW9" s="117"/>
      <c r="VPX9" s="116"/>
      <c r="VPY9" s="118"/>
      <c r="VPZ9" s="119"/>
      <c r="VQA9" s="119"/>
      <c r="VQB9" s="119"/>
      <c r="VQC9" s="119"/>
      <c r="VQD9" s="119"/>
      <c r="VQE9" s="116"/>
      <c r="VQF9" s="117"/>
      <c r="VQG9" s="116"/>
      <c r="VQH9" s="118"/>
      <c r="VQI9" s="119"/>
      <c r="VQJ9" s="119"/>
      <c r="VQK9" s="119"/>
      <c r="VQL9" s="119"/>
      <c r="VQM9" s="119"/>
      <c r="VQN9" s="116"/>
      <c r="VQO9" s="117"/>
      <c r="VQP9" s="116"/>
      <c r="VQQ9" s="118"/>
      <c r="VQR9" s="119"/>
      <c r="VQS9" s="119"/>
      <c r="VQT9" s="119"/>
      <c r="VQU9" s="119"/>
      <c r="VQV9" s="119"/>
      <c r="VQW9" s="116"/>
      <c r="VQX9" s="117"/>
      <c r="VQY9" s="116"/>
      <c r="VQZ9" s="118"/>
      <c r="VRA9" s="119"/>
      <c r="VRB9" s="119"/>
      <c r="VRC9" s="119"/>
      <c r="VRD9" s="119"/>
      <c r="VRE9" s="119"/>
      <c r="VRF9" s="116"/>
      <c r="VRG9" s="117"/>
      <c r="VRH9" s="116"/>
      <c r="VRI9" s="118"/>
      <c r="VRJ9" s="119"/>
      <c r="VRK9" s="119"/>
      <c r="VRL9" s="119"/>
      <c r="VRM9" s="119"/>
      <c r="VRN9" s="119"/>
      <c r="VRO9" s="116"/>
      <c r="VRP9" s="117"/>
      <c r="VRQ9" s="116"/>
      <c r="VRR9" s="118"/>
      <c r="VRS9" s="119"/>
      <c r="VRT9" s="119"/>
      <c r="VRU9" s="119"/>
      <c r="VRV9" s="119"/>
      <c r="VRW9" s="119"/>
      <c r="VRX9" s="116"/>
      <c r="VRY9" s="117"/>
      <c r="VRZ9" s="116"/>
      <c r="VSA9" s="118"/>
      <c r="VSB9" s="119"/>
      <c r="VSC9" s="119"/>
      <c r="VSD9" s="119"/>
      <c r="VSE9" s="119"/>
      <c r="VSF9" s="119"/>
      <c r="VSG9" s="116"/>
      <c r="VSH9" s="117"/>
      <c r="VSI9" s="116"/>
      <c r="VSJ9" s="118"/>
      <c r="VSK9" s="119"/>
      <c r="VSL9" s="119"/>
      <c r="VSM9" s="119"/>
      <c r="VSN9" s="119"/>
      <c r="VSO9" s="119"/>
      <c r="VSP9" s="116"/>
      <c r="VSQ9" s="117"/>
      <c r="VSR9" s="116"/>
      <c r="VSS9" s="118"/>
      <c r="VST9" s="119"/>
      <c r="VSU9" s="119"/>
      <c r="VSV9" s="119"/>
      <c r="VSW9" s="119"/>
      <c r="VSX9" s="119"/>
      <c r="VSY9" s="116"/>
      <c r="VSZ9" s="117"/>
      <c r="VTA9" s="116"/>
      <c r="VTB9" s="118"/>
      <c r="VTC9" s="119"/>
      <c r="VTD9" s="119"/>
      <c r="VTE9" s="119"/>
      <c r="VTF9" s="119"/>
      <c r="VTG9" s="119"/>
      <c r="VTH9" s="116"/>
      <c r="VTI9" s="117"/>
      <c r="VTJ9" s="116"/>
      <c r="VTK9" s="118"/>
      <c r="VTL9" s="119"/>
      <c r="VTM9" s="119"/>
      <c r="VTN9" s="119"/>
      <c r="VTO9" s="119"/>
      <c r="VTP9" s="119"/>
      <c r="VTQ9" s="116"/>
      <c r="VTR9" s="117"/>
      <c r="VTS9" s="116"/>
      <c r="VTT9" s="118"/>
      <c r="VTU9" s="119"/>
      <c r="VTV9" s="119"/>
      <c r="VTW9" s="119"/>
      <c r="VTX9" s="119"/>
      <c r="VTY9" s="119"/>
      <c r="VTZ9" s="116"/>
      <c r="VUA9" s="117"/>
      <c r="VUB9" s="116"/>
      <c r="VUC9" s="118"/>
      <c r="VUD9" s="119"/>
      <c r="VUE9" s="119"/>
      <c r="VUF9" s="119"/>
      <c r="VUG9" s="119"/>
      <c r="VUH9" s="119"/>
      <c r="VUI9" s="116"/>
      <c r="VUJ9" s="117"/>
      <c r="VUK9" s="116"/>
      <c r="VUL9" s="118"/>
      <c r="VUM9" s="119"/>
      <c r="VUN9" s="119"/>
      <c r="VUO9" s="119"/>
      <c r="VUP9" s="119"/>
      <c r="VUQ9" s="119"/>
      <c r="VUR9" s="116"/>
      <c r="VUS9" s="117"/>
      <c r="VUT9" s="116"/>
      <c r="VUU9" s="118"/>
      <c r="VUV9" s="119"/>
      <c r="VUW9" s="119"/>
      <c r="VUX9" s="119"/>
      <c r="VUY9" s="119"/>
      <c r="VUZ9" s="119"/>
      <c r="VVA9" s="116"/>
      <c r="VVB9" s="117"/>
      <c r="VVC9" s="116"/>
      <c r="VVD9" s="118"/>
      <c r="VVE9" s="119"/>
      <c r="VVF9" s="119"/>
      <c r="VVG9" s="119"/>
      <c r="VVH9" s="119"/>
      <c r="VVI9" s="119"/>
      <c r="VVJ9" s="116"/>
      <c r="VVK9" s="117"/>
      <c r="VVL9" s="116"/>
      <c r="VVM9" s="118"/>
      <c r="VVN9" s="119"/>
      <c r="VVO9" s="119"/>
      <c r="VVP9" s="119"/>
      <c r="VVQ9" s="119"/>
      <c r="VVR9" s="119"/>
      <c r="VVS9" s="116"/>
      <c r="VVT9" s="117"/>
      <c r="VVU9" s="116"/>
      <c r="VVV9" s="118"/>
      <c r="VVW9" s="119"/>
      <c r="VVX9" s="119"/>
      <c r="VVY9" s="119"/>
      <c r="VVZ9" s="119"/>
      <c r="VWA9" s="119"/>
      <c r="VWB9" s="116"/>
      <c r="VWC9" s="117"/>
      <c r="VWD9" s="116"/>
      <c r="VWE9" s="118"/>
      <c r="VWF9" s="119"/>
      <c r="VWG9" s="119"/>
      <c r="VWH9" s="119"/>
      <c r="VWI9" s="119"/>
      <c r="VWJ9" s="119"/>
      <c r="VWK9" s="116"/>
      <c r="VWL9" s="117"/>
      <c r="VWM9" s="116"/>
      <c r="VWN9" s="118"/>
      <c r="VWO9" s="119"/>
      <c r="VWP9" s="119"/>
      <c r="VWQ9" s="119"/>
      <c r="VWR9" s="119"/>
      <c r="VWS9" s="119"/>
      <c r="VWT9" s="116"/>
      <c r="VWU9" s="117"/>
      <c r="VWV9" s="116"/>
      <c r="VWW9" s="118"/>
      <c r="VWX9" s="119"/>
      <c r="VWY9" s="119"/>
      <c r="VWZ9" s="119"/>
      <c r="VXA9" s="119"/>
      <c r="VXB9" s="119"/>
      <c r="VXC9" s="116"/>
      <c r="VXD9" s="117"/>
      <c r="VXE9" s="116"/>
      <c r="VXF9" s="118"/>
      <c r="VXG9" s="119"/>
      <c r="VXH9" s="119"/>
      <c r="VXI9" s="119"/>
      <c r="VXJ9" s="119"/>
      <c r="VXK9" s="119"/>
      <c r="VXL9" s="116"/>
      <c r="VXM9" s="117"/>
      <c r="VXN9" s="116"/>
      <c r="VXO9" s="118"/>
      <c r="VXP9" s="119"/>
      <c r="VXQ9" s="119"/>
      <c r="VXR9" s="119"/>
      <c r="VXS9" s="119"/>
      <c r="VXT9" s="119"/>
      <c r="VXU9" s="116"/>
      <c r="VXV9" s="117"/>
      <c r="VXW9" s="116"/>
      <c r="VXX9" s="118"/>
      <c r="VXY9" s="119"/>
      <c r="VXZ9" s="119"/>
      <c r="VYA9" s="119"/>
      <c r="VYB9" s="119"/>
      <c r="VYC9" s="119"/>
      <c r="VYD9" s="116"/>
      <c r="VYE9" s="117"/>
      <c r="VYF9" s="116"/>
      <c r="VYG9" s="118"/>
      <c r="VYH9" s="119"/>
      <c r="VYI9" s="119"/>
      <c r="VYJ9" s="119"/>
      <c r="VYK9" s="119"/>
      <c r="VYL9" s="119"/>
      <c r="VYM9" s="116"/>
      <c r="VYN9" s="117"/>
      <c r="VYO9" s="116"/>
      <c r="VYP9" s="118"/>
      <c r="VYQ9" s="119"/>
      <c r="VYR9" s="119"/>
      <c r="VYS9" s="119"/>
      <c r="VYT9" s="119"/>
      <c r="VYU9" s="119"/>
      <c r="VYV9" s="116"/>
      <c r="VYW9" s="117"/>
      <c r="VYX9" s="116"/>
      <c r="VYY9" s="118"/>
      <c r="VYZ9" s="119"/>
      <c r="VZA9" s="119"/>
      <c r="VZB9" s="119"/>
      <c r="VZC9" s="119"/>
      <c r="VZD9" s="119"/>
      <c r="VZE9" s="116"/>
      <c r="VZF9" s="117"/>
      <c r="VZG9" s="116"/>
      <c r="VZH9" s="118"/>
      <c r="VZI9" s="119"/>
      <c r="VZJ9" s="119"/>
      <c r="VZK9" s="119"/>
      <c r="VZL9" s="119"/>
      <c r="VZM9" s="119"/>
      <c r="VZN9" s="116"/>
      <c r="VZO9" s="117"/>
      <c r="VZP9" s="116"/>
      <c r="VZQ9" s="118"/>
      <c r="VZR9" s="119"/>
      <c r="VZS9" s="119"/>
      <c r="VZT9" s="119"/>
      <c r="VZU9" s="119"/>
      <c r="VZV9" s="119"/>
      <c r="VZW9" s="116"/>
      <c r="VZX9" s="117"/>
      <c r="VZY9" s="116"/>
      <c r="VZZ9" s="118"/>
      <c r="WAA9" s="119"/>
      <c r="WAB9" s="119"/>
      <c r="WAC9" s="119"/>
      <c r="WAD9" s="119"/>
      <c r="WAE9" s="119"/>
      <c r="WAF9" s="116"/>
      <c r="WAG9" s="117"/>
      <c r="WAH9" s="116"/>
      <c r="WAI9" s="118"/>
      <c r="WAJ9" s="119"/>
      <c r="WAK9" s="119"/>
      <c r="WAL9" s="119"/>
      <c r="WAM9" s="119"/>
      <c r="WAN9" s="119"/>
      <c r="WAO9" s="116"/>
      <c r="WAP9" s="117"/>
      <c r="WAQ9" s="116"/>
      <c r="WAR9" s="118"/>
      <c r="WAS9" s="119"/>
      <c r="WAT9" s="119"/>
      <c r="WAU9" s="119"/>
      <c r="WAV9" s="119"/>
      <c r="WAW9" s="119"/>
      <c r="WAX9" s="116"/>
      <c r="WAY9" s="117"/>
      <c r="WAZ9" s="116"/>
      <c r="WBA9" s="118"/>
      <c r="WBB9" s="119"/>
      <c r="WBC9" s="119"/>
      <c r="WBD9" s="119"/>
      <c r="WBE9" s="119"/>
      <c r="WBF9" s="119"/>
      <c r="WBG9" s="116"/>
      <c r="WBH9" s="117"/>
      <c r="WBI9" s="116"/>
      <c r="WBJ9" s="118"/>
      <c r="WBK9" s="119"/>
      <c r="WBL9" s="119"/>
      <c r="WBM9" s="119"/>
      <c r="WBN9" s="119"/>
      <c r="WBO9" s="119"/>
      <c r="WBP9" s="116"/>
      <c r="WBQ9" s="117"/>
      <c r="WBR9" s="116"/>
      <c r="WBS9" s="118"/>
      <c r="WBT9" s="119"/>
      <c r="WBU9" s="119"/>
      <c r="WBV9" s="119"/>
      <c r="WBW9" s="119"/>
      <c r="WBX9" s="119"/>
      <c r="WBY9" s="116"/>
      <c r="WBZ9" s="117"/>
      <c r="WCA9" s="116"/>
      <c r="WCB9" s="118"/>
      <c r="WCC9" s="119"/>
      <c r="WCD9" s="119"/>
      <c r="WCE9" s="119"/>
      <c r="WCF9" s="119"/>
      <c r="WCG9" s="119"/>
      <c r="WCH9" s="116"/>
      <c r="WCI9" s="117"/>
      <c r="WCJ9" s="116"/>
      <c r="WCK9" s="118"/>
      <c r="WCL9" s="119"/>
      <c r="WCM9" s="119"/>
      <c r="WCN9" s="119"/>
      <c r="WCO9" s="119"/>
      <c r="WCP9" s="119"/>
      <c r="WCQ9" s="116"/>
      <c r="WCR9" s="117"/>
      <c r="WCS9" s="116"/>
      <c r="WCT9" s="118"/>
      <c r="WCU9" s="119"/>
      <c r="WCV9" s="119"/>
      <c r="WCW9" s="119"/>
      <c r="WCX9" s="119"/>
      <c r="WCY9" s="119"/>
      <c r="WCZ9" s="116"/>
      <c r="WDA9" s="117"/>
      <c r="WDB9" s="116"/>
      <c r="WDC9" s="118"/>
      <c r="WDD9" s="119"/>
      <c r="WDE9" s="119"/>
      <c r="WDF9" s="119"/>
      <c r="WDG9" s="119"/>
      <c r="WDH9" s="119"/>
      <c r="WDI9" s="116"/>
      <c r="WDJ9" s="117"/>
      <c r="WDK9" s="116"/>
      <c r="WDL9" s="118"/>
      <c r="WDM9" s="119"/>
      <c r="WDN9" s="119"/>
      <c r="WDO9" s="119"/>
      <c r="WDP9" s="119"/>
      <c r="WDQ9" s="119"/>
      <c r="WDR9" s="116"/>
      <c r="WDS9" s="117"/>
      <c r="WDT9" s="116"/>
      <c r="WDU9" s="118"/>
      <c r="WDV9" s="119"/>
      <c r="WDW9" s="119"/>
      <c r="WDX9" s="119"/>
      <c r="WDY9" s="119"/>
      <c r="WDZ9" s="119"/>
      <c r="WEA9" s="116"/>
      <c r="WEB9" s="117"/>
      <c r="WEC9" s="116"/>
      <c r="WED9" s="118"/>
      <c r="WEE9" s="119"/>
      <c r="WEF9" s="119"/>
      <c r="WEG9" s="119"/>
      <c r="WEH9" s="119"/>
      <c r="WEI9" s="119"/>
      <c r="WEJ9" s="116"/>
      <c r="WEK9" s="117"/>
      <c r="WEL9" s="116"/>
      <c r="WEM9" s="118"/>
      <c r="WEN9" s="119"/>
      <c r="WEO9" s="119"/>
      <c r="WEP9" s="119"/>
      <c r="WEQ9" s="119"/>
      <c r="WER9" s="119"/>
      <c r="WES9" s="116"/>
      <c r="WET9" s="117"/>
      <c r="WEU9" s="116"/>
      <c r="WEV9" s="118"/>
      <c r="WEW9" s="119"/>
      <c r="WEX9" s="119"/>
      <c r="WEY9" s="119"/>
      <c r="WEZ9" s="119"/>
      <c r="WFA9" s="119"/>
      <c r="WFB9" s="116"/>
      <c r="WFC9" s="117"/>
      <c r="WFD9" s="116"/>
      <c r="WFE9" s="118"/>
      <c r="WFF9" s="119"/>
      <c r="WFG9" s="119"/>
      <c r="WFH9" s="119"/>
      <c r="WFI9" s="119"/>
      <c r="WFJ9" s="119"/>
      <c r="WFK9" s="116"/>
      <c r="WFL9" s="117"/>
      <c r="WFM9" s="116"/>
      <c r="WFN9" s="118"/>
      <c r="WFO9" s="119"/>
      <c r="WFP9" s="119"/>
      <c r="WFQ9" s="119"/>
      <c r="WFR9" s="119"/>
      <c r="WFS9" s="119"/>
      <c r="WFT9" s="116"/>
      <c r="WFU9" s="117"/>
      <c r="WFV9" s="116"/>
      <c r="WFW9" s="118"/>
      <c r="WFX9" s="119"/>
      <c r="WFY9" s="119"/>
      <c r="WFZ9" s="119"/>
      <c r="WGA9" s="119"/>
      <c r="WGB9" s="119"/>
      <c r="WGC9" s="116"/>
      <c r="WGD9" s="117"/>
      <c r="WGE9" s="116"/>
      <c r="WGF9" s="118"/>
      <c r="WGG9" s="119"/>
      <c r="WGH9" s="119"/>
      <c r="WGI9" s="119"/>
      <c r="WGJ9" s="119"/>
      <c r="WGK9" s="119"/>
      <c r="WGL9" s="116"/>
      <c r="WGM9" s="117"/>
      <c r="WGN9" s="116"/>
      <c r="WGO9" s="118"/>
      <c r="WGP9" s="119"/>
      <c r="WGQ9" s="119"/>
      <c r="WGR9" s="119"/>
      <c r="WGS9" s="119"/>
      <c r="WGT9" s="119"/>
      <c r="WGU9" s="116"/>
      <c r="WGV9" s="117"/>
      <c r="WGW9" s="116"/>
      <c r="WGX9" s="118"/>
      <c r="WGY9" s="119"/>
      <c r="WGZ9" s="119"/>
      <c r="WHA9" s="119"/>
      <c r="WHB9" s="119"/>
      <c r="WHC9" s="119"/>
      <c r="WHD9" s="116"/>
      <c r="WHE9" s="117"/>
      <c r="WHF9" s="116"/>
      <c r="WHG9" s="118"/>
      <c r="WHH9" s="119"/>
      <c r="WHI9" s="119"/>
      <c r="WHJ9" s="119"/>
      <c r="WHK9" s="119"/>
      <c r="WHL9" s="119"/>
      <c r="WHM9" s="116"/>
      <c r="WHN9" s="117"/>
      <c r="WHO9" s="116"/>
      <c r="WHP9" s="118"/>
      <c r="WHQ9" s="119"/>
      <c r="WHR9" s="119"/>
      <c r="WHS9" s="119"/>
      <c r="WHT9" s="119"/>
      <c r="WHU9" s="119"/>
      <c r="WHV9" s="116"/>
      <c r="WHW9" s="117"/>
      <c r="WHX9" s="116"/>
      <c r="WHY9" s="118"/>
      <c r="WHZ9" s="119"/>
      <c r="WIA9" s="119"/>
      <c r="WIB9" s="119"/>
      <c r="WIC9" s="119"/>
      <c r="WID9" s="119"/>
      <c r="WIE9" s="116"/>
      <c r="WIF9" s="117"/>
      <c r="WIG9" s="116"/>
      <c r="WIH9" s="118"/>
      <c r="WII9" s="119"/>
      <c r="WIJ9" s="119"/>
      <c r="WIK9" s="119"/>
      <c r="WIL9" s="119"/>
      <c r="WIM9" s="119"/>
      <c r="WIN9" s="116"/>
      <c r="WIO9" s="117"/>
      <c r="WIP9" s="116"/>
      <c r="WIQ9" s="118"/>
      <c r="WIR9" s="119"/>
      <c r="WIS9" s="119"/>
      <c r="WIT9" s="119"/>
      <c r="WIU9" s="119"/>
      <c r="WIV9" s="119"/>
      <c r="WIW9" s="116"/>
      <c r="WIX9" s="117"/>
      <c r="WIY9" s="116"/>
      <c r="WIZ9" s="118"/>
      <c r="WJA9" s="119"/>
      <c r="WJB9" s="119"/>
      <c r="WJC9" s="119"/>
      <c r="WJD9" s="119"/>
      <c r="WJE9" s="119"/>
      <c r="WJF9" s="116"/>
      <c r="WJG9" s="117"/>
      <c r="WJH9" s="116"/>
      <c r="WJI9" s="118"/>
      <c r="WJJ9" s="119"/>
      <c r="WJK9" s="119"/>
      <c r="WJL9" s="119"/>
      <c r="WJM9" s="119"/>
      <c r="WJN9" s="119"/>
      <c r="WJO9" s="116"/>
      <c r="WJP9" s="117"/>
      <c r="WJQ9" s="116"/>
      <c r="WJR9" s="118"/>
      <c r="WJS9" s="119"/>
      <c r="WJT9" s="119"/>
      <c r="WJU9" s="119"/>
      <c r="WJV9" s="119"/>
      <c r="WJW9" s="119"/>
      <c r="WJX9" s="116"/>
      <c r="WJY9" s="117"/>
      <c r="WJZ9" s="116"/>
      <c r="WKA9" s="118"/>
      <c r="WKB9" s="119"/>
      <c r="WKC9" s="119"/>
      <c r="WKD9" s="119"/>
      <c r="WKE9" s="119"/>
      <c r="WKF9" s="119"/>
      <c r="WKG9" s="116"/>
      <c r="WKH9" s="117"/>
      <c r="WKI9" s="116"/>
      <c r="WKJ9" s="118"/>
      <c r="WKK9" s="119"/>
      <c r="WKL9" s="119"/>
      <c r="WKM9" s="119"/>
      <c r="WKN9" s="119"/>
      <c r="WKO9" s="119"/>
      <c r="WKP9" s="116"/>
      <c r="WKQ9" s="117"/>
      <c r="WKR9" s="116"/>
      <c r="WKS9" s="118"/>
      <c r="WKT9" s="119"/>
      <c r="WKU9" s="119"/>
      <c r="WKV9" s="119"/>
      <c r="WKW9" s="119"/>
      <c r="WKX9" s="119"/>
      <c r="WKY9" s="116"/>
      <c r="WKZ9" s="117"/>
      <c r="WLA9" s="116"/>
      <c r="WLB9" s="118"/>
      <c r="WLC9" s="119"/>
      <c r="WLD9" s="119"/>
      <c r="WLE9" s="119"/>
      <c r="WLF9" s="119"/>
      <c r="WLG9" s="119"/>
      <c r="WLH9" s="116"/>
      <c r="WLI9" s="117"/>
      <c r="WLJ9" s="116"/>
      <c r="WLK9" s="118"/>
      <c r="WLL9" s="119"/>
      <c r="WLM9" s="119"/>
      <c r="WLN9" s="119"/>
      <c r="WLO9" s="119"/>
      <c r="WLP9" s="119"/>
      <c r="WLQ9" s="116"/>
      <c r="WLR9" s="117"/>
      <c r="WLS9" s="116"/>
      <c r="WLT9" s="118"/>
      <c r="WLU9" s="119"/>
      <c r="WLV9" s="119"/>
      <c r="WLW9" s="119"/>
      <c r="WLX9" s="119"/>
      <c r="WLY9" s="119"/>
      <c r="WLZ9" s="116"/>
      <c r="WMA9" s="117"/>
      <c r="WMB9" s="116"/>
      <c r="WMC9" s="118"/>
      <c r="WMD9" s="119"/>
      <c r="WME9" s="119"/>
      <c r="WMF9" s="119"/>
      <c r="WMG9" s="119"/>
      <c r="WMH9" s="119"/>
      <c r="WMI9" s="116"/>
      <c r="WMJ9" s="117"/>
      <c r="WMK9" s="116"/>
      <c r="WML9" s="118"/>
      <c r="WMM9" s="119"/>
      <c r="WMN9" s="119"/>
      <c r="WMO9" s="119"/>
      <c r="WMP9" s="119"/>
      <c r="WMQ9" s="119"/>
      <c r="WMR9" s="116"/>
      <c r="WMS9" s="117"/>
      <c r="WMT9" s="116"/>
      <c r="WMU9" s="118"/>
      <c r="WMV9" s="119"/>
      <c r="WMW9" s="119"/>
      <c r="WMX9" s="119"/>
      <c r="WMY9" s="119"/>
      <c r="WMZ9" s="119"/>
      <c r="WNA9" s="116"/>
      <c r="WNB9" s="117"/>
      <c r="WNC9" s="116"/>
      <c r="WND9" s="118"/>
      <c r="WNE9" s="119"/>
      <c r="WNF9" s="119"/>
      <c r="WNG9" s="119"/>
      <c r="WNH9" s="119"/>
      <c r="WNI9" s="119"/>
      <c r="WNJ9" s="116"/>
      <c r="WNK9" s="117"/>
      <c r="WNL9" s="116"/>
      <c r="WNM9" s="118"/>
      <c r="WNN9" s="119"/>
      <c r="WNO9" s="119"/>
      <c r="WNP9" s="119"/>
      <c r="WNQ9" s="119"/>
      <c r="WNR9" s="119"/>
      <c r="WNS9" s="116"/>
      <c r="WNT9" s="117"/>
      <c r="WNU9" s="116"/>
      <c r="WNV9" s="118"/>
      <c r="WNW9" s="119"/>
      <c r="WNX9" s="119"/>
      <c r="WNY9" s="119"/>
      <c r="WNZ9" s="119"/>
      <c r="WOA9" s="119"/>
      <c r="WOB9" s="116"/>
      <c r="WOC9" s="117"/>
      <c r="WOD9" s="116"/>
      <c r="WOE9" s="118"/>
      <c r="WOF9" s="119"/>
      <c r="WOG9" s="119"/>
      <c r="WOH9" s="119"/>
      <c r="WOI9" s="119"/>
      <c r="WOJ9" s="119"/>
      <c r="WOK9" s="116"/>
      <c r="WOL9" s="117"/>
      <c r="WOM9" s="116"/>
      <c r="WON9" s="118"/>
      <c r="WOO9" s="119"/>
      <c r="WOP9" s="119"/>
      <c r="WOQ9" s="119"/>
      <c r="WOR9" s="119"/>
      <c r="WOS9" s="119"/>
      <c r="WOT9" s="116"/>
      <c r="WOU9" s="117"/>
      <c r="WOV9" s="116"/>
      <c r="WOW9" s="118"/>
      <c r="WOX9" s="119"/>
      <c r="WOY9" s="119"/>
      <c r="WOZ9" s="119"/>
      <c r="WPA9" s="119"/>
      <c r="WPB9" s="119"/>
      <c r="WPC9" s="116"/>
      <c r="WPD9" s="117"/>
      <c r="WPE9" s="116"/>
      <c r="WPF9" s="118"/>
      <c r="WPG9" s="119"/>
      <c r="WPH9" s="119"/>
      <c r="WPI9" s="119"/>
      <c r="WPJ9" s="119"/>
      <c r="WPK9" s="119"/>
      <c r="WPL9" s="116"/>
      <c r="WPM9" s="117"/>
      <c r="WPN9" s="116"/>
      <c r="WPO9" s="118"/>
      <c r="WPP9" s="119"/>
      <c r="WPQ9" s="119"/>
      <c r="WPR9" s="119"/>
      <c r="WPS9" s="119"/>
      <c r="WPT9" s="119"/>
      <c r="WPU9" s="116"/>
      <c r="WPV9" s="117"/>
      <c r="WPW9" s="116"/>
      <c r="WPX9" s="118"/>
      <c r="WPY9" s="119"/>
      <c r="WPZ9" s="119"/>
      <c r="WQA9" s="119"/>
      <c r="WQB9" s="119"/>
      <c r="WQC9" s="119"/>
      <c r="WQD9" s="116"/>
      <c r="WQE9" s="117"/>
      <c r="WQF9" s="116"/>
      <c r="WQG9" s="118"/>
      <c r="WQH9" s="119"/>
      <c r="WQI9" s="119"/>
      <c r="WQJ9" s="119"/>
      <c r="WQK9" s="119"/>
      <c r="WQL9" s="119"/>
      <c r="WQM9" s="116"/>
      <c r="WQN9" s="117"/>
      <c r="WQO9" s="116"/>
      <c r="WQP9" s="118"/>
      <c r="WQQ9" s="119"/>
      <c r="WQR9" s="119"/>
      <c r="WQS9" s="119"/>
      <c r="WQT9" s="119"/>
      <c r="WQU9" s="119"/>
      <c r="WQV9" s="116"/>
      <c r="WQW9" s="117"/>
      <c r="WQX9" s="116"/>
      <c r="WQY9" s="118"/>
      <c r="WQZ9" s="119"/>
      <c r="WRA9" s="119"/>
      <c r="WRB9" s="119"/>
      <c r="WRC9" s="119"/>
      <c r="WRD9" s="119"/>
      <c r="WRE9" s="116"/>
      <c r="WRF9" s="117"/>
      <c r="WRG9" s="116"/>
      <c r="WRH9" s="118"/>
      <c r="WRI9" s="119"/>
      <c r="WRJ9" s="119"/>
      <c r="WRK9" s="119"/>
      <c r="WRL9" s="119"/>
      <c r="WRM9" s="119"/>
      <c r="WRN9" s="116"/>
      <c r="WRO9" s="117"/>
      <c r="WRP9" s="116"/>
      <c r="WRQ9" s="118"/>
      <c r="WRR9" s="119"/>
      <c r="WRS9" s="119"/>
      <c r="WRT9" s="119"/>
      <c r="WRU9" s="119"/>
      <c r="WRV9" s="119"/>
      <c r="WRW9" s="116"/>
      <c r="WRX9" s="117"/>
      <c r="WRY9" s="116"/>
      <c r="WRZ9" s="118"/>
      <c r="WSA9" s="119"/>
      <c r="WSB9" s="119"/>
      <c r="WSC9" s="119"/>
      <c r="WSD9" s="119"/>
      <c r="WSE9" s="119"/>
      <c r="WSF9" s="116"/>
      <c r="WSG9" s="117"/>
      <c r="WSH9" s="116"/>
      <c r="WSI9" s="118"/>
      <c r="WSJ9" s="119"/>
      <c r="WSK9" s="119"/>
      <c r="WSL9" s="119"/>
      <c r="WSM9" s="119"/>
      <c r="WSN9" s="119"/>
      <c r="WSO9" s="116"/>
      <c r="WSP9" s="117"/>
      <c r="WSQ9" s="116"/>
      <c r="WSR9" s="118"/>
      <c r="WSS9" s="119"/>
      <c r="WST9" s="119"/>
      <c r="WSU9" s="119"/>
      <c r="WSV9" s="119"/>
      <c r="WSW9" s="119"/>
      <c r="WSX9" s="116"/>
      <c r="WSY9" s="117"/>
      <c r="WSZ9" s="116"/>
      <c r="WTA9" s="118"/>
      <c r="WTB9" s="119"/>
      <c r="WTC9" s="119"/>
      <c r="WTD9" s="119"/>
      <c r="WTE9" s="119"/>
      <c r="WTF9" s="119"/>
      <c r="WTG9" s="116"/>
      <c r="WTH9" s="117"/>
      <c r="WTI9" s="116"/>
      <c r="WTJ9" s="118"/>
      <c r="WTK9" s="119"/>
      <c r="WTL9" s="119"/>
      <c r="WTM9" s="119"/>
      <c r="WTN9" s="119"/>
      <c r="WTO9" s="119"/>
      <c r="WTP9" s="116"/>
      <c r="WTQ9" s="117"/>
      <c r="WTR9" s="116"/>
      <c r="WTS9" s="118"/>
      <c r="WTT9" s="119"/>
      <c r="WTU9" s="119"/>
      <c r="WTV9" s="119"/>
      <c r="WTW9" s="119"/>
      <c r="WTX9" s="119"/>
      <c r="WTY9" s="116"/>
      <c r="WTZ9" s="117"/>
      <c r="WUA9" s="116"/>
      <c r="WUB9" s="118"/>
      <c r="WUC9" s="119"/>
      <c r="WUD9" s="119"/>
      <c r="WUE9" s="119"/>
      <c r="WUF9" s="119"/>
      <c r="WUG9" s="119"/>
      <c r="WUH9" s="116"/>
      <c r="WUI9" s="117"/>
      <c r="WUJ9" s="116"/>
      <c r="WUK9" s="118"/>
      <c r="WUL9" s="119"/>
      <c r="WUM9" s="119"/>
      <c r="WUN9" s="119"/>
      <c r="WUO9" s="119"/>
      <c r="WUP9" s="119"/>
      <c r="WUQ9" s="116"/>
      <c r="WUR9" s="117"/>
      <c r="WUS9" s="116"/>
      <c r="WUT9" s="118"/>
      <c r="WUU9" s="119"/>
      <c r="WUV9" s="119"/>
      <c r="WUW9" s="119"/>
      <c r="WUX9" s="119"/>
      <c r="WUY9" s="119"/>
      <c r="WUZ9" s="116"/>
      <c r="WVA9" s="117"/>
      <c r="WVB9" s="116"/>
      <c r="WVC9" s="118"/>
      <c r="WVD9" s="119"/>
      <c r="WVE9" s="119"/>
      <c r="WVF9" s="119"/>
      <c r="WVG9" s="119"/>
      <c r="WVH9" s="119"/>
      <c r="WVI9" s="116"/>
      <c r="WVJ9" s="117"/>
      <c r="WVK9" s="116"/>
      <c r="WVL9" s="118"/>
      <c r="WVM9" s="119"/>
      <c r="WVN9" s="119"/>
      <c r="WVO9" s="119"/>
      <c r="WVP9" s="119"/>
      <c r="WVQ9" s="119"/>
      <c r="WVR9" s="116"/>
      <c r="WVS9" s="117"/>
      <c r="WVT9" s="116"/>
      <c r="WVU9" s="118"/>
      <c r="WVV9" s="119"/>
      <c r="WVW9" s="119"/>
      <c r="WVX9" s="119"/>
      <c r="WVY9" s="119"/>
      <c r="WVZ9" s="119"/>
      <c r="WWA9" s="116"/>
      <c r="WWB9" s="117"/>
      <c r="WWC9" s="116"/>
      <c r="WWD9" s="118"/>
      <c r="WWE9" s="119"/>
      <c r="WWF9" s="119"/>
      <c r="WWG9" s="119"/>
      <c r="WWH9" s="119"/>
      <c r="WWI9" s="119"/>
      <c r="WWJ9" s="116"/>
      <c r="WWK9" s="117"/>
      <c r="WWL9" s="116"/>
      <c r="WWM9" s="118"/>
      <c r="WWN9" s="119"/>
      <c r="WWO9" s="119"/>
      <c r="WWP9" s="119"/>
      <c r="WWQ9" s="119"/>
      <c r="WWR9" s="119"/>
      <c r="WWS9" s="116"/>
      <c r="WWT9" s="117"/>
      <c r="WWU9" s="116"/>
      <c r="WWV9" s="118"/>
      <c r="WWW9" s="119"/>
      <c r="WWX9" s="119"/>
      <c r="WWY9" s="119"/>
      <c r="WWZ9" s="119"/>
      <c r="WXA9" s="119"/>
      <c r="WXB9" s="116"/>
      <c r="WXC9" s="117"/>
      <c r="WXD9" s="116"/>
      <c r="WXE9" s="118"/>
      <c r="WXF9" s="119"/>
      <c r="WXG9" s="119"/>
      <c r="WXH9" s="119"/>
      <c r="WXI9" s="119"/>
      <c r="WXJ9" s="119"/>
      <c r="WXK9" s="116"/>
      <c r="WXL9" s="117"/>
      <c r="WXM9" s="116"/>
      <c r="WXN9" s="118"/>
      <c r="WXO9" s="119"/>
      <c r="WXP9" s="119"/>
      <c r="WXQ9" s="119"/>
      <c r="WXR9" s="119"/>
      <c r="WXS9" s="119"/>
      <c r="WXT9" s="116"/>
      <c r="WXU9" s="117"/>
      <c r="WXV9" s="116"/>
      <c r="WXW9" s="118"/>
      <c r="WXX9" s="119"/>
      <c r="WXY9" s="119"/>
      <c r="WXZ9" s="119"/>
      <c r="WYA9" s="119"/>
      <c r="WYB9" s="119"/>
      <c r="WYC9" s="116"/>
      <c r="WYD9" s="117"/>
      <c r="WYE9" s="116"/>
      <c r="WYF9" s="118"/>
      <c r="WYG9" s="119"/>
      <c r="WYH9" s="119"/>
      <c r="WYI9" s="119"/>
      <c r="WYJ9" s="119"/>
      <c r="WYK9" s="119"/>
      <c r="WYL9" s="116"/>
      <c r="WYM9" s="117"/>
      <c r="WYN9" s="116"/>
      <c r="WYO9" s="118"/>
      <c r="WYP9" s="119"/>
      <c r="WYQ9" s="119"/>
      <c r="WYR9" s="119"/>
      <c r="WYS9" s="119"/>
      <c r="WYT9" s="119"/>
      <c r="WYU9" s="116"/>
      <c r="WYV9" s="117"/>
      <c r="WYW9" s="116"/>
      <c r="WYX9" s="118"/>
      <c r="WYY9" s="119"/>
      <c r="WYZ9" s="119"/>
      <c r="WZA9" s="119"/>
      <c r="WZB9" s="119"/>
      <c r="WZC9" s="119"/>
      <c r="WZD9" s="116"/>
      <c r="WZE9" s="117"/>
      <c r="WZF9" s="116"/>
      <c r="WZG9" s="118"/>
      <c r="WZH9" s="119"/>
      <c r="WZI9" s="119"/>
      <c r="WZJ9" s="119"/>
      <c r="WZK9" s="119"/>
      <c r="WZL9" s="119"/>
      <c r="WZM9" s="116"/>
      <c r="WZN9" s="117"/>
      <c r="WZO9" s="116"/>
      <c r="WZP9" s="118"/>
      <c r="WZQ9" s="119"/>
      <c r="WZR9" s="119"/>
      <c r="WZS9" s="119"/>
      <c r="WZT9" s="119"/>
      <c r="WZU9" s="119"/>
      <c r="WZV9" s="116"/>
      <c r="WZW9" s="117"/>
      <c r="WZX9" s="116"/>
      <c r="WZY9" s="118"/>
      <c r="WZZ9" s="119"/>
      <c r="XAA9" s="119"/>
      <c r="XAB9" s="119"/>
      <c r="XAC9" s="119"/>
      <c r="XAD9" s="119"/>
      <c r="XAE9" s="116"/>
      <c r="XAF9" s="117"/>
      <c r="XAG9" s="116"/>
      <c r="XAH9" s="118"/>
      <c r="XAI9" s="119"/>
      <c r="XAJ9" s="119"/>
      <c r="XAK9" s="119"/>
      <c r="XAL9" s="119"/>
      <c r="XAM9" s="119"/>
      <c r="XAN9" s="116"/>
      <c r="XAO9" s="117"/>
      <c r="XAP9" s="116"/>
      <c r="XAQ9" s="118"/>
      <c r="XAR9" s="119"/>
      <c r="XAS9" s="119"/>
      <c r="XAT9" s="119"/>
      <c r="XAU9" s="119"/>
      <c r="XAV9" s="119"/>
      <c r="XAW9" s="116"/>
      <c r="XAX9" s="117"/>
      <c r="XAY9" s="116"/>
      <c r="XAZ9" s="118"/>
      <c r="XBA9" s="119"/>
      <c r="XBB9" s="119"/>
      <c r="XBC9" s="119"/>
      <c r="XBD9" s="119"/>
      <c r="XBE9" s="119"/>
      <c r="XBF9" s="116"/>
      <c r="XBG9" s="117"/>
      <c r="XBH9" s="116"/>
      <c r="XBI9" s="118"/>
      <c r="XBJ9" s="119"/>
      <c r="XBK9" s="119"/>
      <c r="XBL9" s="119"/>
      <c r="XBM9" s="119"/>
      <c r="XBN9" s="119"/>
      <c r="XBO9" s="116"/>
      <c r="XBP9" s="117"/>
      <c r="XBQ9" s="116"/>
      <c r="XBR9" s="118"/>
      <c r="XBS9" s="119"/>
      <c r="XBT9" s="119"/>
      <c r="XBU9" s="119"/>
      <c r="XBV9" s="119"/>
      <c r="XBW9" s="119"/>
      <c r="XBX9" s="116"/>
      <c r="XBY9" s="117"/>
      <c r="XBZ9" s="116"/>
      <c r="XCA9" s="118"/>
      <c r="XCB9" s="119"/>
      <c r="XCC9" s="119"/>
      <c r="XCD9" s="119"/>
      <c r="XCE9" s="119"/>
      <c r="XCF9" s="119"/>
      <c r="XCG9" s="116"/>
      <c r="XCH9" s="117"/>
      <c r="XCI9" s="116"/>
      <c r="XCJ9" s="118"/>
      <c r="XCK9" s="119"/>
      <c r="XCL9" s="119"/>
      <c r="XCM9" s="119"/>
      <c r="XCN9" s="119"/>
      <c r="XCO9" s="119"/>
      <c r="XCP9" s="116"/>
      <c r="XCQ9" s="117"/>
      <c r="XCR9" s="116"/>
      <c r="XCS9" s="118"/>
      <c r="XCT9" s="119"/>
      <c r="XCU9" s="119"/>
      <c r="XCV9" s="119"/>
      <c r="XCW9" s="119"/>
      <c r="XCX9" s="119"/>
      <c r="XCY9" s="116"/>
      <c r="XCZ9" s="117"/>
      <c r="XDA9" s="116"/>
      <c r="XDB9" s="118"/>
      <c r="XDC9" s="119"/>
      <c r="XDD9" s="119"/>
      <c r="XDE9" s="119"/>
      <c r="XDF9" s="119"/>
      <c r="XDG9" s="119"/>
      <c r="XDH9" s="116"/>
      <c r="XDI9" s="117"/>
      <c r="XDJ9" s="116"/>
      <c r="XDK9" s="118"/>
      <c r="XDL9" s="119"/>
      <c r="XDM9" s="119"/>
      <c r="XDN9" s="119"/>
      <c r="XDO9" s="119"/>
      <c r="XDP9" s="119"/>
      <c r="XDQ9" s="116"/>
      <c r="XDR9" s="117"/>
      <c r="XDS9" s="116"/>
      <c r="XDT9" s="118"/>
      <c r="XDU9" s="119"/>
      <c r="XDV9" s="119"/>
      <c r="XDW9" s="119"/>
      <c r="XDX9" s="119"/>
      <c r="XDY9" s="119"/>
      <c r="XDZ9" s="116"/>
      <c r="XEA9" s="117"/>
      <c r="XEB9" s="116"/>
      <c r="XEC9" s="118"/>
      <c r="XED9" s="119"/>
      <c r="XEE9" s="119"/>
      <c r="XEF9" s="119"/>
      <c r="XEG9" s="119"/>
      <c r="XEH9" s="119"/>
      <c r="XEI9" s="116"/>
      <c r="XEJ9" s="117"/>
      <c r="XEK9" s="116"/>
      <c r="XEL9" s="118"/>
      <c r="XEM9" s="119"/>
      <c r="XEN9" s="119"/>
      <c r="XEO9" s="119"/>
      <c r="XEP9" s="119"/>
      <c r="XEQ9" s="119"/>
      <c r="XER9" s="116"/>
      <c r="XES9" s="117"/>
      <c r="XET9" s="116"/>
      <c r="XEU9" s="118"/>
      <c r="XEV9" s="119"/>
      <c r="XEW9" s="119"/>
      <c r="XEX9" s="119"/>
      <c r="XEY9" s="119"/>
      <c r="XEZ9" s="119"/>
      <c r="XFA9" s="116"/>
      <c r="XFB9" s="117"/>
      <c r="XFC9" s="116"/>
      <c r="XFD9" s="118"/>
    </row>
    <row r="10" spans="1:16384" s="101" customFormat="1" ht="31.5">
      <c r="A10" s="158"/>
      <c r="B10" s="164">
        <v>8422</v>
      </c>
      <c r="C10" s="165"/>
      <c r="D10" s="166" t="s">
        <v>217</v>
      </c>
      <c r="E10" s="306">
        <f t="shared" ref="E10:E11" si="3">SUM(E11)</f>
        <v>0</v>
      </c>
      <c r="F10" s="306">
        <f t="shared" si="2"/>
        <v>0</v>
      </c>
      <c r="G10" s="306">
        <f t="shared" si="1"/>
        <v>0</v>
      </c>
      <c r="H10" s="518" t="s">
        <v>741</v>
      </c>
      <c r="I10" s="518" t="s">
        <v>741</v>
      </c>
      <c r="J10" s="116"/>
      <c r="K10" s="117"/>
      <c r="L10" s="116"/>
      <c r="M10" s="118"/>
      <c r="N10" s="119"/>
      <c r="O10" s="119"/>
      <c r="P10" s="119"/>
      <c r="Q10" s="119"/>
      <c r="R10" s="119"/>
      <c r="S10" s="116"/>
      <c r="T10" s="117"/>
      <c r="U10" s="116"/>
      <c r="V10" s="118"/>
      <c r="W10" s="119"/>
      <c r="X10" s="119"/>
      <c r="Y10" s="119"/>
      <c r="Z10" s="119"/>
      <c r="AA10" s="119"/>
      <c r="AB10" s="116"/>
      <c r="AC10" s="117"/>
      <c r="AD10" s="116"/>
      <c r="AE10" s="118"/>
      <c r="AF10" s="119"/>
      <c r="AG10" s="119"/>
      <c r="AH10" s="119"/>
      <c r="AI10" s="119"/>
      <c r="AJ10" s="119"/>
      <c r="AK10" s="116"/>
      <c r="AL10" s="117"/>
      <c r="AM10" s="116"/>
      <c r="AN10" s="118"/>
      <c r="AO10" s="119"/>
      <c r="AP10" s="119"/>
      <c r="AQ10" s="119"/>
      <c r="AR10" s="119"/>
      <c r="AS10" s="119"/>
      <c r="AT10" s="116"/>
      <c r="AU10" s="117"/>
      <c r="AV10" s="116"/>
      <c r="AW10" s="118"/>
      <c r="AX10" s="119"/>
      <c r="AY10" s="119"/>
      <c r="AZ10" s="119"/>
      <c r="BA10" s="119"/>
      <c r="BB10" s="119"/>
      <c r="BC10" s="116"/>
      <c r="BD10" s="117"/>
      <c r="BE10" s="116"/>
      <c r="BF10" s="118"/>
      <c r="BG10" s="119"/>
      <c r="BH10" s="119"/>
      <c r="BI10" s="119"/>
      <c r="BJ10" s="119"/>
      <c r="BK10" s="119"/>
      <c r="BL10" s="116"/>
      <c r="BM10" s="117"/>
      <c r="BN10" s="116"/>
      <c r="BO10" s="118"/>
      <c r="BP10" s="119"/>
      <c r="BQ10" s="119"/>
      <c r="BR10" s="119"/>
      <c r="BS10" s="119"/>
      <c r="BT10" s="119"/>
      <c r="BU10" s="116"/>
      <c r="BV10" s="117"/>
      <c r="BW10" s="116"/>
      <c r="BX10" s="118"/>
      <c r="BY10" s="119"/>
      <c r="BZ10" s="119"/>
      <c r="CA10" s="119"/>
      <c r="CB10" s="119"/>
      <c r="CC10" s="119"/>
      <c r="CD10" s="116"/>
      <c r="CE10" s="117"/>
      <c r="CF10" s="116"/>
      <c r="CG10" s="118"/>
      <c r="CH10" s="119"/>
      <c r="CI10" s="119"/>
      <c r="CJ10" s="119"/>
      <c r="CK10" s="119"/>
      <c r="CL10" s="119"/>
      <c r="CM10" s="116"/>
      <c r="CN10" s="117"/>
      <c r="CO10" s="116"/>
      <c r="CP10" s="118"/>
      <c r="CQ10" s="119"/>
      <c r="CR10" s="119"/>
      <c r="CS10" s="119"/>
      <c r="CT10" s="119"/>
      <c r="CU10" s="119"/>
      <c r="CV10" s="116"/>
      <c r="CW10" s="117"/>
      <c r="CX10" s="116"/>
      <c r="CY10" s="118"/>
      <c r="CZ10" s="119"/>
      <c r="DA10" s="119"/>
      <c r="DB10" s="119"/>
      <c r="DC10" s="119"/>
      <c r="DD10" s="119"/>
      <c r="DE10" s="116"/>
      <c r="DF10" s="117"/>
      <c r="DG10" s="116"/>
      <c r="DH10" s="118"/>
      <c r="DI10" s="119"/>
      <c r="DJ10" s="119"/>
      <c r="DK10" s="119"/>
      <c r="DL10" s="119"/>
      <c r="DM10" s="119"/>
      <c r="DN10" s="116"/>
      <c r="DO10" s="117"/>
      <c r="DP10" s="116"/>
      <c r="DQ10" s="118"/>
      <c r="DR10" s="119"/>
      <c r="DS10" s="119"/>
      <c r="DT10" s="119"/>
      <c r="DU10" s="119"/>
      <c r="DV10" s="119"/>
      <c r="DW10" s="116"/>
      <c r="DX10" s="117"/>
      <c r="DY10" s="116"/>
      <c r="DZ10" s="118"/>
      <c r="EA10" s="119"/>
      <c r="EB10" s="119"/>
      <c r="EC10" s="119"/>
      <c r="ED10" s="119"/>
      <c r="EE10" s="119"/>
      <c r="EF10" s="116"/>
      <c r="EG10" s="117"/>
      <c r="EH10" s="116"/>
      <c r="EI10" s="118"/>
      <c r="EJ10" s="119"/>
      <c r="EK10" s="119"/>
      <c r="EL10" s="119"/>
      <c r="EM10" s="119"/>
      <c r="EN10" s="119"/>
      <c r="EO10" s="116"/>
      <c r="EP10" s="117"/>
      <c r="EQ10" s="116"/>
      <c r="ER10" s="118"/>
      <c r="ES10" s="119"/>
      <c r="ET10" s="119"/>
      <c r="EU10" s="119"/>
      <c r="EV10" s="119"/>
      <c r="EW10" s="119"/>
      <c r="EX10" s="116"/>
      <c r="EY10" s="117"/>
      <c r="EZ10" s="116"/>
      <c r="FA10" s="118"/>
      <c r="FB10" s="119"/>
      <c r="FC10" s="119"/>
      <c r="FD10" s="119"/>
      <c r="FE10" s="119"/>
      <c r="FF10" s="119"/>
      <c r="FG10" s="116"/>
      <c r="FH10" s="117"/>
      <c r="FI10" s="116"/>
      <c r="FJ10" s="118"/>
      <c r="FK10" s="119"/>
      <c r="FL10" s="119"/>
      <c r="FM10" s="119"/>
      <c r="FN10" s="119"/>
      <c r="FO10" s="119"/>
      <c r="FP10" s="116"/>
      <c r="FQ10" s="117"/>
      <c r="FR10" s="116"/>
      <c r="FS10" s="118"/>
      <c r="FT10" s="119"/>
      <c r="FU10" s="119"/>
      <c r="FV10" s="119"/>
      <c r="FW10" s="119"/>
      <c r="FX10" s="119"/>
      <c r="FY10" s="116"/>
      <c r="FZ10" s="117"/>
      <c r="GA10" s="116"/>
      <c r="GB10" s="118"/>
      <c r="GC10" s="119"/>
      <c r="GD10" s="119"/>
      <c r="GE10" s="119"/>
      <c r="GF10" s="119"/>
      <c r="GG10" s="119"/>
      <c r="GH10" s="116"/>
      <c r="GI10" s="117"/>
      <c r="GJ10" s="116"/>
      <c r="GK10" s="118"/>
      <c r="GL10" s="119"/>
      <c r="GM10" s="119"/>
      <c r="GN10" s="119"/>
      <c r="GO10" s="119"/>
      <c r="GP10" s="119"/>
      <c r="GQ10" s="116"/>
      <c r="GR10" s="117"/>
      <c r="GS10" s="116"/>
      <c r="GT10" s="118"/>
      <c r="GU10" s="119"/>
      <c r="GV10" s="119"/>
      <c r="GW10" s="119"/>
      <c r="GX10" s="119"/>
      <c r="GY10" s="119"/>
      <c r="GZ10" s="116"/>
      <c r="HA10" s="117"/>
      <c r="HB10" s="116"/>
      <c r="HC10" s="118"/>
      <c r="HD10" s="119"/>
      <c r="HE10" s="119"/>
      <c r="HF10" s="119"/>
      <c r="HG10" s="119"/>
      <c r="HH10" s="119"/>
      <c r="HI10" s="116"/>
      <c r="HJ10" s="117"/>
      <c r="HK10" s="116"/>
      <c r="HL10" s="118"/>
      <c r="HM10" s="119"/>
      <c r="HN10" s="119"/>
      <c r="HO10" s="119"/>
      <c r="HP10" s="119"/>
      <c r="HQ10" s="119"/>
      <c r="HR10" s="116"/>
      <c r="HS10" s="117"/>
      <c r="HT10" s="116"/>
      <c r="HU10" s="118"/>
      <c r="HV10" s="119"/>
      <c r="HW10" s="119"/>
      <c r="HX10" s="119"/>
      <c r="HY10" s="119"/>
      <c r="HZ10" s="119"/>
      <c r="IA10" s="116"/>
      <c r="IB10" s="117"/>
      <c r="IC10" s="116"/>
      <c r="ID10" s="118"/>
      <c r="IE10" s="119"/>
      <c r="IF10" s="119"/>
      <c r="IG10" s="119"/>
      <c r="IH10" s="119"/>
      <c r="II10" s="119"/>
      <c r="IJ10" s="116"/>
      <c r="IK10" s="117"/>
      <c r="IL10" s="116"/>
      <c r="IM10" s="118"/>
      <c r="IN10" s="119"/>
      <c r="IO10" s="119"/>
      <c r="IP10" s="119"/>
      <c r="IQ10" s="119"/>
      <c r="IR10" s="119"/>
      <c r="IS10" s="116"/>
      <c r="IT10" s="117"/>
      <c r="IU10" s="116"/>
      <c r="IV10" s="118"/>
      <c r="IW10" s="119"/>
      <c r="IX10" s="119"/>
      <c r="IY10" s="119"/>
      <c r="IZ10" s="119"/>
      <c r="JA10" s="119"/>
      <c r="JB10" s="116"/>
      <c r="JC10" s="117"/>
      <c r="JD10" s="116"/>
      <c r="JE10" s="118"/>
      <c r="JF10" s="119"/>
      <c r="JG10" s="119"/>
      <c r="JH10" s="119"/>
      <c r="JI10" s="119"/>
      <c r="JJ10" s="119"/>
      <c r="JK10" s="116"/>
      <c r="JL10" s="117"/>
      <c r="JM10" s="116"/>
      <c r="JN10" s="118"/>
      <c r="JO10" s="119"/>
      <c r="JP10" s="119"/>
      <c r="JQ10" s="119"/>
      <c r="JR10" s="119"/>
      <c r="JS10" s="119"/>
      <c r="JT10" s="116"/>
      <c r="JU10" s="117"/>
      <c r="JV10" s="116"/>
      <c r="JW10" s="118"/>
      <c r="JX10" s="119"/>
      <c r="JY10" s="119"/>
      <c r="JZ10" s="119"/>
      <c r="KA10" s="119"/>
      <c r="KB10" s="119"/>
      <c r="KC10" s="116"/>
      <c r="KD10" s="117"/>
      <c r="KE10" s="116"/>
      <c r="KF10" s="118"/>
      <c r="KG10" s="119"/>
      <c r="KH10" s="119"/>
      <c r="KI10" s="119"/>
      <c r="KJ10" s="119"/>
      <c r="KK10" s="119"/>
      <c r="KL10" s="116"/>
      <c r="KM10" s="117"/>
      <c r="KN10" s="116"/>
      <c r="KO10" s="118"/>
      <c r="KP10" s="119"/>
      <c r="KQ10" s="119"/>
      <c r="KR10" s="119"/>
      <c r="KS10" s="119"/>
      <c r="KT10" s="119"/>
      <c r="KU10" s="116"/>
      <c r="KV10" s="117"/>
      <c r="KW10" s="116"/>
      <c r="KX10" s="118"/>
      <c r="KY10" s="119"/>
      <c r="KZ10" s="119"/>
      <c r="LA10" s="119"/>
      <c r="LB10" s="119"/>
      <c r="LC10" s="119"/>
      <c r="LD10" s="116"/>
      <c r="LE10" s="117"/>
      <c r="LF10" s="116"/>
      <c r="LG10" s="118"/>
      <c r="LH10" s="119"/>
      <c r="LI10" s="119"/>
      <c r="LJ10" s="119"/>
      <c r="LK10" s="119"/>
      <c r="LL10" s="119"/>
      <c r="LM10" s="116"/>
      <c r="LN10" s="117"/>
      <c r="LO10" s="116"/>
      <c r="LP10" s="118"/>
      <c r="LQ10" s="119"/>
      <c r="LR10" s="119"/>
      <c r="LS10" s="119"/>
      <c r="LT10" s="119"/>
      <c r="LU10" s="119"/>
      <c r="LV10" s="116"/>
      <c r="LW10" s="117"/>
      <c r="LX10" s="116"/>
      <c r="LY10" s="118"/>
      <c r="LZ10" s="119"/>
      <c r="MA10" s="119"/>
      <c r="MB10" s="119"/>
      <c r="MC10" s="119"/>
      <c r="MD10" s="119"/>
      <c r="ME10" s="116"/>
      <c r="MF10" s="117"/>
      <c r="MG10" s="116"/>
      <c r="MH10" s="118"/>
      <c r="MI10" s="119"/>
      <c r="MJ10" s="119"/>
      <c r="MK10" s="119"/>
      <c r="ML10" s="119"/>
      <c r="MM10" s="119"/>
      <c r="MN10" s="116"/>
      <c r="MO10" s="117"/>
      <c r="MP10" s="116"/>
      <c r="MQ10" s="118"/>
      <c r="MR10" s="119"/>
      <c r="MS10" s="119"/>
      <c r="MT10" s="119"/>
      <c r="MU10" s="119"/>
      <c r="MV10" s="119"/>
      <c r="MW10" s="116"/>
      <c r="MX10" s="117"/>
      <c r="MY10" s="116"/>
      <c r="MZ10" s="118"/>
      <c r="NA10" s="119"/>
      <c r="NB10" s="119"/>
      <c r="NC10" s="119"/>
      <c r="ND10" s="119"/>
      <c r="NE10" s="119"/>
      <c r="NF10" s="116"/>
      <c r="NG10" s="117"/>
      <c r="NH10" s="116"/>
      <c r="NI10" s="118"/>
      <c r="NJ10" s="119"/>
      <c r="NK10" s="119"/>
      <c r="NL10" s="119"/>
      <c r="NM10" s="119"/>
      <c r="NN10" s="119"/>
      <c r="NO10" s="116"/>
      <c r="NP10" s="117"/>
      <c r="NQ10" s="116"/>
      <c r="NR10" s="118"/>
      <c r="NS10" s="119"/>
      <c r="NT10" s="119"/>
      <c r="NU10" s="119"/>
      <c r="NV10" s="119"/>
      <c r="NW10" s="119"/>
      <c r="NX10" s="116"/>
      <c r="NY10" s="117"/>
      <c r="NZ10" s="116"/>
      <c r="OA10" s="118"/>
      <c r="OB10" s="119"/>
      <c r="OC10" s="119"/>
      <c r="OD10" s="119"/>
      <c r="OE10" s="119"/>
      <c r="OF10" s="119"/>
      <c r="OG10" s="116"/>
      <c r="OH10" s="117"/>
      <c r="OI10" s="116"/>
      <c r="OJ10" s="118"/>
      <c r="OK10" s="119"/>
      <c r="OL10" s="119"/>
      <c r="OM10" s="119"/>
      <c r="ON10" s="119"/>
      <c r="OO10" s="119"/>
      <c r="OP10" s="116"/>
      <c r="OQ10" s="117"/>
      <c r="OR10" s="116"/>
      <c r="OS10" s="118"/>
      <c r="OT10" s="119"/>
      <c r="OU10" s="119"/>
      <c r="OV10" s="119"/>
      <c r="OW10" s="119"/>
      <c r="OX10" s="119"/>
      <c r="OY10" s="116"/>
      <c r="OZ10" s="117"/>
      <c r="PA10" s="116"/>
      <c r="PB10" s="118"/>
      <c r="PC10" s="119"/>
      <c r="PD10" s="119"/>
      <c r="PE10" s="119"/>
      <c r="PF10" s="119"/>
      <c r="PG10" s="119"/>
      <c r="PH10" s="116"/>
      <c r="PI10" s="117"/>
      <c r="PJ10" s="116"/>
      <c r="PK10" s="118"/>
      <c r="PL10" s="119"/>
      <c r="PM10" s="119"/>
      <c r="PN10" s="119"/>
      <c r="PO10" s="119"/>
      <c r="PP10" s="119"/>
      <c r="PQ10" s="116"/>
      <c r="PR10" s="117"/>
      <c r="PS10" s="116"/>
      <c r="PT10" s="118"/>
      <c r="PU10" s="119"/>
      <c r="PV10" s="119"/>
      <c r="PW10" s="119"/>
      <c r="PX10" s="119"/>
      <c r="PY10" s="119"/>
      <c r="PZ10" s="116"/>
      <c r="QA10" s="117"/>
      <c r="QB10" s="116"/>
      <c r="QC10" s="118"/>
      <c r="QD10" s="119"/>
      <c r="QE10" s="119"/>
      <c r="QF10" s="119"/>
      <c r="QG10" s="119"/>
      <c r="QH10" s="119"/>
      <c r="QI10" s="116"/>
      <c r="QJ10" s="117"/>
      <c r="QK10" s="116"/>
      <c r="QL10" s="118"/>
      <c r="QM10" s="119"/>
      <c r="QN10" s="119"/>
      <c r="QO10" s="119"/>
      <c r="QP10" s="119"/>
      <c r="QQ10" s="119"/>
      <c r="QR10" s="116"/>
      <c r="QS10" s="117"/>
      <c r="QT10" s="116"/>
      <c r="QU10" s="118"/>
      <c r="QV10" s="119"/>
      <c r="QW10" s="119"/>
      <c r="QX10" s="119"/>
      <c r="QY10" s="119"/>
      <c r="QZ10" s="119"/>
      <c r="RA10" s="116"/>
      <c r="RB10" s="117"/>
      <c r="RC10" s="116"/>
      <c r="RD10" s="118"/>
      <c r="RE10" s="119"/>
      <c r="RF10" s="119"/>
      <c r="RG10" s="119"/>
      <c r="RH10" s="119"/>
      <c r="RI10" s="119"/>
      <c r="RJ10" s="116"/>
      <c r="RK10" s="117"/>
      <c r="RL10" s="116"/>
      <c r="RM10" s="118"/>
      <c r="RN10" s="119"/>
      <c r="RO10" s="119"/>
      <c r="RP10" s="119"/>
      <c r="RQ10" s="119"/>
      <c r="RR10" s="119"/>
      <c r="RS10" s="116"/>
      <c r="RT10" s="117"/>
      <c r="RU10" s="116"/>
      <c r="RV10" s="118"/>
      <c r="RW10" s="119"/>
      <c r="RX10" s="119"/>
      <c r="RY10" s="119"/>
      <c r="RZ10" s="119"/>
      <c r="SA10" s="119"/>
      <c r="SB10" s="116"/>
      <c r="SC10" s="117"/>
      <c r="SD10" s="116"/>
      <c r="SE10" s="118"/>
      <c r="SF10" s="119"/>
      <c r="SG10" s="119"/>
      <c r="SH10" s="119"/>
      <c r="SI10" s="119"/>
      <c r="SJ10" s="119"/>
      <c r="SK10" s="116"/>
      <c r="SL10" s="117"/>
      <c r="SM10" s="116"/>
      <c r="SN10" s="118"/>
      <c r="SO10" s="119"/>
      <c r="SP10" s="119"/>
      <c r="SQ10" s="119"/>
      <c r="SR10" s="119"/>
      <c r="SS10" s="119"/>
      <c r="ST10" s="116"/>
      <c r="SU10" s="117"/>
      <c r="SV10" s="116"/>
      <c r="SW10" s="118"/>
      <c r="SX10" s="119"/>
      <c r="SY10" s="119"/>
      <c r="SZ10" s="119"/>
      <c r="TA10" s="119"/>
      <c r="TB10" s="119"/>
      <c r="TC10" s="116"/>
      <c r="TD10" s="117"/>
      <c r="TE10" s="116"/>
      <c r="TF10" s="118"/>
      <c r="TG10" s="119"/>
      <c r="TH10" s="119"/>
      <c r="TI10" s="119"/>
      <c r="TJ10" s="119"/>
      <c r="TK10" s="119"/>
      <c r="TL10" s="116"/>
      <c r="TM10" s="117"/>
      <c r="TN10" s="116"/>
      <c r="TO10" s="118"/>
      <c r="TP10" s="119"/>
      <c r="TQ10" s="119"/>
      <c r="TR10" s="119"/>
      <c r="TS10" s="119"/>
      <c r="TT10" s="119"/>
      <c r="TU10" s="116"/>
      <c r="TV10" s="117"/>
      <c r="TW10" s="116"/>
      <c r="TX10" s="118"/>
      <c r="TY10" s="119"/>
      <c r="TZ10" s="119"/>
      <c r="UA10" s="119"/>
      <c r="UB10" s="119"/>
      <c r="UC10" s="119"/>
      <c r="UD10" s="116"/>
      <c r="UE10" s="117"/>
      <c r="UF10" s="116"/>
      <c r="UG10" s="118"/>
      <c r="UH10" s="119"/>
      <c r="UI10" s="119"/>
      <c r="UJ10" s="119"/>
      <c r="UK10" s="119"/>
      <c r="UL10" s="119"/>
      <c r="UM10" s="116"/>
      <c r="UN10" s="117"/>
      <c r="UO10" s="116"/>
      <c r="UP10" s="118"/>
      <c r="UQ10" s="119"/>
      <c r="UR10" s="119"/>
      <c r="US10" s="119"/>
      <c r="UT10" s="119"/>
      <c r="UU10" s="119"/>
      <c r="UV10" s="116"/>
      <c r="UW10" s="117"/>
      <c r="UX10" s="116"/>
      <c r="UY10" s="118"/>
      <c r="UZ10" s="119"/>
      <c r="VA10" s="119"/>
      <c r="VB10" s="119"/>
      <c r="VC10" s="119"/>
      <c r="VD10" s="119"/>
      <c r="VE10" s="116"/>
      <c r="VF10" s="117"/>
      <c r="VG10" s="116"/>
      <c r="VH10" s="118"/>
      <c r="VI10" s="119"/>
      <c r="VJ10" s="119"/>
      <c r="VK10" s="119"/>
      <c r="VL10" s="119"/>
      <c r="VM10" s="119"/>
      <c r="VN10" s="116"/>
      <c r="VO10" s="117"/>
      <c r="VP10" s="116"/>
      <c r="VQ10" s="118"/>
      <c r="VR10" s="119"/>
      <c r="VS10" s="119"/>
      <c r="VT10" s="119"/>
      <c r="VU10" s="119"/>
      <c r="VV10" s="119"/>
      <c r="VW10" s="116"/>
      <c r="VX10" s="117"/>
      <c r="VY10" s="116"/>
      <c r="VZ10" s="118"/>
      <c r="WA10" s="119"/>
      <c r="WB10" s="119"/>
      <c r="WC10" s="119"/>
      <c r="WD10" s="119"/>
      <c r="WE10" s="119"/>
      <c r="WF10" s="116"/>
      <c r="WG10" s="117"/>
      <c r="WH10" s="116"/>
      <c r="WI10" s="118"/>
      <c r="WJ10" s="119"/>
      <c r="WK10" s="119"/>
      <c r="WL10" s="119"/>
      <c r="WM10" s="119"/>
      <c r="WN10" s="119"/>
      <c r="WO10" s="116"/>
      <c r="WP10" s="117"/>
      <c r="WQ10" s="116"/>
      <c r="WR10" s="118"/>
      <c r="WS10" s="119"/>
      <c r="WT10" s="119"/>
      <c r="WU10" s="119"/>
      <c r="WV10" s="119"/>
      <c r="WW10" s="119"/>
      <c r="WX10" s="116"/>
      <c r="WY10" s="117"/>
      <c r="WZ10" s="116"/>
      <c r="XA10" s="118"/>
      <c r="XB10" s="119"/>
      <c r="XC10" s="119"/>
      <c r="XD10" s="119"/>
      <c r="XE10" s="119"/>
      <c r="XF10" s="119"/>
      <c r="XG10" s="116"/>
      <c r="XH10" s="117"/>
      <c r="XI10" s="116"/>
      <c r="XJ10" s="118"/>
      <c r="XK10" s="119"/>
      <c r="XL10" s="119"/>
      <c r="XM10" s="119"/>
      <c r="XN10" s="119"/>
      <c r="XO10" s="119"/>
      <c r="XP10" s="116"/>
      <c r="XQ10" s="117"/>
      <c r="XR10" s="116"/>
      <c r="XS10" s="118"/>
      <c r="XT10" s="119"/>
      <c r="XU10" s="119"/>
      <c r="XV10" s="119"/>
      <c r="XW10" s="119"/>
      <c r="XX10" s="119"/>
      <c r="XY10" s="116"/>
      <c r="XZ10" s="117"/>
      <c r="YA10" s="116"/>
      <c r="YB10" s="118"/>
      <c r="YC10" s="119"/>
      <c r="YD10" s="119"/>
      <c r="YE10" s="119"/>
      <c r="YF10" s="119"/>
      <c r="YG10" s="119"/>
      <c r="YH10" s="116"/>
      <c r="YI10" s="117"/>
      <c r="YJ10" s="116"/>
      <c r="YK10" s="118"/>
      <c r="YL10" s="119"/>
      <c r="YM10" s="119"/>
      <c r="YN10" s="119"/>
      <c r="YO10" s="119"/>
      <c r="YP10" s="119"/>
      <c r="YQ10" s="116"/>
      <c r="YR10" s="117"/>
      <c r="YS10" s="116"/>
      <c r="YT10" s="118"/>
      <c r="YU10" s="119"/>
      <c r="YV10" s="119"/>
      <c r="YW10" s="119"/>
      <c r="YX10" s="119"/>
      <c r="YY10" s="119"/>
      <c r="YZ10" s="116"/>
      <c r="ZA10" s="117"/>
      <c r="ZB10" s="116"/>
      <c r="ZC10" s="118"/>
      <c r="ZD10" s="119"/>
      <c r="ZE10" s="119"/>
      <c r="ZF10" s="119"/>
      <c r="ZG10" s="119"/>
      <c r="ZH10" s="119"/>
      <c r="ZI10" s="116"/>
      <c r="ZJ10" s="117"/>
      <c r="ZK10" s="116"/>
      <c r="ZL10" s="118"/>
      <c r="ZM10" s="119"/>
      <c r="ZN10" s="119"/>
      <c r="ZO10" s="119"/>
      <c r="ZP10" s="119"/>
      <c r="ZQ10" s="119"/>
      <c r="ZR10" s="116"/>
      <c r="ZS10" s="117"/>
      <c r="ZT10" s="116"/>
      <c r="ZU10" s="118"/>
      <c r="ZV10" s="119"/>
      <c r="ZW10" s="119"/>
      <c r="ZX10" s="119"/>
      <c r="ZY10" s="119"/>
      <c r="ZZ10" s="119"/>
      <c r="AAA10" s="116"/>
      <c r="AAB10" s="117"/>
      <c r="AAC10" s="116"/>
      <c r="AAD10" s="118"/>
      <c r="AAE10" s="119"/>
      <c r="AAF10" s="119"/>
      <c r="AAG10" s="119"/>
      <c r="AAH10" s="119"/>
      <c r="AAI10" s="119"/>
      <c r="AAJ10" s="116"/>
      <c r="AAK10" s="117"/>
      <c r="AAL10" s="116"/>
      <c r="AAM10" s="118"/>
      <c r="AAN10" s="119"/>
      <c r="AAO10" s="119"/>
      <c r="AAP10" s="119"/>
      <c r="AAQ10" s="119"/>
      <c r="AAR10" s="119"/>
      <c r="AAS10" s="116"/>
      <c r="AAT10" s="117"/>
      <c r="AAU10" s="116"/>
      <c r="AAV10" s="118"/>
      <c r="AAW10" s="119"/>
      <c r="AAX10" s="119"/>
      <c r="AAY10" s="119"/>
      <c r="AAZ10" s="119"/>
      <c r="ABA10" s="119"/>
      <c r="ABB10" s="116"/>
      <c r="ABC10" s="117"/>
      <c r="ABD10" s="116"/>
      <c r="ABE10" s="118"/>
      <c r="ABF10" s="119"/>
      <c r="ABG10" s="119"/>
      <c r="ABH10" s="119"/>
      <c r="ABI10" s="119"/>
      <c r="ABJ10" s="119"/>
      <c r="ABK10" s="116"/>
      <c r="ABL10" s="117"/>
      <c r="ABM10" s="116"/>
      <c r="ABN10" s="118"/>
      <c r="ABO10" s="119"/>
      <c r="ABP10" s="119"/>
      <c r="ABQ10" s="119"/>
      <c r="ABR10" s="119"/>
      <c r="ABS10" s="119"/>
      <c r="ABT10" s="116"/>
      <c r="ABU10" s="117"/>
      <c r="ABV10" s="116"/>
      <c r="ABW10" s="118"/>
      <c r="ABX10" s="119"/>
      <c r="ABY10" s="119"/>
      <c r="ABZ10" s="119"/>
      <c r="ACA10" s="119"/>
      <c r="ACB10" s="119"/>
      <c r="ACC10" s="116"/>
      <c r="ACD10" s="117"/>
      <c r="ACE10" s="116"/>
      <c r="ACF10" s="118"/>
      <c r="ACG10" s="119"/>
      <c r="ACH10" s="119"/>
      <c r="ACI10" s="119"/>
      <c r="ACJ10" s="119"/>
      <c r="ACK10" s="119"/>
      <c r="ACL10" s="116"/>
      <c r="ACM10" s="117"/>
      <c r="ACN10" s="116"/>
      <c r="ACO10" s="118"/>
      <c r="ACP10" s="119"/>
      <c r="ACQ10" s="119"/>
      <c r="ACR10" s="119"/>
      <c r="ACS10" s="119"/>
      <c r="ACT10" s="119"/>
      <c r="ACU10" s="116"/>
      <c r="ACV10" s="117"/>
      <c r="ACW10" s="116"/>
      <c r="ACX10" s="118"/>
      <c r="ACY10" s="119"/>
      <c r="ACZ10" s="119"/>
      <c r="ADA10" s="119"/>
      <c r="ADB10" s="119"/>
      <c r="ADC10" s="119"/>
      <c r="ADD10" s="116"/>
      <c r="ADE10" s="117"/>
      <c r="ADF10" s="116"/>
      <c r="ADG10" s="118"/>
      <c r="ADH10" s="119"/>
      <c r="ADI10" s="119"/>
      <c r="ADJ10" s="119"/>
      <c r="ADK10" s="119"/>
      <c r="ADL10" s="119"/>
      <c r="ADM10" s="116"/>
      <c r="ADN10" s="117"/>
      <c r="ADO10" s="116"/>
      <c r="ADP10" s="118"/>
      <c r="ADQ10" s="119"/>
      <c r="ADR10" s="119"/>
      <c r="ADS10" s="119"/>
      <c r="ADT10" s="119"/>
      <c r="ADU10" s="119"/>
      <c r="ADV10" s="116"/>
      <c r="ADW10" s="117"/>
      <c r="ADX10" s="116"/>
      <c r="ADY10" s="118"/>
      <c r="ADZ10" s="119"/>
      <c r="AEA10" s="119"/>
      <c r="AEB10" s="119"/>
      <c r="AEC10" s="119"/>
      <c r="AED10" s="119"/>
      <c r="AEE10" s="116"/>
      <c r="AEF10" s="117"/>
      <c r="AEG10" s="116"/>
      <c r="AEH10" s="118"/>
      <c r="AEI10" s="119"/>
      <c r="AEJ10" s="119"/>
      <c r="AEK10" s="119"/>
      <c r="AEL10" s="119"/>
      <c r="AEM10" s="119"/>
      <c r="AEN10" s="116"/>
      <c r="AEO10" s="117"/>
      <c r="AEP10" s="116"/>
      <c r="AEQ10" s="118"/>
      <c r="AER10" s="119"/>
      <c r="AES10" s="119"/>
      <c r="AET10" s="119"/>
      <c r="AEU10" s="119"/>
      <c r="AEV10" s="119"/>
      <c r="AEW10" s="116"/>
      <c r="AEX10" s="117"/>
      <c r="AEY10" s="116"/>
      <c r="AEZ10" s="118"/>
      <c r="AFA10" s="119"/>
      <c r="AFB10" s="119"/>
      <c r="AFC10" s="119"/>
      <c r="AFD10" s="119"/>
      <c r="AFE10" s="119"/>
      <c r="AFF10" s="116"/>
      <c r="AFG10" s="117"/>
      <c r="AFH10" s="116"/>
      <c r="AFI10" s="118"/>
      <c r="AFJ10" s="119"/>
      <c r="AFK10" s="119"/>
      <c r="AFL10" s="119"/>
      <c r="AFM10" s="119"/>
      <c r="AFN10" s="119"/>
      <c r="AFO10" s="116"/>
      <c r="AFP10" s="117"/>
      <c r="AFQ10" s="116"/>
      <c r="AFR10" s="118"/>
      <c r="AFS10" s="119"/>
      <c r="AFT10" s="119"/>
      <c r="AFU10" s="119"/>
      <c r="AFV10" s="119"/>
      <c r="AFW10" s="119"/>
      <c r="AFX10" s="116"/>
      <c r="AFY10" s="117"/>
      <c r="AFZ10" s="116"/>
      <c r="AGA10" s="118"/>
      <c r="AGB10" s="119"/>
      <c r="AGC10" s="119"/>
      <c r="AGD10" s="119"/>
      <c r="AGE10" s="119"/>
      <c r="AGF10" s="119"/>
      <c r="AGG10" s="116"/>
      <c r="AGH10" s="117"/>
      <c r="AGI10" s="116"/>
      <c r="AGJ10" s="118"/>
      <c r="AGK10" s="119"/>
      <c r="AGL10" s="119"/>
      <c r="AGM10" s="119"/>
      <c r="AGN10" s="119"/>
      <c r="AGO10" s="119"/>
      <c r="AGP10" s="116"/>
      <c r="AGQ10" s="117"/>
      <c r="AGR10" s="116"/>
      <c r="AGS10" s="118"/>
      <c r="AGT10" s="119"/>
      <c r="AGU10" s="119"/>
      <c r="AGV10" s="119"/>
      <c r="AGW10" s="119"/>
      <c r="AGX10" s="119"/>
      <c r="AGY10" s="116"/>
      <c r="AGZ10" s="117"/>
      <c r="AHA10" s="116"/>
      <c r="AHB10" s="118"/>
      <c r="AHC10" s="119"/>
      <c r="AHD10" s="119"/>
      <c r="AHE10" s="119"/>
      <c r="AHF10" s="119"/>
      <c r="AHG10" s="119"/>
      <c r="AHH10" s="116"/>
      <c r="AHI10" s="117"/>
      <c r="AHJ10" s="116"/>
      <c r="AHK10" s="118"/>
      <c r="AHL10" s="119"/>
      <c r="AHM10" s="119"/>
      <c r="AHN10" s="119"/>
      <c r="AHO10" s="119"/>
      <c r="AHP10" s="119"/>
      <c r="AHQ10" s="116"/>
      <c r="AHR10" s="117"/>
      <c r="AHS10" s="116"/>
      <c r="AHT10" s="118"/>
      <c r="AHU10" s="119"/>
      <c r="AHV10" s="119"/>
      <c r="AHW10" s="119"/>
      <c r="AHX10" s="119"/>
      <c r="AHY10" s="119"/>
      <c r="AHZ10" s="116"/>
      <c r="AIA10" s="117"/>
      <c r="AIB10" s="116"/>
      <c r="AIC10" s="118"/>
      <c r="AID10" s="119"/>
      <c r="AIE10" s="119"/>
      <c r="AIF10" s="119"/>
      <c r="AIG10" s="119"/>
      <c r="AIH10" s="119"/>
      <c r="AII10" s="116"/>
      <c r="AIJ10" s="117"/>
      <c r="AIK10" s="116"/>
      <c r="AIL10" s="118"/>
      <c r="AIM10" s="119"/>
      <c r="AIN10" s="119"/>
      <c r="AIO10" s="119"/>
      <c r="AIP10" s="119"/>
      <c r="AIQ10" s="119"/>
      <c r="AIR10" s="116"/>
      <c r="AIS10" s="117"/>
      <c r="AIT10" s="116"/>
      <c r="AIU10" s="118"/>
      <c r="AIV10" s="119"/>
      <c r="AIW10" s="119"/>
      <c r="AIX10" s="119"/>
      <c r="AIY10" s="119"/>
      <c r="AIZ10" s="119"/>
      <c r="AJA10" s="116"/>
      <c r="AJB10" s="117"/>
      <c r="AJC10" s="116"/>
      <c r="AJD10" s="118"/>
      <c r="AJE10" s="119"/>
      <c r="AJF10" s="119"/>
      <c r="AJG10" s="119"/>
      <c r="AJH10" s="119"/>
      <c r="AJI10" s="119"/>
      <c r="AJJ10" s="116"/>
      <c r="AJK10" s="117"/>
      <c r="AJL10" s="116"/>
      <c r="AJM10" s="118"/>
      <c r="AJN10" s="119"/>
      <c r="AJO10" s="119"/>
      <c r="AJP10" s="119"/>
      <c r="AJQ10" s="119"/>
      <c r="AJR10" s="119"/>
      <c r="AJS10" s="116"/>
      <c r="AJT10" s="117"/>
      <c r="AJU10" s="116"/>
      <c r="AJV10" s="118"/>
      <c r="AJW10" s="119"/>
      <c r="AJX10" s="119"/>
      <c r="AJY10" s="119"/>
      <c r="AJZ10" s="119"/>
      <c r="AKA10" s="119"/>
      <c r="AKB10" s="116"/>
      <c r="AKC10" s="117"/>
      <c r="AKD10" s="116"/>
      <c r="AKE10" s="118"/>
      <c r="AKF10" s="119"/>
      <c r="AKG10" s="119"/>
      <c r="AKH10" s="119"/>
      <c r="AKI10" s="119"/>
      <c r="AKJ10" s="119"/>
      <c r="AKK10" s="116"/>
      <c r="AKL10" s="117"/>
      <c r="AKM10" s="116"/>
      <c r="AKN10" s="118"/>
      <c r="AKO10" s="119"/>
      <c r="AKP10" s="119"/>
      <c r="AKQ10" s="119"/>
      <c r="AKR10" s="119"/>
      <c r="AKS10" s="119"/>
      <c r="AKT10" s="116"/>
      <c r="AKU10" s="117"/>
      <c r="AKV10" s="116"/>
      <c r="AKW10" s="118"/>
      <c r="AKX10" s="119"/>
      <c r="AKY10" s="119"/>
      <c r="AKZ10" s="119"/>
      <c r="ALA10" s="119"/>
      <c r="ALB10" s="119"/>
      <c r="ALC10" s="116"/>
      <c r="ALD10" s="117"/>
      <c r="ALE10" s="116"/>
      <c r="ALF10" s="118"/>
      <c r="ALG10" s="119"/>
      <c r="ALH10" s="119"/>
      <c r="ALI10" s="119"/>
      <c r="ALJ10" s="119"/>
      <c r="ALK10" s="119"/>
      <c r="ALL10" s="116"/>
      <c r="ALM10" s="117"/>
      <c r="ALN10" s="116"/>
      <c r="ALO10" s="118"/>
      <c r="ALP10" s="119"/>
      <c r="ALQ10" s="119"/>
      <c r="ALR10" s="119"/>
      <c r="ALS10" s="119"/>
      <c r="ALT10" s="119"/>
      <c r="ALU10" s="116"/>
      <c r="ALV10" s="117"/>
      <c r="ALW10" s="116"/>
      <c r="ALX10" s="118"/>
      <c r="ALY10" s="119"/>
      <c r="ALZ10" s="119"/>
      <c r="AMA10" s="119"/>
      <c r="AMB10" s="119"/>
      <c r="AMC10" s="119"/>
      <c r="AMD10" s="116"/>
      <c r="AME10" s="117"/>
      <c r="AMF10" s="116"/>
      <c r="AMG10" s="118"/>
      <c r="AMH10" s="119"/>
      <c r="AMI10" s="119"/>
      <c r="AMJ10" s="119"/>
      <c r="AMK10" s="119"/>
      <c r="AML10" s="119"/>
      <c r="AMM10" s="116"/>
      <c r="AMN10" s="117"/>
      <c r="AMO10" s="116"/>
      <c r="AMP10" s="118"/>
      <c r="AMQ10" s="119"/>
      <c r="AMR10" s="119"/>
      <c r="AMS10" s="119"/>
      <c r="AMT10" s="119"/>
      <c r="AMU10" s="119"/>
      <c r="AMV10" s="116"/>
      <c r="AMW10" s="117"/>
      <c r="AMX10" s="116"/>
      <c r="AMY10" s="118"/>
      <c r="AMZ10" s="119"/>
      <c r="ANA10" s="119"/>
      <c r="ANB10" s="119"/>
      <c r="ANC10" s="119"/>
      <c r="AND10" s="119"/>
      <c r="ANE10" s="116"/>
      <c r="ANF10" s="117"/>
      <c r="ANG10" s="116"/>
      <c r="ANH10" s="118"/>
      <c r="ANI10" s="119"/>
      <c r="ANJ10" s="119"/>
      <c r="ANK10" s="119"/>
      <c r="ANL10" s="119"/>
      <c r="ANM10" s="119"/>
      <c r="ANN10" s="116"/>
      <c r="ANO10" s="117"/>
      <c r="ANP10" s="116"/>
      <c r="ANQ10" s="118"/>
      <c r="ANR10" s="119"/>
      <c r="ANS10" s="119"/>
      <c r="ANT10" s="119"/>
      <c r="ANU10" s="119"/>
      <c r="ANV10" s="119"/>
      <c r="ANW10" s="116"/>
      <c r="ANX10" s="117"/>
      <c r="ANY10" s="116"/>
      <c r="ANZ10" s="118"/>
      <c r="AOA10" s="119"/>
      <c r="AOB10" s="119"/>
      <c r="AOC10" s="119"/>
      <c r="AOD10" s="119"/>
      <c r="AOE10" s="119"/>
      <c r="AOF10" s="116"/>
      <c r="AOG10" s="117"/>
      <c r="AOH10" s="116"/>
      <c r="AOI10" s="118"/>
      <c r="AOJ10" s="119"/>
      <c r="AOK10" s="119"/>
      <c r="AOL10" s="119"/>
      <c r="AOM10" s="119"/>
      <c r="AON10" s="119"/>
      <c r="AOO10" s="116"/>
      <c r="AOP10" s="117"/>
      <c r="AOQ10" s="116"/>
      <c r="AOR10" s="118"/>
      <c r="AOS10" s="119"/>
      <c r="AOT10" s="119"/>
      <c r="AOU10" s="119"/>
      <c r="AOV10" s="119"/>
      <c r="AOW10" s="119"/>
      <c r="AOX10" s="116"/>
      <c r="AOY10" s="117"/>
      <c r="AOZ10" s="116"/>
      <c r="APA10" s="118"/>
      <c r="APB10" s="119"/>
      <c r="APC10" s="119"/>
      <c r="APD10" s="119"/>
      <c r="APE10" s="119"/>
      <c r="APF10" s="119"/>
      <c r="APG10" s="116"/>
      <c r="APH10" s="117"/>
      <c r="API10" s="116"/>
      <c r="APJ10" s="118"/>
      <c r="APK10" s="119"/>
      <c r="APL10" s="119"/>
      <c r="APM10" s="119"/>
      <c r="APN10" s="119"/>
      <c r="APO10" s="119"/>
      <c r="APP10" s="116"/>
      <c r="APQ10" s="117"/>
      <c r="APR10" s="116"/>
      <c r="APS10" s="118"/>
      <c r="APT10" s="119"/>
      <c r="APU10" s="119"/>
      <c r="APV10" s="119"/>
      <c r="APW10" s="119"/>
      <c r="APX10" s="119"/>
      <c r="APY10" s="116"/>
      <c r="APZ10" s="117"/>
      <c r="AQA10" s="116"/>
      <c r="AQB10" s="118"/>
      <c r="AQC10" s="119"/>
      <c r="AQD10" s="119"/>
      <c r="AQE10" s="119"/>
      <c r="AQF10" s="119"/>
      <c r="AQG10" s="119"/>
      <c r="AQH10" s="116"/>
      <c r="AQI10" s="117"/>
      <c r="AQJ10" s="116"/>
      <c r="AQK10" s="118"/>
      <c r="AQL10" s="119"/>
      <c r="AQM10" s="119"/>
      <c r="AQN10" s="119"/>
      <c r="AQO10" s="119"/>
      <c r="AQP10" s="119"/>
      <c r="AQQ10" s="116"/>
      <c r="AQR10" s="117"/>
      <c r="AQS10" s="116"/>
      <c r="AQT10" s="118"/>
      <c r="AQU10" s="119"/>
      <c r="AQV10" s="119"/>
      <c r="AQW10" s="119"/>
      <c r="AQX10" s="119"/>
      <c r="AQY10" s="119"/>
      <c r="AQZ10" s="116"/>
      <c r="ARA10" s="117"/>
      <c r="ARB10" s="116"/>
      <c r="ARC10" s="118"/>
      <c r="ARD10" s="119"/>
      <c r="ARE10" s="119"/>
      <c r="ARF10" s="119"/>
      <c r="ARG10" s="119"/>
      <c r="ARH10" s="119"/>
      <c r="ARI10" s="116"/>
      <c r="ARJ10" s="117"/>
      <c r="ARK10" s="116"/>
      <c r="ARL10" s="118"/>
      <c r="ARM10" s="119"/>
      <c r="ARN10" s="119"/>
      <c r="ARO10" s="119"/>
      <c r="ARP10" s="119"/>
      <c r="ARQ10" s="119"/>
      <c r="ARR10" s="116"/>
      <c r="ARS10" s="117"/>
      <c r="ART10" s="116"/>
      <c r="ARU10" s="118"/>
      <c r="ARV10" s="119"/>
      <c r="ARW10" s="119"/>
      <c r="ARX10" s="119"/>
      <c r="ARY10" s="119"/>
      <c r="ARZ10" s="119"/>
      <c r="ASA10" s="116"/>
      <c r="ASB10" s="117"/>
      <c r="ASC10" s="116"/>
      <c r="ASD10" s="118"/>
      <c r="ASE10" s="119"/>
      <c r="ASF10" s="119"/>
      <c r="ASG10" s="119"/>
      <c r="ASH10" s="119"/>
      <c r="ASI10" s="119"/>
      <c r="ASJ10" s="116"/>
      <c r="ASK10" s="117"/>
      <c r="ASL10" s="116"/>
      <c r="ASM10" s="118"/>
      <c r="ASN10" s="119"/>
      <c r="ASO10" s="119"/>
      <c r="ASP10" s="119"/>
      <c r="ASQ10" s="119"/>
      <c r="ASR10" s="119"/>
      <c r="ASS10" s="116"/>
      <c r="AST10" s="117"/>
      <c r="ASU10" s="116"/>
      <c r="ASV10" s="118"/>
      <c r="ASW10" s="119"/>
      <c r="ASX10" s="119"/>
      <c r="ASY10" s="119"/>
      <c r="ASZ10" s="119"/>
      <c r="ATA10" s="119"/>
      <c r="ATB10" s="116"/>
      <c r="ATC10" s="117"/>
      <c r="ATD10" s="116"/>
      <c r="ATE10" s="118"/>
      <c r="ATF10" s="119"/>
      <c r="ATG10" s="119"/>
      <c r="ATH10" s="119"/>
      <c r="ATI10" s="119"/>
      <c r="ATJ10" s="119"/>
      <c r="ATK10" s="116"/>
      <c r="ATL10" s="117"/>
      <c r="ATM10" s="116"/>
      <c r="ATN10" s="118"/>
      <c r="ATO10" s="119"/>
      <c r="ATP10" s="119"/>
      <c r="ATQ10" s="119"/>
      <c r="ATR10" s="119"/>
      <c r="ATS10" s="119"/>
      <c r="ATT10" s="116"/>
      <c r="ATU10" s="117"/>
      <c r="ATV10" s="116"/>
      <c r="ATW10" s="118"/>
      <c r="ATX10" s="119"/>
      <c r="ATY10" s="119"/>
      <c r="ATZ10" s="119"/>
      <c r="AUA10" s="119"/>
      <c r="AUB10" s="119"/>
      <c r="AUC10" s="116"/>
      <c r="AUD10" s="117"/>
      <c r="AUE10" s="116"/>
      <c r="AUF10" s="118"/>
      <c r="AUG10" s="119"/>
      <c r="AUH10" s="119"/>
      <c r="AUI10" s="119"/>
      <c r="AUJ10" s="119"/>
      <c r="AUK10" s="119"/>
      <c r="AUL10" s="116"/>
      <c r="AUM10" s="117"/>
      <c r="AUN10" s="116"/>
      <c r="AUO10" s="118"/>
      <c r="AUP10" s="119"/>
      <c r="AUQ10" s="119"/>
      <c r="AUR10" s="119"/>
      <c r="AUS10" s="119"/>
      <c r="AUT10" s="119"/>
      <c r="AUU10" s="116"/>
      <c r="AUV10" s="117"/>
      <c r="AUW10" s="116"/>
      <c r="AUX10" s="118"/>
      <c r="AUY10" s="119"/>
      <c r="AUZ10" s="119"/>
      <c r="AVA10" s="119"/>
      <c r="AVB10" s="119"/>
      <c r="AVC10" s="119"/>
      <c r="AVD10" s="116"/>
      <c r="AVE10" s="117"/>
      <c r="AVF10" s="116"/>
      <c r="AVG10" s="118"/>
      <c r="AVH10" s="119"/>
      <c r="AVI10" s="119"/>
      <c r="AVJ10" s="119"/>
      <c r="AVK10" s="119"/>
      <c r="AVL10" s="119"/>
      <c r="AVM10" s="116"/>
      <c r="AVN10" s="117"/>
      <c r="AVO10" s="116"/>
      <c r="AVP10" s="118"/>
      <c r="AVQ10" s="119"/>
      <c r="AVR10" s="119"/>
      <c r="AVS10" s="119"/>
      <c r="AVT10" s="119"/>
      <c r="AVU10" s="119"/>
      <c r="AVV10" s="116"/>
      <c r="AVW10" s="117"/>
      <c r="AVX10" s="116"/>
      <c r="AVY10" s="118"/>
      <c r="AVZ10" s="119"/>
      <c r="AWA10" s="119"/>
      <c r="AWB10" s="119"/>
      <c r="AWC10" s="119"/>
      <c r="AWD10" s="119"/>
      <c r="AWE10" s="116"/>
      <c r="AWF10" s="117"/>
      <c r="AWG10" s="116"/>
      <c r="AWH10" s="118"/>
      <c r="AWI10" s="119"/>
      <c r="AWJ10" s="119"/>
      <c r="AWK10" s="119"/>
      <c r="AWL10" s="119"/>
      <c r="AWM10" s="119"/>
      <c r="AWN10" s="116"/>
      <c r="AWO10" s="117"/>
      <c r="AWP10" s="116"/>
      <c r="AWQ10" s="118"/>
      <c r="AWR10" s="119"/>
      <c r="AWS10" s="119"/>
      <c r="AWT10" s="119"/>
      <c r="AWU10" s="119"/>
      <c r="AWV10" s="119"/>
      <c r="AWW10" s="116"/>
      <c r="AWX10" s="117"/>
      <c r="AWY10" s="116"/>
      <c r="AWZ10" s="118"/>
      <c r="AXA10" s="119"/>
      <c r="AXB10" s="119"/>
      <c r="AXC10" s="119"/>
      <c r="AXD10" s="119"/>
      <c r="AXE10" s="119"/>
      <c r="AXF10" s="116"/>
      <c r="AXG10" s="117"/>
      <c r="AXH10" s="116"/>
      <c r="AXI10" s="118"/>
      <c r="AXJ10" s="119"/>
      <c r="AXK10" s="119"/>
      <c r="AXL10" s="119"/>
      <c r="AXM10" s="119"/>
      <c r="AXN10" s="119"/>
      <c r="AXO10" s="116"/>
      <c r="AXP10" s="117"/>
      <c r="AXQ10" s="116"/>
      <c r="AXR10" s="118"/>
      <c r="AXS10" s="119"/>
      <c r="AXT10" s="119"/>
      <c r="AXU10" s="119"/>
      <c r="AXV10" s="119"/>
      <c r="AXW10" s="119"/>
      <c r="AXX10" s="116"/>
      <c r="AXY10" s="117"/>
      <c r="AXZ10" s="116"/>
      <c r="AYA10" s="118"/>
      <c r="AYB10" s="119"/>
      <c r="AYC10" s="119"/>
      <c r="AYD10" s="119"/>
      <c r="AYE10" s="119"/>
      <c r="AYF10" s="119"/>
      <c r="AYG10" s="116"/>
      <c r="AYH10" s="117"/>
      <c r="AYI10" s="116"/>
      <c r="AYJ10" s="118"/>
      <c r="AYK10" s="119"/>
      <c r="AYL10" s="119"/>
      <c r="AYM10" s="119"/>
      <c r="AYN10" s="119"/>
      <c r="AYO10" s="119"/>
      <c r="AYP10" s="116"/>
      <c r="AYQ10" s="117"/>
      <c r="AYR10" s="116"/>
      <c r="AYS10" s="118"/>
      <c r="AYT10" s="119"/>
      <c r="AYU10" s="119"/>
      <c r="AYV10" s="119"/>
      <c r="AYW10" s="119"/>
      <c r="AYX10" s="119"/>
      <c r="AYY10" s="116"/>
      <c r="AYZ10" s="117"/>
      <c r="AZA10" s="116"/>
      <c r="AZB10" s="118"/>
      <c r="AZC10" s="119"/>
      <c r="AZD10" s="119"/>
      <c r="AZE10" s="119"/>
      <c r="AZF10" s="119"/>
      <c r="AZG10" s="119"/>
      <c r="AZH10" s="116"/>
      <c r="AZI10" s="117"/>
      <c r="AZJ10" s="116"/>
      <c r="AZK10" s="118"/>
      <c r="AZL10" s="119"/>
      <c r="AZM10" s="119"/>
      <c r="AZN10" s="119"/>
      <c r="AZO10" s="119"/>
      <c r="AZP10" s="119"/>
      <c r="AZQ10" s="116"/>
      <c r="AZR10" s="117"/>
      <c r="AZS10" s="116"/>
      <c r="AZT10" s="118"/>
      <c r="AZU10" s="119"/>
      <c r="AZV10" s="119"/>
      <c r="AZW10" s="119"/>
      <c r="AZX10" s="119"/>
      <c r="AZY10" s="119"/>
      <c r="AZZ10" s="116"/>
      <c r="BAA10" s="117"/>
      <c r="BAB10" s="116"/>
      <c r="BAC10" s="118"/>
      <c r="BAD10" s="119"/>
      <c r="BAE10" s="119"/>
      <c r="BAF10" s="119"/>
      <c r="BAG10" s="119"/>
      <c r="BAH10" s="119"/>
      <c r="BAI10" s="116"/>
      <c r="BAJ10" s="117"/>
      <c r="BAK10" s="116"/>
      <c r="BAL10" s="118"/>
      <c r="BAM10" s="119"/>
      <c r="BAN10" s="119"/>
      <c r="BAO10" s="119"/>
      <c r="BAP10" s="119"/>
      <c r="BAQ10" s="119"/>
      <c r="BAR10" s="116"/>
      <c r="BAS10" s="117"/>
      <c r="BAT10" s="116"/>
      <c r="BAU10" s="118"/>
      <c r="BAV10" s="119"/>
      <c r="BAW10" s="119"/>
      <c r="BAX10" s="119"/>
      <c r="BAY10" s="119"/>
      <c r="BAZ10" s="119"/>
      <c r="BBA10" s="116"/>
      <c r="BBB10" s="117"/>
      <c r="BBC10" s="116"/>
      <c r="BBD10" s="118"/>
      <c r="BBE10" s="119"/>
      <c r="BBF10" s="119"/>
      <c r="BBG10" s="119"/>
      <c r="BBH10" s="119"/>
      <c r="BBI10" s="119"/>
      <c r="BBJ10" s="116"/>
      <c r="BBK10" s="117"/>
      <c r="BBL10" s="116"/>
      <c r="BBM10" s="118"/>
      <c r="BBN10" s="119"/>
      <c r="BBO10" s="119"/>
      <c r="BBP10" s="119"/>
      <c r="BBQ10" s="119"/>
      <c r="BBR10" s="119"/>
      <c r="BBS10" s="116"/>
      <c r="BBT10" s="117"/>
      <c r="BBU10" s="116"/>
      <c r="BBV10" s="118"/>
      <c r="BBW10" s="119"/>
      <c r="BBX10" s="119"/>
      <c r="BBY10" s="119"/>
      <c r="BBZ10" s="119"/>
      <c r="BCA10" s="119"/>
      <c r="BCB10" s="116"/>
      <c r="BCC10" s="117"/>
      <c r="BCD10" s="116"/>
      <c r="BCE10" s="118"/>
      <c r="BCF10" s="119"/>
      <c r="BCG10" s="119"/>
      <c r="BCH10" s="119"/>
      <c r="BCI10" s="119"/>
      <c r="BCJ10" s="119"/>
      <c r="BCK10" s="116"/>
      <c r="BCL10" s="117"/>
      <c r="BCM10" s="116"/>
      <c r="BCN10" s="118"/>
      <c r="BCO10" s="119"/>
      <c r="BCP10" s="119"/>
      <c r="BCQ10" s="119"/>
      <c r="BCR10" s="119"/>
      <c r="BCS10" s="119"/>
      <c r="BCT10" s="116"/>
      <c r="BCU10" s="117"/>
      <c r="BCV10" s="116"/>
      <c r="BCW10" s="118"/>
      <c r="BCX10" s="119"/>
      <c r="BCY10" s="119"/>
      <c r="BCZ10" s="119"/>
      <c r="BDA10" s="119"/>
      <c r="BDB10" s="119"/>
      <c r="BDC10" s="116"/>
      <c r="BDD10" s="117"/>
      <c r="BDE10" s="116"/>
      <c r="BDF10" s="118"/>
      <c r="BDG10" s="119"/>
      <c r="BDH10" s="119"/>
      <c r="BDI10" s="119"/>
      <c r="BDJ10" s="119"/>
      <c r="BDK10" s="119"/>
      <c r="BDL10" s="116"/>
      <c r="BDM10" s="117"/>
      <c r="BDN10" s="116"/>
      <c r="BDO10" s="118"/>
      <c r="BDP10" s="119"/>
      <c r="BDQ10" s="119"/>
      <c r="BDR10" s="119"/>
      <c r="BDS10" s="119"/>
      <c r="BDT10" s="119"/>
      <c r="BDU10" s="116"/>
      <c r="BDV10" s="117"/>
      <c r="BDW10" s="116"/>
      <c r="BDX10" s="118"/>
      <c r="BDY10" s="119"/>
      <c r="BDZ10" s="119"/>
      <c r="BEA10" s="119"/>
      <c r="BEB10" s="119"/>
      <c r="BEC10" s="119"/>
      <c r="BED10" s="116"/>
      <c r="BEE10" s="117"/>
      <c r="BEF10" s="116"/>
      <c r="BEG10" s="118"/>
      <c r="BEH10" s="119"/>
      <c r="BEI10" s="119"/>
      <c r="BEJ10" s="119"/>
      <c r="BEK10" s="119"/>
      <c r="BEL10" s="119"/>
      <c r="BEM10" s="116"/>
      <c r="BEN10" s="117"/>
      <c r="BEO10" s="116"/>
      <c r="BEP10" s="118"/>
      <c r="BEQ10" s="119"/>
      <c r="BER10" s="119"/>
      <c r="BES10" s="119"/>
      <c r="BET10" s="119"/>
      <c r="BEU10" s="119"/>
      <c r="BEV10" s="116"/>
      <c r="BEW10" s="117"/>
      <c r="BEX10" s="116"/>
      <c r="BEY10" s="118"/>
      <c r="BEZ10" s="119"/>
      <c r="BFA10" s="119"/>
      <c r="BFB10" s="119"/>
      <c r="BFC10" s="119"/>
      <c r="BFD10" s="119"/>
      <c r="BFE10" s="116"/>
      <c r="BFF10" s="117"/>
      <c r="BFG10" s="116"/>
      <c r="BFH10" s="118"/>
      <c r="BFI10" s="119"/>
      <c r="BFJ10" s="119"/>
      <c r="BFK10" s="119"/>
      <c r="BFL10" s="119"/>
      <c r="BFM10" s="119"/>
      <c r="BFN10" s="116"/>
      <c r="BFO10" s="117"/>
      <c r="BFP10" s="116"/>
      <c r="BFQ10" s="118"/>
      <c r="BFR10" s="119"/>
      <c r="BFS10" s="119"/>
      <c r="BFT10" s="119"/>
      <c r="BFU10" s="119"/>
      <c r="BFV10" s="119"/>
      <c r="BFW10" s="116"/>
      <c r="BFX10" s="117"/>
      <c r="BFY10" s="116"/>
      <c r="BFZ10" s="118"/>
      <c r="BGA10" s="119"/>
      <c r="BGB10" s="119"/>
      <c r="BGC10" s="119"/>
      <c r="BGD10" s="119"/>
      <c r="BGE10" s="119"/>
      <c r="BGF10" s="116"/>
      <c r="BGG10" s="117"/>
      <c r="BGH10" s="116"/>
      <c r="BGI10" s="118"/>
      <c r="BGJ10" s="119"/>
      <c r="BGK10" s="119"/>
      <c r="BGL10" s="119"/>
      <c r="BGM10" s="119"/>
      <c r="BGN10" s="119"/>
      <c r="BGO10" s="116"/>
      <c r="BGP10" s="117"/>
      <c r="BGQ10" s="116"/>
      <c r="BGR10" s="118"/>
      <c r="BGS10" s="119"/>
      <c r="BGT10" s="119"/>
      <c r="BGU10" s="119"/>
      <c r="BGV10" s="119"/>
      <c r="BGW10" s="119"/>
      <c r="BGX10" s="116"/>
      <c r="BGY10" s="117"/>
      <c r="BGZ10" s="116"/>
      <c r="BHA10" s="118"/>
      <c r="BHB10" s="119"/>
      <c r="BHC10" s="119"/>
      <c r="BHD10" s="119"/>
      <c r="BHE10" s="119"/>
      <c r="BHF10" s="119"/>
      <c r="BHG10" s="116"/>
      <c r="BHH10" s="117"/>
      <c r="BHI10" s="116"/>
      <c r="BHJ10" s="118"/>
      <c r="BHK10" s="119"/>
      <c r="BHL10" s="119"/>
      <c r="BHM10" s="119"/>
      <c r="BHN10" s="119"/>
      <c r="BHO10" s="119"/>
      <c r="BHP10" s="116"/>
      <c r="BHQ10" s="117"/>
      <c r="BHR10" s="116"/>
      <c r="BHS10" s="118"/>
      <c r="BHT10" s="119"/>
      <c r="BHU10" s="119"/>
      <c r="BHV10" s="119"/>
      <c r="BHW10" s="119"/>
      <c r="BHX10" s="119"/>
      <c r="BHY10" s="116"/>
      <c r="BHZ10" s="117"/>
      <c r="BIA10" s="116"/>
      <c r="BIB10" s="118"/>
      <c r="BIC10" s="119"/>
      <c r="BID10" s="119"/>
      <c r="BIE10" s="119"/>
      <c r="BIF10" s="119"/>
      <c r="BIG10" s="119"/>
      <c r="BIH10" s="116"/>
      <c r="BII10" s="117"/>
      <c r="BIJ10" s="116"/>
      <c r="BIK10" s="118"/>
      <c r="BIL10" s="119"/>
      <c r="BIM10" s="119"/>
      <c r="BIN10" s="119"/>
      <c r="BIO10" s="119"/>
      <c r="BIP10" s="119"/>
      <c r="BIQ10" s="116"/>
      <c r="BIR10" s="117"/>
      <c r="BIS10" s="116"/>
      <c r="BIT10" s="118"/>
      <c r="BIU10" s="119"/>
      <c r="BIV10" s="119"/>
      <c r="BIW10" s="119"/>
      <c r="BIX10" s="119"/>
      <c r="BIY10" s="119"/>
      <c r="BIZ10" s="116"/>
      <c r="BJA10" s="117"/>
      <c r="BJB10" s="116"/>
      <c r="BJC10" s="118"/>
      <c r="BJD10" s="119"/>
      <c r="BJE10" s="119"/>
      <c r="BJF10" s="119"/>
      <c r="BJG10" s="119"/>
      <c r="BJH10" s="119"/>
      <c r="BJI10" s="116"/>
      <c r="BJJ10" s="117"/>
      <c r="BJK10" s="116"/>
      <c r="BJL10" s="118"/>
      <c r="BJM10" s="119"/>
      <c r="BJN10" s="119"/>
      <c r="BJO10" s="119"/>
      <c r="BJP10" s="119"/>
      <c r="BJQ10" s="119"/>
      <c r="BJR10" s="116"/>
      <c r="BJS10" s="117"/>
      <c r="BJT10" s="116"/>
      <c r="BJU10" s="118"/>
      <c r="BJV10" s="119"/>
      <c r="BJW10" s="119"/>
      <c r="BJX10" s="119"/>
      <c r="BJY10" s="119"/>
      <c r="BJZ10" s="119"/>
      <c r="BKA10" s="116"/>
      <c r="BKB10" s="117"/>
      <c r="BKC10" s="116"/>
      <c r="BKD10" s="118"/>
      <c r="BKE10" s="119"/>
      <c r="BKF10" s="119"/>
      <c r="BKG10" s="119"/>
      <c r="BKH10" s="119"/>
      <c r="BKI10" s="119"/>
      <c r="BKJ10" s="116"/>
      <c r="BKK10" s="117"/>
      <c r="BKL10" s="116"/>
      <c r="BKM10" s="118"/>
      <c r="BKN10" s="119"/>
      <c r="BKO10" s="119"/>
      <c r="BKP10" s="119"/>
      <c r="BKQ10" s="119"/>
      <c r="BKR10" s="119"/>
      <c r="BKS10" s="116"/>
      <c r="BKT10" s="117"/>
      <c r="BKU10" s="116"/>
      <c r="BKV10" s="118"/>
      <c r="BKW10" s="119"/>
      <c r="BKX10" s="119"/>
      <c r="BKY10" s="119"/>
      <c r="BKZ10" s="119"/>
      <c r="BLA10" s="119"/>
      <c r="BLB10" s="116"/>
      <c r="BLC10" s="117"/>
      <c r="BLD10" s="116"/>
      <c r="BLE10" s="118"/>
      <c r="BLF10" s="119"/>
      <c r="BLG10" s="119"/>
      <c r="BLH10" s="119"/>
      <c r="BLI10" s="119"/>
      <c r="BLJ10" s="119"/>
      <c r="BLK10" s="116"/>
      <c r="BLL10" s="117"/>
      <c r="BLM10" s="116"/>
      <c r="BLN10" s="118"/>
      <c r="BLO10" s="119"/>
      <c r="BLP10" s="119"/>
      <c r="BLQ10" s="119"/>
      <c r="BLR10" s="119"/>
      <c r="BLS10" s="119"/>
      <c r="BLT10" s="116"/>
      <c r="BLU10" s="117"/>
      <c r="BLV10" s="116"/>
      <c r="BLW10" s="118"/>
      <c r="BLX10" s="119"/>
      <c r="BLY10" s="119"/>
      <c r="BLZ10" s="119"/>
      <c r="BMA10" s="119"/>
      <c r="BMB10" s="119"/>
      <c r="BMC10" s="116"/>
      <c r="BMD10" s="117"/>
      <c r="BME10" s="116"/>
      <c r="BMF10" s="118"/>
      <c r="BMG10" s="119"/>
      <c r="BMH10" s="119"/>
      <c r="BMI10" s="119"/>
      <c r="BMJ10" s="119"/>
      <c r="BMK10" s="119"/>
      <c r="BML10" s="116"/>
      <c r="BMM10" s="117"/>
      <c r="BMN10" s="116"/>
      <c r="BMO10" s="118"/>
      <c r="BMP10" s="119"/>
      <c r="BMQ10" s="119"/>
      <c r="BMR10" s="119"/>
      <c r="BMS10" s="119"/>
      <c r="BMT10" s="119"/>
      <c r="BMU10" s="116"/>
      <c r="BMV10" s="117"/>
      <c r="BMW10" s="116"/>
      <c r="BMX10" s="118"/>
      <c r="BMY10" s="119"/>
      <c r="BMZ10" s="119"/>
      <c r="BNA10" s="119"/>
      <c r="BNB10" s="119"/>
      <c r="BNC10" s="119"/>
      <c r="BND10" s="116"/>
      <c r="BNE10" s="117"/>
      <c r="BNF10" s="116"/>
      <c r="BNG10" s="118"/>
      <c r="BNH10" s="119"/>
      <c r="BNI10" s="119"/>
      <c r="BNJ10" s="119"/>
      <c r="BNK10" s="119"/>
      <c r="BNL10" s="119"/>
      <c r="BNM10" s="116"/>
      <c r="BNN10" s="117"/>
      <c r="BNO10" s="116"/>
      <c r="BNP10" s="118"/>
      <c r="BNQ10" s="119"/>
      <c r="BNR10" s="119"/>
      <c r="BNS10" s="119"/>
      <c r="BNT10" s="119"/>
      <c r="BNU10" s="119"/>
      <c r="BNV10" s="116"/>
      <c r="BNW10" s="117"/>
      <c r="BNX10" s="116"/>
      <c r="BNY10" s="118"/>
      <c r="BNZ10" s="119"/>
      <c r="BOA10" s="119"/>
      <c r="BOB10" s="119"/>
      <c r="BOC10" s="119"/>
      <c r="BOD10" s="119"/>
      <c r="BOE10" s="116"/>
      <c r="BOF10" s="117"/>
      <c r="BOG10" s="116"/>
      <c r="BOH10" s="118"/>
      <c r="BOI10" s="119"/>
      <c r="BOJ10" s="119"/>
      <c r="BOK10" s="119"/>
      <c r="BOL10" s="119"/>
      <c r="BOM10" s="119"/>
      <c r="BON10" s="116"/>
      <c r="BOO10" s="117"/>
      <c r="BOP10" s="116"/>
      <c r="BOQ10" s="118"/>
      <c r="BOR10" s="119"/>
      <c r="BOS10" s="119"/>
      <c r="BOT10" s="119"/>
      <c r="BOU10" s="119"/>
      <c r="BOV10" s="119"/>
      <c r="BOW10" s="116"/>
      <c r="BOX10" s="117"/>
      <c r="BOY10" s="116"/>
      <c r="BOZ10" s="118"/>
      <c r="BPA10" s="119"/>
      <c r="BPB10" s="119"/>
      <c r="BPC10" s="119"/>
      <c r="BPD10" s="119"/>
      <c r="BPE10" s="119"/>
      <c r="BPF10" s="116"/>
      <c r="BPG10" s="117"/>
      <c r="BPH10" s="116"/>
      <c r="BPI10" s="118"/>
      <c r="BPJ10" s="119"/>
      <c r="BPK10" s="119"/>
      <c r="BPL10" s="119"/>
      <c r="BPM10" s="119"/>
      <c r="BPN10" s="119"/>
      <c r="BPO10" s="116"/>
      <c r="BPP10" s="117"/>
      <c r="BPQ10" s="116"/>
      <c r="BPR10" s="118"/>
      <c r="BPS10" s="119"/>
      <c r="BPT10" s="119"/>
      <c r="BPU10" s="119"/>
      <c r="BPV10" s="119"/>
      <c r="BPW10" s="119"/>
      <c r="BPX10" s="116"/>
      <c r="BPY10" s="117"/>
      <c r="BPZ10" s="116"/>
      <c r="BQA10" s="118"/>
      <c r="BQB10" s="119"/>
      <c r="BQC10" s="119"/>
      <c r="BQD10" s="119"/>
      <c r="BQE10" s="119"/>
      <c r="BQF10" s="119"/>
      <c r="BQG10" s="116"/>
      <c r="BQH10" s="117"/>
      <c r="BQI10" s="116"/>
      <c r="BQJ10" s="118"/>
      <c r="BQK10" s="119"/>
      <c r="BQL10" s="119"/>
      <c r="BQM10" s="119"/>
      <c r="BQN10" s="119"/>
      <c r="BQO10" s="119"/>
      <c r="BQP10" s="116"/>
      <c r="BQQ10" s="117"/>
      <c r="BQR10" s="116"/>
      <c r="BQS10" s="118"/>
      <c r="BQT10" s="119"/>
      <c r="BQU10" s="119"/>
      <c r="BQV10" s="119"/>
      <c r="BQW10" s="119"/>
      <c r="BQX10" s="119"/>
      <c r="BQY10" s="116"/>
      <c r="BQZ10" s="117"/>
      <c r="BRA10" s="116"/>
      <c r="BRB10" s="118"/>
      <c r="BRC10" s="119"/>
      <c r="BRD10" s="119"/>
      <c r="BRE10" s="119"/>
      <c r="BRF10" s="119"/>
      <c r="BRG10" s="119"/>
      <c r="BRH10" s="116"/>
      <c r="BRI10" s="117"/>
      <c r="BRJ10" s="116"/>
      <c r="BRK10" s="118"/>
      <c r="BRL10" s="119"/>
      <c r="BRM10" s="119"/>
      <c r="BRN10" s="119"/>
      <c r="BRO10" s="119"/>
      <c r="BRP10" s="119"/>
      <c r="BRQ10" s="116"/>
      <c r="BRR10" s="117"/>
      <c r="BRS10" s="116"/>
      <c r="BRT10" s="118"/>
      <c r="BRU10" s="119"/>
      <c r="BRV10" s="119"/>
      <c r="BRW10" s="119"/>
      <c r="BRX10" s="119"/>
      <c r="BRY10" s="119"/>
      <c r="BRZ10" s="116"/>
      <c r="BSA10" s="117"/>
      <c r="BSB10" s="116"/>
      <c r="BSC10" s="118"/>
      <c r="BSD10" s="119"/>
      <c r="BSE10" s="119"/>
      <c r="BSF10" s="119"/>
      <c r="BSG10" s="119"/>
      <c r="BSH10" s="119"/>
      <c r="BSI10" s="116"/>
      <c r="BSJ10" s="117"/>
      <c r="BSK10" s="116"/>
      <c r="BSL10" s="118"/>
      <c r="BSM10" s="119"/>
      <c r="BSN10" s="119"/>
      <c r="BSO10" s="119"/>
      <c r="BSP10" s="119"/>
      <c r="BSQ10" s="119"/>
      <c r="BSR10" s="116"/>
      <c r="BSS10" s="117"/>
      <c r="BST10" s="116"/>
      <c r="BSU10" s="118"/>
      <c r="BSV10" s="119"/>
      <c r="BSW10" s="119"/>
      <c r="BSX10" s="119"/>
      <c r="BSY10" s="119"/>
      <c r="BSZ10" s="119"/>
      <c r="BTA10" s="116"/>
      <c r="BTB10" s="117"/>
      <c r="BTC10" s="116"/>
      <c r="BTD10" s="118"/>
      <c r="BTE10" s="119"/>
      <c r="BTF10" s="119"/>
      <c r="BTG10" s="119"/>
      <c r="BTH10" s="119"/>
      <c r="BTI10" s="119"/>
      <c r="BTJ10" s="116"/>
      <c r="BTK10" s="117"/>
      <c r="BTL10" s="116"/>
      <c r="BTM10" s="118"/>
      <c r="BTN10" s="119"/>
      <c r="BTO10" s="119"/>
      <c r="BTP10" s="119"/>
      <c r="BTQ10" s="119"/>
      <c r="BTR10" s="119"/>
      <c r="BTS10" s="116"/>
      <c r="BTT10" s="117"/>
      <c r="BTU10" s="116"/>
      <c r="BTV10" s="118"/>
      <c r="BTW10" s="119"/>
      <c r="BTX10" s="119"/>
      <c r="BTY10" s="119"/>
      <c r="BTZ10" s="119"/>
      <c r="BUA10" s="119"/>
      <c r="BUB10" s="116"/>
      <c r="BUC10" s="117"/>
      <c r="BUD10" s="116"/>
      <c r="BUE10" s="118"/>
      <c r="BUF10" s="119"/>
      <c r="BUG10" s="119"/>
      <c r="BUH10" s="119"/>
      <c r="BUI10" s="119"/>
      <c r="BUJ10" s="119"/>
      <c r="BUK10" s="116"/>
      <c r="BUL10" s="117"/>
      <c r="BUM10" s="116"/>
      <c r="BUN10" s="118"/>
      <c r="BUO10" s="119"/>
      <c r="BUP10" s="119"/>
      <c r="BUQ10" s="119"/>
      <c r="BUR10" s="119"/>
      <c r="BUS10" s="119"/>
      <c r="BUT10" s="116"/>
      <c r="BUU10" s="117"/>
      <c r="BUV10" s="116"/>
      <c r="BUW10" s="118"/>
      <c r="BUX10" s="119"/>
      <c r="BUY10" s="119"/>
      <c r="BUZ10" s="119"/>
      <c r="BVA10" s="119"/>
      <c r="BVB10" s="119"/>
      <c r="BVC10" s="116"/>
      <c r="BVD10" s="117"/>
      <c r="BVE10" s="116"/>
      <c r="BVF10" s="118"/>
      <c r="BVG10" s="119"/>
      <c r="BVH10" s="119"/>
      <c r="BVI10" s="119"/>
      <c r="BVJ10" s="119"/>
      <c r="BVK10" s="119"/>
      <c r="BVL10" s="116"/>
      <c r="BVM10" s="117"/>
      <c r="BVN10" s="116"/>
      <c r="BVO10" s="118"/>
      <c r="BVP10" s="119"/>
      <c r="BVQ10" s="119"/>
      <c r="BVR10" s="119"/>
      <c r="BVS10" s="119"/>
      <c r="BVT10" s="119"/>
      <c r="BVU10" s="116"/>
      <c r="BVV10" s="117"/>
      <c r="BVW10" s="116"/>
      <c r="BVX10" s="118"/>
      <c r="BVY10" s="119"/>
      <c r="BVZ10" s="119"/>
      <c r="BWA10" s="119"/>
      <c r="BWB10" s="119"/>
      <c r="BWC10" s="119"/>
      <c r="BWD10" s="116"/>
      <c r="BWE10" s="117"/>
      <c r="BWF10" s="116"/>
      <c r="BWG10" s="118"/>
      <c r="BWH10" s="119"/>
      <c r="BWI10" s="119"/>
      <c r="BWJ10" s="119"/>
      <c r="BWK10" s="119"/>
      <c r="BWL10" s="119"/>
      <c r="BWM10" s="116"/>
      <c r="BWN10" s="117"/>
      <c r="BWO10" s="116"/>
      <c r="BWP10" s="118"/>
      <c r="BWQ10" s="119"/>
      <c r="BWR10" s="119"/>
      <c r="BWS10" s="119"/>
      <c r="BWT10" s="119"/>
      <c r="BWU10" s="119"/>
      <c r="BWV10" s="116"/>
      <c r="BWW10" s="117"/>
      <c r="BWX10" s="116"/>
      <c r="BWY10" s="118"/>
      <c r="BWZ10" s="119"/>
      <c r="BXA10" s="119"/>
      <c r="BXB10" s="119"/>
      <c r="BXC10" s="119"/>
      <c r="BXD10" s="119"/>
      <c r="BXE10" s="116"/>
      <c r="BXF10" s="117"/>
      <c r="BXG10" s="116"/>
      <c r="BXH10" s="118"/>
      <c r="BXI10" s="119"/>
      <c r="BXJ10" s="119"/>
      <c r="BXK10" s="119"/>
      <c r="BXL10" s="119"/>
      <c r="BXM10" s="119"/>
      <c r="BXN10" s="116"/>
      <c r="BXO10" s="117"/>
      <c r="BXP10" s="116"/>
      <c r="BXQ10" s="118"/>
      <c r="BXR10" s="119"/>
      <c r="BXS10" s="119"/>
      <c r="BXT10" s="119"/>
      <c r="BXU10" s="119"/>
      <c r="BXV10" s="119"/>
      <c r="BXW10" s="116"/>
      <c r="BXX10" s="117"/>
      <c r="BXY10" s="116"/>
      <c r="BXZ10" s="118"/>
      <c r="BYA10" s="119"/>
      <c r="BYB10" s="119"/>
      <c r="BYC10" s="119"/>
      <c r="BYD10" s="119"/>
      <c r="BYE10" s="119"/>
      <c r="BYF10" s="116"/>
      <c r="BYG10" s="117"/>
      <c r="BYH10" s="116"/>
      <c r="BYI10" s="118"/>
      <c r="BYJ10" s="119"/>
      <c r="BYK10" s="119"/>
      <c r="BYL10" s="119"/>
      <c r="BYM10" s="119"/>
      <c r="BYN10" s="119"/>
      <c r="BYO10" s="116"/>
      <c r="BYP10" s="117"/>
      <c r="BYQ10" s="116"/>
      <c r="BYR10" s="118"/>
      <c r="BYS10" s="119"/>
      <c r="BYT10" s="119"/>
      <c r="BYU10" s="119"/>
      <c r="BYV10" s="119"/>
      <c r="BYW10" s="119"/>
      <c r="BYX10" s="116"/>
      <c r="BYY10" s="117"/>
      <c r="BYZ10" s="116"/>
      <c r="BZA10" s="118"/>
      <c r="BZB10" s="119"/>
      <c r="BZC10" s="119"/>
      <c r="BZD10" s="119"/>
      <c r="BZE10" s="119"/>
      <c r="BZF10" s="119"/>
      <c r="BZG10" s="116"/>
      <c r="BZH10" s="117"/>
      <c r="BZI10" s="116"/>
      <c r="BZJ10" s="118"/>
      <c r="BZK10" s="119"/>
      <c r="BZL10" s="119"/>
      <c r="BZM10" s="119"/>
      <c r="BZN10" s="119"/>
      <c r="BZO10" s="119"/>
      <c r="BZP10" s="116"/>
      <c r="BZQ10" s="117"/>
      <c r="BZR10" s="116"/>
      <c r="BZS10" s="118"/>
      <c r="BZT10" s="119"/>
      <c r="BZU10" s="119"/>
      <c r="BZV10" s="119"/>
      <c r="BZW10" s="119"/>
      <c r="BZX10" s="119"/>
      <c r="BZY10" s="116"/>
      <c r="BZZ10" s="117"/>
      <c r="CAA10" s="116"/>
      <c r="CAB10" s="118"/>
      <c r="CAC10" s="119"/>
      <c r="CAD10" s="119"/>
      <c r="CAE10" s="119"/>
      <c r="CAF10" s="119"/>
      <c r="CAG10" s="119"/>
      <c r="CAH10" s="116"/>
      <c r="CAI10" s="117"/>
      <c r="CAJ10" s="116"/>
      <c r="CAK10" s="118"/>
      <c r="CAL10" s="119"/>
      <c r="CAM10" s="119"/>
      <c r="CAN10" s="119"/>
      <c r="CAO10" s="119"/>
      <c r="CAP10" s="119"/>
      <c r="CAQ10" s="116"/>
      <c r="CAR10" s="117"/>
      <c r="CAS10" s="116"/>
      <c r="CAT10" s="118"/>
      <c r="CAU10" s="119"/>
      <c r="CAV10" s="119"/>
      <c r="CAW10" s="119"/>
      <c r="CAX10" s="119"/>
      <c r="CAY10" s="119"/>
      <c r="CAZ10" s="116"/>
      <c r="CBA10" s="117"/>
      <c r="CBB10" s="116"/>
      <c r="CBC10" s="118"/>
      <c r="CBD10" s="119"/>
      <c r="CBE10" s="119"/>
      <c r="CBF10" s="119"/>
      <c r="CBG10" s="119"/>
      <c r="CBH10" s="119"/>
      <c r="CBI10" s="116"/>
      <c r="CBJ10" s="117"/>
      <c r="CBK10" s="116"/>
      <c r="CBL10" s="118"/>
      <c r="CBM10" s="119"/>
      <c r="CBN10" s="119"/>
      <c r="CBO10" s="119"/>
      <c r="CBP10" s="119"/>
      <c r="CBQ10" s="119"/>
      <c r="CBR10" s="116"/>
      <c r="CBS10" s="117"/>
      <c r="CBT10" s="116"/>
      <c r="CBU10" s="118"/>
      <c r="CBV10" s="119"/>
      <c r="CBW10" s="119"/>
      <c r="CBX10" s="119"/>
      <c r="CBY10" s="119"/>
      <c r="CBZ10" s="119"/>
      <c r="CCA10" s="116"/>
      <c r="CCB10" s="117"/>
      <c r="CCC10" s="116"/>
      <c r="CCD10" s="118"/>
      <c r="CCE10" s="119"/>
      <c r="CCF10" s="119"/>
      <c r="CCG10" s="119"/>
      <c r="CCH10" s="119"/>
      <c r="CCI10" s="119"/>
      <c r="CCJ10" s="116"/>
      <c r="CCK10" s="117"/>
      <c r="CCL10" s="116"/>
      <c r="CCM10" s="118"/>
      <c r="CCN10" s="119"/>
      <c r="CCO10" s="119"/>
      <c r="CCP10" s="119"/>
      <c r="CCQ10" s="119"/>
      <c r="CCR10" s="119"/>
      <c r="CCS10" s="116"/>
      <c r="CCT10" s="117"/>
      <c r="CCU10" s="116"/>
      <c r="CCV10" s="118"/>
      <c r="CCW10" s="119"/>
      <c r="CCX10" s="119"/>
      <c r="CCY10" s="119"/>
      <c r="CCZ10" s="119"/>
      <c r="CDA10" s="119"/>
      <c r="CDB10" s="116"/>
      <c r="CDC10" s="117"/>
      <c r="CDD10" s="116"/>
      <c r="CDE10" s="118"/>
      <c r="CDF10" s="119"/>
      <c r="CDG10" s="119"/>
      <c r="CDH10" s="119"/>
      <c r="CDI10" s="119"/>
      <c r="CDJ10" s="119"/>
      <c r="CDK10" s="116"/>
      <c r="CDL10" s="117"/>
      <c r="CDM10" s="116"/>
      <c r="CDN10" s="118"/>
      <c r="CDO10" s="119"/>
      <c r="CDP10" s="119"/>
      <c r="CDQ10" s="119"/>
      <c r="CDR10" s="119"/>
      <c r="CDS10" s="119"/>
      <c r="CDT10" s="116"/>
      <c r="CDU10" s="117"/>
      <c r="CDV10" s="116"/>
      <c r="CDW10" s="118"/>
      <c r="CDX10" s="119"/>
      <c r="CDY10" s="119"/>
      <c r="CDZ10" s="119"/>
      <c r="CEA10" s="119"/>
      <c r="CEB10" s="119"/>
      <c r="CEC10" s="116"/>
      <c r="CED10" s="117"/>
      <c r="CEE10" s="116"/>
      <c r="CEF10" s="118"/>
      <c r="CEG10" s="119"/>
      <c r="CEH10" s="119"/>
      <c r="CEI10" s="119"/>
      <c r="CEJ10" s="119"/>
      <c r="CEK10" s="119"/>
      <c r="CEL10" s="116"/>
      <c r="CEM10" s="117"/>
      <c r="CEN10" s="116"/>
      <c r="CEO10" s="118"/>
      <c r="CEP10" s="119"/>
      <c r="CEQ10" s="119"/>
      <c r="CER10" s="119"/>
      <c r="CES10" s="119"/>
      <c r="CET10" s="119"/>
      <c r="CEU10" s="116"/>
      <c r="CEV10" s="117"/>
      <c r="CEW10" s="116"/>
      <c r="CEX10" s="118"/>
      <c r="CEY10" s="119"/>
      <c r="CEZ10" s="119"/>
      <c r="CFA10" s="119"/>
      <c r="CFB10" s="119"/>
      <c r="CFC10" s="119"/>
      <c r="CFD10" s="116"/>
      <c r="CFE10" s="117"/>
      <c r="CFF10" s="116"/>
      <c r="CFG10" s="118"/>
      <c r="CFH10" s="119"/>
      <c r="CFI10" s="119"/>
      <c r="CFJ10" s="119"/>
      <c r="CFK10" s="119"/>
      <c r="CFL10" s="119"/>
      <c r="CFM10" s="116"/>
      <c r="CFN10" s="117"/>
      <c r="CFO10" s="116"/>
      <c r="CFP10" s="118"/>
      <c r="CFQ10" s="119"/>
      <c r="CFR10" s="119"/>
      <c r="CFS10" s="119"/>
      <c r="CFT10" s="119"/>
      <c r="CFU10" s="119"/>
      <c r="CFV10" s="116"/>
      <c r="CFW10" s="117"/>
      <c r="CFX10" s="116"/>
      <c r="CFY10" s="118"/>
      <c r="CFZ10" s="119"/>
      <c r="CGA10" s="119"/>
      <c r="CGB10" s="119"/>
      <c r="CGC10" s="119"/>
      <c r="CGD10" s="119"/>
      <c r="CGE10" s="116"/>
      <c r="CGF10" s="117"/>
      <c r="CGG10" s="116"/>
      <c r="CGH10" s="118"/>
      <c r="CGI10" s="119"/>
      <c r="CGJ10" s="119"/>
      <c r="CGK10" s="119"/>
      <c r="CGL10" s="119"/>
      <c r="CGM10" s="119"/>
      <c r="CGN10" s="116"/>
      <c r="CGO10" s="117"/>
      <c r="CGP10" s="116"/>
      <c r="CGQ10" s="118"/>
      <c r="CGR10" s="119"/>
      <c r="CGS10" s="119"/>
      <c r="CGT10" s="119"/>
      <c r="CGU10" s="119"/>
      <c r="CGV10" s="119"/>
      <c r="CGW10" s="116"/>
      <c r="CGX10" s="117"/>
      <c r="CGY10" s="116"/>
      <c r="CGZ10" s="118"/>
      <c r="CHA10" s="119"/>
      <c r="CHB10" s="119"/>
      <c r="CHC10" s="119"/>
      <c r="CHD10" s="119"/>
      <c r="CHE10" s="119"/>
      <c r="CHF10" s="116"/>
      <c r="CHG10" s="117"/>
      <c r="CHH10" s="116"/>
      <c r="CHI10" s="118"/>
      <c r="CHJ10" s="119"/>
      <c r="CHK10" s="119"/>
      <c r="CHL10" s="119"/>
      <c r="CHM10" s="119"/>
      <c r="CHN10" s="119"/>
      <c r="CHO10" s="116"/>
      <c r="CHP10" s="117"/>
      <c r="CHQ10" s="116"/>
      <c r="CHR10" s="118"/>
      <c r="CHS10" s="119"/>
      <c r="CHT10" s="119"/>
      <c r="CHU10" s="119"/>
      <c r="CHV10" s="119"/>
      <c r="CHW10" s="119"/>
      <c r="CHX10" s="116"/>
      <c r="CHY10" s="117"/>
      <c r="CHZ10" s="116"/>
      <c r="CIA10" s="118"/>
      <c r="CIB10" s="119"/>
      <c r="CIC10" s="119"/>
      <c r="CID10" s="119"/>
      <c r="CIE10" s="119"/>
      <c r="CIF10" s="119"/>
      <c r="CIG10" s="116"/>
      <c r="CIH10" s="117"/>
      <c r="CII10" s="116"/>
      <c r="CIJ10" s="118"/>
      <c r="CIK10" s="119"/>
      <c r="CIL10" s="119"/>
      <c r="CIM10" s="119"/>
      <c r="CIN10" s="119"/>
      <c r="CIO10" s="119"/>
      <c r="CIP10" s="116"/>
      <c r="CIQ10" s="117"/>
      <c r="CIR10" s="116"/>
      <c r="CIS10" s="118"/>
      <c r="CIT10" s="119"/>
      <c r="CIU10" s="119"/>
      <c r="CIV10" s="119"/>
      <c r="CIW10" s="119"/>
      <c r="CIX10" s="119"/>
      <c r="CIY10" s="116"/>
      <c r="CIZ10" s="117"/>
      <c r="CJA10" s="116"/>
      <c r="CJB10" s="118"/>
      <c r="CJC10" s="119"/>
      <c r="CJD10" s="119"/>
      <c r="CJE10" s="119"/>
      <c r="CJF10" s="119"/>
      <c r="CJG10" s="119"/>
      <c r="CJH10" s="116"/>
      <c r="CJI10" s="117"/>
      <c r="CJJ10" s="116"/>
      <c r="CJK10" s="118"/>
      <c r="CJL10" s="119"/>
      <c r="CJM10" s="119"/>
      <c r="CJN10" s="119"/>
      <c r="CJO10" s="119"/>
      <c r="CJP10" s="119"/>
      <c r="CJQ10" s="116"/>
      <c r="CJR10" s="117"/>
      <c r="CJS10" s="116"/>
      <c r="CJT10" s="118"/>
      <c r="CJU10" s="119"/>
      <c r="CJV10" s="119"/>
      <c r="CJW10" s="119"/>
      <c r="CJX10" s="119"/>
      <c r="CJY10" s="119"/>
      <c r="CJZ10" s="116"/>
      <c r="CKA10" s="117"/>
      <c r="CKB10" s="116"/>
      <c r="CKC10" s="118"/>
      <c r="CKD10" s="119"/>
      <c r="CKE10" s="119"/>
      <c r="CKF10" s="119"/>
      <c r="CKG10" s="119"/>
      <c r="CKH10" s="119"/>
      <c r="CKI10" s="116"/>
      <c r="CKJ10" s="117"/>
      <c r="CKK10" s="116"/>
      <c r="CKL10" s="118"/>
      <c r="CKM10" s="119"/>
      <c r="CKN10" s="119"/>
      <c r="CKO10" s="119"/>
      <c r="CKP10" s="119"/>
      <c r="CKQ10" s="119"/>
      <c r="CKR10" s="116"/>
      <c r="CKS10" s="117"/>
      <c r="CKT10" s="116"/>
      <c r="CKU10" s="118"/>
      <c r="CKV10" s="119"/>
      <c r="CKW10" s="119"/>
      <c r="CKX10" s="119"/>
      <c r="CKY10" s="119"/>
      <c r="CKZ10" s="119"/>
      <c r="CLA10" s="116"/>
      <c r="CLB10" s="117"/>
      <c r="CLC10" s="116"/>
      <c r="CLD10" s="118"/>
      <c r="CLE10" s="119"/>
      <c r="CLF10" s="119"/>
      <c r="CLG10" s="119"/>
      <c r="CLH10" s="119"/>
      <c r="CLI10" s="119"/>
      <c r="CLJ10" s="116"/>
      <c r="CLK10" s="117"/>
      <c r="CLL10" s="116"/>
      <c r="CLM10" s="118"/>
      <c r="CLN10" s="119"/>
      <c r="CLO10" s="119"/>
      <c r="CLP10" s="119"/>
      <c r="CLQ10" s="119"/>
      <c r="CLR10" s="119"/>
      <c r="CLS10" s="116"/>
      <c r="CLT10" s="117"/>
      <c r="CLU10" s="116"/>
      <c r="CLV10" s="118"/>
      <c r="CLW10" s="119"/>
      <c r="CLX10" s="119"/>
      <c r="CLY10" s="119"/>
      <c r="CLZ10" s="119"/>
      <c r="CMA10" s="119"/>
      <c r="CMB10" s="116"/>
      <c r="CMC10" s="117"/>
      <c r="CMD10" s="116"/>
      <c r="CME10" s="118"/>
      <c r="CMF10" s="119"/>
      <c r="CMG10" s="119"/>
      <c r="CMH10" s="119"/>
      <c r="CMI10" s="119"/>
      <c r="CMJ10" s="119"/>
      <c r="CMK10" s="116"/>
      <c r="CML10" s="117"/>
      <c r="CMM10" s="116"/>
      <c r="CMN10" s="118"/>
      <c r="CMO10" s="119"/>
      <c r="CMP10" s="119"/>
      <c r="CMQ10" s="119"/>
      <c r="CMR10" s="119"/>
      <c r="CMS10" s="119"/>
      <c r="CMT10" s="116"/>
      <c r="CMU10" s="117"/>
      <c r="CMV10" s="116"/>
      <c r="CMW10" s="118"/>
      <c r="CMX10" s="119"/>
      <c r="CMY10" s="119"/>
      <c r="CMZ10" s="119"/>
      <c r="CNA10" s="119"/>
      <c r="CNB10" s="119"/>
      <c r="CNC10" s="116"/>
      <c r="CND10" s="117"/>
      <c r="CNE10" s="116"/>
      <c r="CNF10" s="118"/>
      <c r="CNG10" s="119"/>
      <c r="CNH10" s="119"/>
      <c r="CNI10" s="119"/>
      <c r="CNJ10" s="119"/>
      <c r="CNK10" s="119"/>
      <c r="CNL10" s="116"/>
      <c r="CNM10" s="117"/>
      <c r="CNN10" s="116"/>
      <c r="CNO10" s="118"/>
      <c r="CNP10" s="119"/>
      <c r="CNQ10" s="119"/>
      <c r="CNR10" s="119"/>
      <c r="CNS10" s="119"/>
      <c r="CNT10" s="119"/>
      <c r="CNU10" s="116"/>
      <c r="CNV10" s="117"/>
      <c r="CNW10" s="116"/>
      <c r="CNX10" s="118"/>
      <c r="CNY10" s="119"/>
      <c r="CNZ10" s="119"/>
      <c r="COA10" s="119"/>
      <c r="COB10" s="119"/>
      <c r="COC10" s="119"/>
      <c r="COD10" s="116"/>
      <c r="COE10" s="117"/>
      <c r="COF10" s="116"/>
      <c r="COG10" s="118"/>
      <c r="COH10" s="119"/>
      <c r="COI10" s="119"/>
      <c r="COJ10" s="119"/>
      <c r="COK10" s="119"/>
      <c r="COL10" s="119"/>
      <c r="COM10" s="116"/>
      <c r="CON10" s="117"/>
      <c r="COO10" s="116"/>
      <c r="COP10" s="118"/>
      <c r="COQ10" s="119"/>
      <c r="COR10" s="119"/>
      <c r="COS10" s="119"/>
      <c r="COT10" s="119"/>
      <c r="COU10" s="119"/>
      <c r="COV10" s="116"/>
      <c r="COW10" s="117"/>
      <c r="COX10" s="116"/>
      <c r="COY10" s="118"/>
      <c r="COZ10" s="119"/>
      <c r="CPA10" s="119"/>
      <c r="CPB10" s="119"/>
      <c r="CPC10" s="119"/>
      <c r="CPD10" s="119"/>
      <c r="CPE10" s="116"/>
      <c r="CPF10" s="117"/>
      <c r="CPG10" s="116"/>
      <c r="CPH10" s="118"/>
      <c r="CPI10" s="119"/>
      <c r="CPJ10" s="119"/>
      <c r="CPK10" s="119"/>
      <c r="CPL10" s="119"/>
      <c r="CPM10" s="119"/>
      <c r="CPN10" s="116"/>
      <c r="CPO10" s="117"/>
      <c r="CPP10" s="116"/>
      <c r="CPQ10" s="118"/>
      <c r="CPR10" s="119"/>
      <c r="CPS10" s="119"/>
      <c r="CPT10" s="119"/>
      <c r="CPU10" s="119"/>
      <c r="CPV10" s="119"/>
      <c r="CPW10" s="116"/>
      <c r="CPX10" s="117"/>
      <c r="CPY10" s="116"/>
      <c r="CPZ10" s="118"/>
      <c r="CQA10" s="119"/>
      <c r="CQB10" s="119"/>
      <c r="CQC10" s="119"/>
      <c r="CQD10" s="119"/>
      <c r="CQE10" s="119"/>
      <c r="CQF10" s="116"/>
      <c r="CQG10" s="117"/>
      <c r="CQH10" s="116"/>
      <c r="CQI10" s="118"/>
      <c r="CQJ10" s="119"/>
      <c r="CQK10" s="119"/>
      <c r="CQL10" s="119"/>
      <c r="CQM10" s="119"/>
      <c r="CQN10" s="119"/>
      <c r="CQO10" s="116"/>
      <c r="CQP10" s="117"/>
      <c r="CQQ10" s="116"/>
      <c r="CQR10" s="118"/>
      <c r="CQS10" s="119"/>
      <c r="CQT10" s="119"/>
      <c r="CQU10" s="119"/>
      <c r="CQV10" s="119"/>
      <c r="CQW10" s="119"/>
      <c r="CQX10" s="116"/>
      <c r="CQY10" s="117"/>
      <c r="CQZ10" s="116"/>
      <c r="CRA10" s="118"/>
      <c r="CRB10" s="119"/>
      <c r="CRC10" s="119"/>
      <c r="CRD10" s="119"/>
      <c r="CRE10" s="119"/>
      <c r="CRF10" s="119"/>
      <c r="CRG10" s="116"/>
      <c r="CRH10" s="117"/>
      <c r="CRI10" s="116"/>
      <c r="CRJ10" s="118"/>
      <c r="CRK10" s="119"/>
      <c r="CRL10" s="119"/>
      <c r="CRM10" s="119"/>
      <c r="CRN10" s="119"/>
      <c r="CRO10" s="119"/>
      <c r="CRP10" s="116"/>
      <c r="CRQ10" s="117"/>
      <c r="CRR10" s="116"/>
      <c r="CRS10" s="118"/>
      <c r="CRT10" s="119"/>
      <c r="CRU10" s="119"/>
      <c r="CRV10" s="119"/>
      <c r="CRW10" s="119"/>
      <c r="CRX10" s="119"/>
      <c r="CRY10" s="116"/>
      <c r="CRZ10" s="117"/>
      <c r="CSA10" s="116"/>
      <c r="CSB10" s="118"/>
      <c r="CSC10" s="119"/>
      <c r="CSD10" s="119"/>
      <c r="CSE10" s="119"/>
      <c r="CSF10" s="119"/>
      <c r="CSG10" s="119"/>
      <c r="CSH10" s="116"/>
      <c r="CSI10" s="117"/>
      <c r="CSJ10" s="116"/>
      <c r="CSK10" s="118"/>
      <c r="CSL10" s="119"/>
      <c r="CSM10" s="119"/>
      <c r="CSN10" s="119"/>
      <c r="CSO10" s="119"/>
      <c r="CSP10" s="119"/>
      <c r="CSQ10" s="116"/>
      <c r="CSR10" s="117"/>
      <c r="CSS10" s="116"/>
      <c r="CST10" s="118"/>
      <c r="CSU10" s="119"/>
      <c r="CSV10" s="119"/>
      <c r="CSW10" s="119"/>
      <c r="CSX10" s="119"/>
      <c r="CSY10" s="119"/>
      <c r="CSZ10" s="116"/>
      <c r="CTA10" s="117"/>
      <c r="CTB10" s="116"/>
      <c r="CTC10" s="118"/>
      <c r="CTD10" s="119"/>
      <c r="CTE10" s="119"/>
      <c r="CTF10" s="119"/>
      <c r="CTG10" s="119"/>
      <c r="CTH10" s="119"/>
      <c r="CTI10" s="116"/>
      <c r="CTJ10" s="117"/>
      <c r="CTK10" s="116"/>
      <c r="CTL10" s="118"/>
      <c r="CTM10" s="119"/>
      <c r="CTN10" s="119"/>
      <c r="CTO10" s="119"/>
      <c r="CTP10" s="119"/>
      <c r="CTQ10" s="119"/>
      <c r="CTR10" s="116"/>
      <c r="CTS10" s="117"/>
      <c r="CTT10" s="116"/>
      <c r="CTU10" s="118"/>
      <c r="CTV10" s="119"/>
      <c r="CTW10" s="119"/>
      <c r="CTX10" s="119"/>
      <c r="CTY10" s="119"/>
      <c r="CTZ10" s="119"/>
      <c r="CUA10" s="116"/>
      <c r="CUB10" s="117"/>
      <c r="CUC10" s="116"/>
      <c r="CUD10" s="118"/>
      <c r="CUE10" s="119"/>
      <c r="CUF10" s="119"/>
      <c r="CUG10" s="119"/>
      <c r="CUH10" s="119"/>
      <c r="CUI10" s="119"/>
      <c r="CUJ10" s="116"/>
      <c r="CUK10" s="117"/>
      <c r="CUL10" s="116"/>
      <c r="CUM10" s="118"/>
      <c r="CUN10" s="119"/>
      <c r="CUO10" s="119"/>
      <c r="CUP10" s="119"/>
      <c r="CUQ10" s="119"/>
      <c r="CUR10" s="119"/>
      <c r="CUS10" s="116"/>
      <c r="CUT10" s="117"/>
      <c r="CUU10" s="116"/>
      <c r="CUV10" s="118"/>
      <c r="CUW10" s="119"/>
      <c r="CUX10" s="119"/>
      <c r="CUY10" s="119"/>
      <c r="CUZ10" s="119"/>
      <c r="CVA10" s="119"/>
      <c r="CVB10" s="116"/>
      <c r="CVC10" s="117"/>
      <c r="CVD10" s="116"/>
      <c r="CVE10" s="118"/>
      <c r="CVF10" s="119"/>
      <c r="CVG10" s="119"/>
      <c r="CVH10" s="119"/>
      <c r="CVI10" s="119"/>
      <c r="CVJ10" s="119"/>
      <c r="CVK10" s="116"/>
      <c r="CVL10" s="117"/>
      <c r="CVM10" s="116"/>
      <c r="CVN10" s="118"/>
      <c r="CVO10" s="119"/>
      <c r="CVP10" s="119"/>
      <c r="CVQ10" s="119"/>
      <c r="CVR10" s="119"/>
      <c r="CVS10" s="119"/>
      <c r="CVT10" s="116"/>
      <c r="CVU10" s="117"/>
      <c r="CVV10" s="116"/>
      <c r="CVW10" s="118"/>
      <c r="CVX10" s="119"/>
      <c r="CVY10" s="119"/>
      <c r="CVZ10" s="119"/>
      <c r="CWA10" s="119"/>
      <c r="CWB10" s="119"/>
      <c r="CWC10" s="116"/>
      <c r="CWD10" s="117"/>
      <c r="CWE10" s="116"/>
      <c r="CWF10" s="118"/>
      <c r="CWG10" s="119"/>
      <c r="CWH10" s="119"/>
      <c r="CWI10" s="119"/>
      <c r="CWJ10" s="119"/>
      <c r="CWK10" s="119"/>
      <c r="CWL10" s="116"/>
      <c r="CWM10" s="117"/>
      <c r="CWN10" s="116"/>
      <c r="CWO10" s="118"/>
      <c r="CWP10" s="119"/>
      <c r="CWQ10" s="119"/>
      <c r="CWR10" s="119"/>
      <c r="CWS10" s="119"/>
      <c r="CWT10" s="119"/>
      <c r="CWU10" s="116"/>
      <c r="CWV10" s="117"/>
      <c r="CWW10" s="116"/>
      <c r="CWX10" s="118"/>
      <c r="CWY10" s="119"/>
      <c r="CWZ10" s="119"/>
      <c r="CXA10" s="119"/>
      <c r="CXB10" s="119"/>
      <c r="CXC10" s="119"/>
      <c r="CXD10" s="116"/>
      <c r="CXE10" s="117"/>
      <c r="CXF10" s="116"/>
      <c r="CXG10" s="118"/>
      <c r="CXH10" s="119"/>
      <c r="CXI10" s="119"/>
      <c r="CXJ10" s="119"/>
      <c r="CXK10" s="119"/>
      <c r="CXL10" s="119"/>
      <c r="CXM10" s="116"/>
      <c r="CXN10" s="117"/>
      <c r="CXO10" s="116"/>
      <c r="CXP10" s="118"/>
      <c r="CXQ10" s="119"/>
      <c r="CXR10" s="119"/>
      <c r="CXS10" s="119"/>
      <c r="CXT10" s="119"/>
      <c r="CXU10" s="119"/>
      <c r="CXV10" s="116"/>
      <c r="CXW10" s="117"/>
      <c r="CXX10" s="116"/>
      <c r="CXY10" s="118"/>
      <c r="CXZ10" s="119"/>
      <c r="CYA10" s="119"/>
      <c r="CYB10" s="119"/>
      <c r="CYC10" s="119"/>
      <c r="CYD10" s="119"/>
      <c r="CYE10" s="116"/>
      <c r="CYF10" s="117"/>
      <c r="CYG10" s="116"/>
      <c r="CYH10" s="118"/>
      <c r="CYI10" s="119"/>
      <c r="CYJ10" s="119"/>
      <c r="CYK10" s="119"/>
      <c r="CYL10" s="119"/>
      <c r="CYM10" s="119"/>
      <c r="CYN10" s="116"/>
      <c r="CYO10" s="117"/>
      <c r="CYP10" s="116"/>
      <c r="CYQ10" s="118"/>
      <c r="CYR10" s="119"/>
      <c r="CYS10" s="119"/>
      <c r="CYT10" s="119"/>
      <c r="CYU10" s="119"/>
      <c r="CYV10" s="119"/>
      <c r="CYW10" s="116"/>
      <c r="CYX10" s="117"/>
      <c r="CYY10" s="116"/>
      <c r="CYZ10" s="118"/>
      <c r="CZA10" s="119"/>
      <c r="CZB10" s="119"/>
      <c r="CZC10" s="119"/>
      <c r="CZD10" s="119"/>
      <c r="CZE10" s="119"/>
      <c r="CZF10" s="116"/>
      <c r="CZG10" s="117"/>
      <c r="CZH10" s="116"/>
      <c r="CZI10" s="118"/>
      <c r="CZJ10" s="119"/>
      <c r="CZK10" s="119"/>
      <c r="CZL10" s="119"/>
      <c r="CZM10" s="119"/>
      <c r="CZN10" s="119"/>
      <c r="CZO10" s="116"/>
      <c r="CZP10" s="117"/>
      <c r="CZQ10" s="116"/>
      <c r="CZR10" s="118"/>
      <c r="CZS10" s="119"/>
      <c r="CZT10" s="119"/>
      <c r="CZU10" s="119"/>
      <c r="CZV10" s="119"/>
      <c r="CZW10" s="119"/>
      <c r="CZX10" s="116"/>
      <c r="CZY10" s="117"/>
      <c r="CZZ10" s="116"/>
      <c r="DAA10" s="118"/>
      <c r="DAB10" s="119"/>
      <c r="DAC10" s="119"/>
      <c r="DAD10" s="119"/>
      <c r="DAE10" s="119"/>
      <c r="DAF10" s="119"/>
      <c r="DAG10" s="116"/>
      <c r="DAH10" s="117"/>
      <c r="DAI10" s="116"/>
      <c r="DAJ10" s="118"/>
      <c r="DAK10" s="119"/>
      <c r="DAL10" s="119"/>
      <c r="DAM10" s="119"/>
      <c r="DAN10" s="119"/>
      <c r="DAO10" s="119"/>
      <c r="DAP10" s="116"/>
      <c r="DAQ10" s="117"/>
      <c r="DAR10" s="116"/>
      <c r="DAS10" s="118"/>
      <c r="DAT10" s="119"/>
      <c r="DAU10" s="119"/>
      <c r="DAV10" s="119"/>
      <c r="DAW10" s="119"/>
      <c r="DAX10" s="119"/>
      <c r="DAY10" s="116"/>
      <c r="DAZ10" s="117"/>
      <c r="DBA10" s="116"/>
      <c r="DBB10" s="118"/>
      <c r="DBC10" s="119"/>
      <c r="DBD10" s="119"/>
      <c r="DBE10" s="119"/>
      <c r="DBF10" s="119"/>
      <c r="DBG10" s="119"/>
      <c r="DBH10" s="116"/>
      <c r="DBI10" s="117"/>
      <c r="DBJ10" s="116"/>
      <c r="DBK10" s="118"/>
      <c r="DBL10" s="119"/>
      <c r="DBM10" s="119"/>
      <c r="DBN10" s="119"/>
      <c r="DBO10" s="119"/>
      <c r="DBP10" s="119"/>
      <c r="DBQ10" s="116"/>
      <c r="DBR10" s="117"/>
      <c r="DBS10" s="116"/>
      <c r="DBT10" s="118"/>
      <c r="DBU10" s="119"/>
      <c r="DBV10" s="119"/>
      <c r="DBW10" s="119"/>
      <c r="DBX10" s="119"/>
      <c r="DBY10" s="119"/>
      <c r="DBZ10" s="116"/>
      <c r="DCA10" s="117"/>
      <c r="DCB10" s="116"/>
      <c r="DCC10" s="118"/>
      <c r="DCD10" s="119"/>
      <c r="DCE10" s="119"/>
      <c r="DCF10" s="119"/>
      <c r="DCG10" s="119"/>
      <c r="DCH10" s="119"/>
      <c r="DCI10" s="116"/>
      <c r="DCJ10" s="117"/>
      <c r="DCK10" s="116"/>
      <c r="DCL10" s="118"/>
      <c r="DCM10" s="119"/>
      <c r="DCN10" s="119"/>
      <c r="DCO10" s="119"/>
      <c r="DCP10" s="119"/>
      <c r="DCQ10" s="119"/>
      <c r="DCR10" s="116"/>
      <c r="DCS10" s="117"/>
      <c r="DCT10" s="116"/>
      <c r="DCU10" s="118"/>
      <c r="DCV10" s="119"/>
      <c r="DCW10" s="119"/>
      <c r="DCX10" s="119"/>
      <c r="DCY10" s="119"/>
      <c r="DCZ10" s="119"/>
      <c r="DDA10" s="116"/>
      <c r="DDB10" s="117"/>
      <c r="DDC10" s="116"/>
      <c r="DDD10" s="118"/>
      <c r="DDE10" s="119"/>
      <c r="DDF10" s="119"/>
      <c r="DDG10" s="119"/>
      <c r="DDH10" s="119"/>
      <c r="DDI10" s="119"/>
      <c r="DDJ10" s="116"/>
      <c r="DDK10" s="117"/>
      <c r="DDL10" s="116"/>
      <c r="DDM10" s="118"/>
      <c r="DDN10" s="119"/>
      <c r="DDO10" s="119"/>
      <c r="DDP10" s="119"/>
      <c r="DDQ10" s="119"/>
      <c r="DDR10" s="119"/>
      <c r="DDS10" s="116"/>
      <c r="DDT10" s="117"/>
      <c r="DDU10" s="116"/>
      <c r="DDV10" s="118"/>
      <c r="DDW10" s="119"/>
      <c r="DDX10" s="119"/>
      <c r="DDY10" s="119"/>
      <c r="DDZ10" s="119"/>
      <c r="DEA10" s="119"/>
      <c r="DEB10" s="116"/>
      <c r="DEC10" s="117"/>
      <c r="DED10" s="116"/>
      <c r="DEE10" s="118"/>
      <c r="DEF10" s="119"/>
      <c r="DEG10" s="119"/>
      <c r="DEH10" s="119"/>
      <c r="DEI10" s="119"/>
      <c r="DEJ10" s="119"/>
      <c r="DEK10" s="116"/>
      <c r="DEL10" s="117"/>
      <c r="DEM10" s="116"/>
      <c r="DEN10" s="118"/>
      <c r="DEO10" s="119"/>
      <c r="DEP10" s="119"/>
      <c r="DEQ10" s="119"/>
      <c r="DER10" s="119"/>
      <c r="DES10" s="119"/>
      <c r="DET10" s="116"/>
      <c r="DEU10" s="117"/>
      <c r="DEV10" s="116"/>
      <c r="DEW10" s="118"/>
      <c r="DEX10" s="119"/>
      <c r="DEY10" s="119"/>
      <c r="DEZ10" s="119"/>
      <c r="DFA10" s="119"/>
      <c r="DFB10" s="119"/>
      <c r="DFC10" s="116"/>
      <c r="DFD10" s="117"/>
      <c r="DFE10" s="116"/>
      <c r="DFF10" s="118"/>
      <c r="DFG10" s="119"/>
      <c r="DFH10" s="119"/>
      <c r="DFI10" s="119"/>
      <c r="DFJ10" s="119"/>
      <c r="DFK10" s="119"/>
      <c r="DFL10" s="116"/>
      <c r="DFM10" s="117"/>
      <c r="DFN10" s="116"/>
      <c r="DFO10" s="118"/>
      <c r="DFP10" s="119"/>
      <c r="DFQ10" s="119"/>
      <c r="DFR10" s="119"/>
      <c r="DFS10" s="119"/>
      <c r="DFT10" s="119"/>
      <c r="DFU10" s="116"/>
      <c r="DFV10" s="117"/>
      <c r="DFW10" s="116"/>
      <c r="DFX10" s="118"/>
      <c r="DFY10" s="119"/>
      <c r="DFZ10" s="119"/>
      <c r="DGA10" s="119"/>
      <c r="DGB10" s="119"/>
      <c r="DGC10" s="119"/>
      <c r="DGD10" s="116"/>
      <c r="DGE10" s="117"/>
      <c r="DGF10" s="116"/>
      <c r="DGG10" s="118"/>
      <c r="DGH10" s="119"/>
      <c r="DGI10" s="119"/>
      <c r="DGJ10" s="119"/>
      <c r="DGK10" s="119"/>
      <c r="DGL10" s="119"/>
      <c r="DGM10" s="116"/>
      <c r="DGN10" s="117"/>
      <c r="DGO10" s="116"/>
      <c r="DGP10" s="118"/>
      <c r="DGQ10" s="119"/>
      <c r="DGR10" s="119"/>
      <c r="DGS10" s="119"/>
      <c r="DGT10" s="119"/>
      <c r="DGU10" s="119"/>
      <c r="DGV10" s="116"/>
      <c r="DGW10" s="117"/>
      <c r="DGX10" s="116"/>
      <c r="DGY10" s="118"/>
      <c r="DGZ10" s="119"/>
      <c r="DHA10" s="119"/>
      <c r="DHB10" s="119"/>
      <c r="DHC10" s="119"/>
      <c r="DHD10" s="119"/>
      <c r="DHE10" s="116"/>
      <c r="DHF10" s="117"/>
      <c r="DHG10" s="116"/>
      <c r="DHH10" s="118"/>
      <c r="DHI10" s="119"/>
      <c r="DHJ10" s="119"/>
      <c r="DHK10" s="119"/>
      <c r="DHL10" s="119"/>
      <c r="DHM10" s="119"/>
      <c r="DHN10" s="116"/>
      <c r="DHO10" s="117"/>
      <c r="DHP10" s="116"/>
      <c r="DHQ10" s="118"/>
      <c r="DHR10" s="119"/>
      <c r="DHS10" s="119"/>
      <c r="DHT10" s="119"/>
      <c r="DHU10" s="119"/>
      <c r="DHV10" s="119"/>
      <c r="DHW10" s="116"/>
      <c r="DHX10" s="117"/>
      <c r="DHY10" s="116"/>
      <c r="DHZ10" s="118"/>
      <c r="DIA10" s="119"/>
      <c r="DIB10" s="119"/>
      <c r="DIC10" s="119"/>
      <c r="DID10" s="119"/>
      <c r="DIE10" s="119"/>
      <c r="DIF10" s="116"/>
      <c r="DIG10" s="117"/>
      <c r="DIH10" s="116"/>
      <c r="DII10" s="118"/>
      <c r="DIJ10" s="119"/>
      <c r="DIK10" s="119"/>
      <c r="DIL10" s="119"/>
      <c r="DIM10" s="119"/>
      <c r="DIN10" s="119"/>
      <c r="DIO10" s="116"/>
      <c r="DIP10" s="117"/>
      <c r="DIQ10" s="116"/>
      <c r="DIR10" s="118"/>
      <c r="DIS10" s="119"/>
      <c r="DIT10" s="119"/>
      <c r="DIU10" s="119"/>
      <c r="DIV10" s="119"/>
      <c r="DIW10" s="119"/>
      <c r="DIX10" s="116"/>
      <c r="DIY10" s="117"/>
      <c r="DIZ10" s="116"/>
      <c r="DJA10" s="118"/>
      <c r="DJB10" s="119"/>
      <c r="DJC10" s="119"/>
      <c r="DJD10" s="119"/>
      <c r="DJE10" s="119"/>
      <c r="DJF10" s="119"/>
      <c r="DJG10" s="116"/>
      <c r="DJH10" s="117"/>
      <c r="DJI10" s="116"/>
      <c r="DJJ10" s="118"/>
      <c r="DJK10" s="119"/>
      <c r="DJL10" s="119"/>
      <c r="DJM10" s="119"/>
      <c r="DJN10" s="119"/>
      <c r="DJO10" s="119"/>
      <c r="DJP10" s="116"/>
      <c r="DJQ10" s="117"/>
      <c r="DJR10" s="116"/>
      <c r="DJS10" s="118"/>
      <c r="DJT10" s="119"/>
      <c r="DJU10" s="119"/>
      <c r="DJV10" s="119"/>
      <c r="DJW10" s="119"/>
      <c r="DJX10" s="119"/>
      <c r="DJY10" s="116"/>
      <c r="DJZ10" s="117"/>
      <c r="DKA10" s="116"/>
      <c r="DKB10" s="118"/>
      <c r="DKC10" s="119"/>
      <c r="DKD10" s="119"/>
      <c r="DKE10" s="119"/>
      <c r="DKF10" s="119"/>
      <c r="DKG10" s="119"/>
      <c r="DKH10" s="116"/>
      <c r="DKI10" s="117"/>
      <c r="DKJ10" s="116"/>
      <c r="DKK10" s="118"/>
      <c r="DKL10" s="119"/>
      <c r="DKM10" s="119"/>
      <c r="DKN10" s="119"/>
      <c r="DKO10" s="119"/>
      <c r="DKP10" s="119"/>
      <c r="DKQ10" s="116"/>
      <c r="DKR10" s="117"/>
      <c r="DKS10" s="116"/>
      <c r="DKT10" s="118"/>
      <c r="DKU10" s="119"/>
      <c r="DKV10" s="119"/>
      <c r="DKW10" s="119"/>
      <c r="DKX10" s="119"/>
      <c r="DKY10" s="119"/>
      <c r="DKZ10" s="116"/>
      <c r="DLA10" s="117"/>
      <c r="DLB10" s="116"/>
      <c r="DLC10" s="118"/>
      <c r="DLD10" s="119"/>
      <c r="DLE10" s="119"/>
      <c r="DLF10" s="119"/>
      <c r="DLG10" s="119"/>
      <c r="DLH10" s="119"/>
      <c r="DLI10" s="116"/>
      <c r="DLJ10" s="117"/>
      <c r="DLK10" s="116"/>
      <c r="DLL10" s="118"/>
      <c r="DLM10" s="119"/>
      <c r="DLN10" s="119"/>
      <c r="DLO10" s="119"/>
      <c r="DLP10" s="119"/>
      <c r="DLQ10" s="119"/>
      <c r="DLR10" s="116"/>
      <c r="DLS10" s="117"/>
      <c r="DLT10" s="116"/>
      <c r="DLU10" s="118"/>
      <c r="DLV10" s="119"/>
      <c r="DLW10" s="119"/>
      <c r="DLX10" s="119"/>
      <c r="DLY10" s="119"/>
      <c r="DLZ10" s="119"/>
      <c r="DMA10" s="116"/>
      <c r="DMB10" s="117"/>
      <c r="DMC10" s="116"/>
      <c r="DMD10" s="118"/>
      <c r="DME10" s="119"/>
      <c r="DMF10" s="119"/>
      <c r="DMG10" s="119"/>
      <c r="DMH10" s="119"/>
      <c r="DMI10" s="119"/>
      <c r="DMJ10" s="116"/>
      <c r="DMK10" s="117"/>
      <c r="DML10" s="116"/>
      <c r="DMM10" s="118"/>
      <c r="DMN10" s="119"/>
      <c r="DMO10" s="119"/>
      <c r="DMP10" s="119"/>
      <c r="DMQ10" s="119"/>
      <c r="DMR10" s="119"/>
      <c r="DMS10" s="116"/>
      <c r="DMT10" s="117"/>
      <c r="DMU10" s="116"/>
      <c r="DMV10" s="118"/>
      <c r="DMW10" s="119"/>
      <c r="DMX10" s="119"/>
      <c r="DMY10" s="119"/>
      <c r="DMZ10" s="119"/>
      <c r="DNA10" s="119"/>
      <c r="DNB10" s="116"/>
      <c r="DNC10" s="117"/>
      <c r="DND10" s="116"/>
      <c r="DNE10" s="118"/>
      <c r="DNF10" s="119"/>
      <c r="DNG10" s="119"/>
      <c r="DNH10" s="119"/>
      <c r="DNI10" s="119"/>
      <c r="DNJ10" s="119"/>
      <c r="DNK10" s="116"/>
      <c r="DNL10" s="117"/>
      <c r="DNM10" s="116"/>
      <c r="DNN10" s="118"/>
      <c r="DNO10" s="119"/>
      <c r="DNP10" s="119"/>
      <c r="DNQ10" s="119"/>
      <c r="DNR10" s="119"/>
      <c r="DNS10" s="119"/>
      <c r="DNT10" s="116"/>
      <c r="DNU10" s="117"/>
      <c r="DNV10" s="116"/>
      <c r="DNW10" s="118"/>
      <c r="DNX10" s="119"/>
      <c r="DNY10" s="119"/>
      <c r="DNZ10" s="119"/>
      <c r="DOA10" s="119"/>
      <c r="DOB10" s="119"/>
      <c r="DOC10" s="116"/>
      <c r="DOD10" s="117"/>
      <c r="DOE10" s="116"/>
      <c r="DOF10" s="118"/>
      <c r="DOG10" s="119"/>
      <c r="DOH10" s="119"/>
      <c r="DOI10" s="119"/>
      <c r="DOJ10" s="119"/>
      <c r="DOK10" s="119"/>
      <c r="DOL10" s="116"/>
      <c r="DOM10" s="117"/>
      <c r="DON10" s="116"/>
      <c r="DOO10" s="118"/>
      <c r="DOP10" s="119"/>
      <c r="DOQ10" s="119"/>
      <c r="DOR10" s="119"/>
      <c r="DOS10" s="119"/>
      <c r="DOT10" s="119"/>
      <c r="DOU10" s="116"/>
      <c r="DOV10" s="117"/>
      <c r="DOW10" s="116"/>
      <c r="DOX10" s="118"/>
      <c r="DOY10" s="119"/>
      <c r="DOZ10" s="119"/>
      <c r="DPA10" s="119"/>
      <c r="DPB10" s="119"/>
      <c r="DPC10" s="119"/>
      <c r="DPD10" s="116"/>
      <c r="DPE10" s="117"/>
      <c r="DPF10" s="116"/>
      <c r="DPG10" s="118"/>
      <c r="DPH10" s="119"/>
      <c r="DPI10" s="119"/>
      <c r="DPJ10" s="119"/>
      <c r="DPK10" s="119"/>
      <c r="DPL10" s="119"/>
      <c r="DPM10" s="116"/>
      <c r="DPN10" s="117"/>
      <c r="DPO10" s="116"/>
      <c r="DPP10" s="118"/>
      <c r="DPQ10" s="119"/>
      <c r="DPR10" s="119"/>
      <c r="DPS10" s="119"/>
      <c r="DPT10" s="119"/>
      <c r="DPU10" s="119"/>
      <c r="DPV10" s="116"/>
      <c r="DPW10" s="117"/>
      <c r="DPX10" s="116"/>
      <c r="DPY10" s="118"/>
      <c r="DPZ10" s="119"/>
      <c r="DQA10" s="119"/>
      <c r="DQB10" s="119"/>
      <c r="DQC10" s="119"/>
      <c r="DQD10" s="119"/>
      <c r="DQE10" s="116"/>
      <c r="DQF10" s="117"/>
      <c r="DQG10" s="116"/>
      <c r="DQH10" s="118"/>
      <c r="DQI10" s="119"/>
      <c r="DQJ10" s="119"/>
      <c r="DQK10" s="119"/>
      <c r="DQL10" s="119"/>
      <c r="DQM10" s="119"/>
      <c r="DQN10" s="116"/>
      <c r="DQO10" s="117"/>
      <c r="DQP10" s="116"/>
      <c r="DQQ10" s="118"/>
      <c r="DQR10" s="119"/>
      <c r="DQS10" s="119"/>
      <c r="DQT10" s="119"/>
      <c r="DQU10" s="119"/>
      <c r="DQV10" s="119"/>
      <c r="DQW10" s="116"/>
      <c r="DQX10" s="117"/>
      <c r="DQY10" s="116"/>
      <c r="DQZ10" s="118"/>
      <c r="DRA10" s="119"/>
      <c r="DRB10" s="119"/>
      <c r="DRC10" s="119"/>
      <c r="DRD10" s="119"/>
      <c r="DRE10" s="119"/>
      <c r="DRF10" s="116"/>
      <c r="DRG10" s="117"/>
      <c r="DRH10" s="116"/>
      <c r="DRI10" s="118"/>
      <c r="DRJ10" s="119"/>
      <c r="DRK10" s="119"/>
      <c r="DRL10" s="119"/>
      <c r="DRM10" s="119"/>
      <c r="DRN10" s="119"/>
      <c r="DRO10" s="116"/>
      <c r="DRP10" s="117"/>
      <c r="DRQ10" s="116"/>
      <c r="DRR10" s="118"/>
      <c r="DRS10" s="119"/>
      <c r="DRT10" s="119"/>
      <c r="DRU10" s="119"/>
      <c r="DRV10" s="119"/>
      <c r="DRW10" s="119"/>
      <c r="DRX10" s="116"/>
      <c r="DRY10" s="117"/>
      <c r="DRZ10" s="116"/>
      <c r="DSA10" s="118"/>
      <c r="DSB10" s="119"/>
      <c r="DSC10" s="119"/>
      <c r="DSD10" s="119"/>
      <c r="DSE10" s="119"/>
      <c r="DSF10" s="119"/>
      <c r="DSG10" s="116"/>
      <c r="DSH10" s="117"/>
      <c r="DSI10" s="116"/>
      <c r="DSJ10" s="118"/>
      <c r="DSK10" s="119"/>
      <c r="DSL10" s="119"/>
      <c r="DSM10" s="119"/>
      <c r="DSN10" s="119"/>
      <c r="DSO10" s="119"/>
      <c r="DSP10" s="116"/>
      <c r="DSQ10" s="117"/>
      <c r="DSR10" s="116"/>
      <c r="DSS10" s="118"/>
      <c r="DST10" s="119"/>
      <c r="DSU10" s="119"/>
      <c r="DSV10" s="119"/>
      <c r="DSW10" s="119"/>
      <c r="DSX10" s="119"/>
      <c r="DSY10" s="116"/>
      <c r="DSZ10" s="117"/>
      <c r="DTA10" s="116"/>
      <c r="DTB10" s="118"/>
      <c r="DTC10" s="119"/>
      <c r="DTD10" s="119"/>
      <c r="DTE10" s="119"/>
      <c r="DTF10" s="119"/>
      <c r="DTG10" s="119"/>
      <c r="DTH10" s="116"/>
      <c r="DTI10" s="117"/>
      <c r="DTJ10" s="116"/>
      <c r="DTK10" s="118"/>
      <c r="DTL10" s="119"/>
      <c r="DTM10" s="119"/>
      <c r="DTN10" s="119"/>
      <c r="DTO10" s="119"/>
      <c r="DTP10" s="119"/>
      <c r="DTQ10" s="116"/>
      <c r="DTR10" s="117"/>
      <c r="DTS10" s="116"/>
      <c r="DTT10" s="118"/>
      <c r="DTU10" s="119"/>
      <c r="DTV10" s="119"/>
      <c r="DTW10" s="119"/>
      <c r="DTX10" s="119"/>
      <c r="DTY10" s="119"/>
      <c r="DTZ10" s="116"/>
      <c r="DUA10" s="117"/>
      <c r="DUB10" s="116"/>
      <c r="DUC10" s="118"/>
      <c r="DUD10" s="119"/>
      <c r="DUE10" s="119"/>
      <c r="DUF10" s="119"/>
      <c r="DUG10" s="119"/>
      <c r="DUH10" s="119"/>
      <c r="DUI10" s="116"/>
      <c r="DUJ10" s="117"/>
      <c r="DUK10" s="116"/>
      <c r="DUL10" s="118"/>
      <c r="DUM10" s="119"/>
      <c r="DUN10" s="119"/>
      <c r="DUO10" s="119"/>
      <c r="DUP10" s="119"/>
      <c r="DUQ10" s="119"/>
      <c r="DUR10" s="116"/>
      <c r="DUS10" s="117"/>
      <c r="DUT10" s="116"/>
      <c r="DUU10" s="118"/>
      <c r="DUV10" s="119"/>
      <c r="DUW10" s="119"/>
      <c r="DUX10" s="119"/>
      <c r="DUY10" s="119"/>
      <c r="DUZ10" s="119"/>
      <c r="DVA10" s="116"/>
      <c r="DVB10" s="117"/>
      <c r="DVC10" s="116"/>
      <c r="DVD10" s="118"/>
      <c r="DVE10" s="119"/>
      <c r="DVF10" s="119"/>
      <c r="DVG10" s="119"/>
      <c r="DVH10" s="119"/>
      <c r="DVI10" s="119"/>
      <c r="DVJ10" s="116"/>
      <c r="DVK10" s="117"/>
      <c r="DVL10" s="116"/>
      <c r="DVM10" s="118"/>
      <c r="DVN10" s="119"/>
      <c r="DVO10" s="119"/>
      <c r="DVP10" s="119"/>
      <c r="DVQ10" s="119"/>
      <c r="DVR10" s="119"/>
      <c r="DVS10" s="116"/>
      <c r="DVT10" s="117"/>
      <c r="DVU10" s="116"/>
      <c r="DVV10" s="118"/>
      <c r="DVW10" s="119"/>
      <c r="DVX10" s="119"/>
      <c r="DVY10" s="119"/>
      <c r="DVZ10" s="119"/>
      <c r="DWA10" s="119"/>
      <c r="DWB10" s="116"/>
      <c r="DWC10" s="117"/>
      <c r="DWD10" s="116"/>
      <c r="DWE10" s="118"/>
      <c r="DWF10" s="119"/>
      <c r="DWG10" s="119"/>
      <c r="DWH10" s="119"/>
      <c r="DWI10" s="119"/>
      <c r="DWJ10" s="119"/>
      <c r="DWK10" s="116"/>
      <c r="DWL10" s="117"/>
      <c r="DWM10" s="116"/>
      <c r="DWN10" s="118"/>
      <c r="DWO10" s="119"/>
      <c r="DWP10" s="119"/>
      <c r="DWQ10" s="119"/>
      <c r="DWR10" s="119"/>
      <c r="DWS10" s="119"/>
      <c r="DWT10" s="116"/>
      <c r="DWU10" s="117"/>
      <c r="DWV10" s="116"/>
      <c r="DWW10" s="118"/>
      <c r="DWX10" s="119"/>
      <c r="DWY10" s="119"/>
      <c r="DWZ10" s="119"/>
      <c r="DXA10" s="119"/>
      <c r="DXB10" s="119"/>
      <c r="DXC10" s="116"/>
      <c r="DXD10" s="117"/>
      <c r="DXE10" s="116"/>
      <c r="DXF10" s="118"/>
      <c r="DXG10" s="119"/>
      <c r="DXH10" s="119"/>
      <c r="DXI10" s="119"/>
      <c r="DXJ10" s="119"/>
      <c r="DXK10" s="119"/>
      <c r="DXL10" s="116"/>
      <c r="DXM10" s="117"/>
      <c r="DXN10" s="116"/>
      <c r="DXO10" s="118"/>
      <c r="DXP10" s="119"/>
      <c r="DXQ10" s="119"/>
      <c r="DXR10" s="119"/>
      <c r="DXS10" s="119"/>
      <c r="DXT10" s="119"/>
      <c r="DXU10" s="116"/>
      <c r="DXV10" s="117"/>
      <c r="DXW10" s="116"/>
      <c r="DXX10" s="118"/>
      <c r="DXY10" s="119"/>
      <c r="DXZ10" s="119"/>
      <c r="DYA10" s="119"/>
      <c r="DYB10" s="119"/>
      <c r="DYC10" s="119"/>
      <c r="DYD10" s="116"/>
      <c r="DYE10" s="117"/>
      <c r="DYF10" s="116"/>
      <c r="DYG10" s="118"/>
      <c r="DYH10" s="119"/>
      <c r="DYI10" s="119"/>
      <c r="DYJ10" s="119"/>
      <c r="DYK10" s="119"/>
      <c r="DYL10" s="119"/>
      <c r="DYM10" s="116"/>
      <c r="DYN10" s="117"/>
      <c r="DYO10" s="116"/>
      <c r="DYP10" s="118"/>
      <c r="DYQ10" s="119"/>
      <c r="DYR10" s="119"/>
      <c r="DYS10" s="119"/>
      <c r="DYT10" s="119"/>
      <c r="DYU10" s="119"/>
      <c r="DYV10" s="116"/>
      <c r="DYW10" s="117"/>
      <c r="DYX10" s="116"/>
      <c r="DYY10" s="118"/>
      <c r="DYZ10" s="119"/>
      <c r="DZA10" s="119"/>
      <c r="DZB10" s="119"/>
      <c r="DZC10" s="119"/>
      <c r="DZD10" s="119"/>
      <c r="DZE10" s="116"/>
      <c r="DZF10" s="117"/>
      <c r="DZG10" s="116"/>
      <c r="DZH10" s="118"/>
      <c r="DZI10" s="119"/>
      <c r="DZJ10" s="119"/>
      <c r="DZK10" s="119"/>
      <c r="DZL10" s="119"/>
      <c r="DZM10" s="119"/>
      <c r="DZN10" s="116"/>
      <c r="DZO10" s="117"/>
      <c r="DZP10" s="116"/>
      <c r="DZQ10" s="118"/>
      <c r="DZR10" s="119"/>
      <c r="DZS10" s="119"/>
      <c r="DZT10" s="119"/>
      <c r="DZU10" s="119"/>
      <c r="DZV10" s="119"/>
      <c r="DZW10" s="116"/>
      <c r="DZX10" s="117"/>
      <c r="DZY10" s="116"/>
      <c r="DZZ10" s="118"/>
      <c r="EAA10" s="119"/>
      <c r="EAB10" s="119"/>
      <c r="EAC10" s="119"/>
      <c r="EAD10" s="119"/>
      <c r="EAE10" s="119"/>
      <c r="EAF10" s="116"/>
      <c r="EAG10" s="117"/>
      <c r="EAH10" s="116"/>
      <c r="EAI10" s="118"/>
      <c r="EAJ10" s="119"/>
      <c r="EAK10" s="119"/>
      <c r="EAL10" s="119"/>
      <c r="EAM10" s="119"/>
      <c r="EAN10" s="119"/>
      <c r="EAO10" s="116"/>
      <c r="EAP10" s="117"/>
      <c r="EAQ10" s="116"/>
      <c r="EAR10" s="118"/>
      <c r="EAS10" s="119"/>
      <c r="EAT10" s="119"/>
      <c r="EAU10" s="119"/>
      <c r="EAV10" s="119"/>
      <c r="EAW10" s="119"/>
      <c r="EAX10" s="116"/>
      <c r="EAY10" s="117"/>
      <c r="EAZ10" s="116"/>
      <c r="EBA10" s="118"/>
      <c r="EBB10" s="119"/>
      <c r="EBC10" s="119"/>
      <c r="EBD10" s="119"/>
      <c r="EBE10" s="119"/>
      <c r="EBF10" s="119"/>
      <c r="EBG10" s="116"/>
      <c r="EBH10" s="117"/>
      <c r="EBI10" s="116"/>
      <c r="EBJ10" s="118"/>
      <c r="EBK10" s="119"/>
      <c r="EBL10" s="119"/>
      <c r="EBM10" s="119"/>
      <c r="EBN10" s="119"/>
      <c r="EBO10" s="119"/>
      <c r="EBP10" s="116"/>
      <c r="EBQ10" s="117"/>
      <c r="EBR10" s="116"/>
      <c r="EBS10" s="118"/>
      <c r="EBT10" s="119"/>
      <c r="EBU10" s="119"/>
      <c r="EBV10" s="119"/>
      <c r="EBW10" s="119"/>
      <c r="EBX10" s="119"/>
      <c r="EBY10" s="116"/>
      <c r="EBZ10" s="117"/>
      <c r="ECA10" s="116"/>
      <c r="ECB10" s="118"/>
      <c r="ECC10" s="119"/>
      <c r="ECD10" s="119"/>
      <c r="ECE10" s="119"/>
      <c r="ECF10" s="119"/>
      <c r="ECG10" s="119"/>
      <c r="ECH10" s="116"/>
      <c r="ECI10" s="117"/>
      <c r="ECJ10" s="116"/>
      <c r="ECK10" s="118"/>
      <c r="ECL10" s="119"/>
      <c r="ECM10" s="119"/>
      <c r="ECN10" s="119"/>
      <c r="ECO10" s="119"/>
      <c r="ECP10" s="119"/>
      <c r="ECQ10" s="116"/>
      <c r="ECR10" s="117"/>
      <c r="ECS10" s="116"/>
      <c r="ECT10" s="118"/>
      <c r="ECU10" s="119"/>
      <c r="ECV10" s="119"/>
      <c r="ECW10" s="119"/>
      <c r="ECX10" s="119"/>
      <c r="ECY10" s="119"/>
      <c r="ECZ10" s="116"/>
      <c r="EDA10" s="117"/>
      <c r="EDB10" s="116"/>
      <c r="EDC10" s="118"/>
      <c r="EDD10" s="119"/>
      <c r="EDE10" s="119"/>
      <c r="EDF10" s="119"/>
      <c r="EDG10" s="119"/>
      <c r="EDH10" s="119"/>
      <c r="EDI10" s="116"/>
      <c r="EDJ10" s="117"/>
      <c r="EDK10" s="116"/>
      <c r="EDL10" s="118"/>
      <c r="EDM10" s="119"/>
      <c r="EDN10" s="119"/>
      <c r="EDO10" s="119"/>
      <c r="EDP10" s="119"/>
      <c r="EDQ10" s="119"/>
      <c r="EDR10" s="116"/>
      <c r="EDS10" s="117"/>
      <c r="EDT10" s="116"/>
      <c r="EDU10" s="118"/>
      <c r="EDV10" s="119"/>
      <c r="EDW10" s="119"/>
      <c r="EDX10" s="119"/>
      <c r="EDY10" s="119"/>
      <c r="EDZ10" s="119"/>
      <c r="EEA10" s="116"/>
      <c r="EEB10" s="117"/>
      <c r="EEC10" s="116"/>
      <c r="EED10" s="118"/>
      <c r="EEE10" s="119"/>
      <c r="EEF10" s="119"/>
      <c r="EEG10" s="119"/>
      <c r="EEH10" s="119"/>
      <c r="EEI10" s="119"/>
      <c r="EEJ10" s="116"/>
      <c r="EEK10" s="117"/>
      <c r="EEL10" s="116"/>
      <c r="EEM10" s="118"/>
      <c r="EEN10" s="119"/>
      <c r="EEO10" s="119"/>
      <c r="EEP10" s="119"/>
      <c r="EEQ10" s="119"/>
      <c r="EER10" s="119"/>
      <c r="EES10" s="116"/>
      <c r="EET10" s="117"/>
      <c r="EEU10" s="116"/>
      <c r="EEV10" s="118"/>
      <c r="EEW10" s="119"/>
      <c r="EEX10" s="119"/>
      <c r="EEY10" s="119"/>
      <c r="EEZ10" s="119"/>
      <c r="EFA10" s="119"/>
      <c r="EFB10" s="116"/>
      <c r="EFC10" s="117"/>
      <c r="EFD10" s="116"/>
      <c r="EFE10" s="118"/>
      <c r="EFF10" s="119"/>
      <c r="EFG10" s="119"/>
      <c r="EFH10" s="119"/>
      <c r="EFI10" s="119"/>
      <c r="EFJ10" s="119"/>
      <c r="EFK10" s="116"/>
      <c r="EFL10" s="117"/>
      <c r="EFM10" s="116"/>
      <c r="EFN10" s="118"/>
      <c r="EFO10" s="119"/>
      <c r="EFP10" s="119"/>
      <c r="EFQ10" s="119"/>
      <c r="EFR10" s="119"/>
      <c r="EFS10" s="119"/>
      <c r="EFT10" s="116"/>
      <c r="EFU10" s="117"/>
      <c r="EFV10" s="116"/>
      <c r="EFW10" s="118"/>
      <c r="EFX10" s="119"/>
      <c r="EFY10" s="119"/>
      <c r="EFZ10" s="119"/>
      <c r="EGA10" s="119"/>
      <c r="EGB10" s="119"/>
      <c r="EGC10" s="116"/>
      <c r="EGD10" s="117"/>
      <c r="EGE10" s="116"/>
      <c r="EGF10" s="118"/>
      <c r="EGG10" s="119"/>
      <c r="EGH10" s="119"/>
      <c r="EGI10" s="119"/>
      <c r="EGJ10" s="119"/>
      <c r="EGK10" s="119"/>
      <c r="EGL10" s="116"/>
      <c r="EGM10" s="117"/>
      <c r="EGN10" s="116"/>
      <c r="EGO10" s="118"/>
      <c r="EGP10" s="119"/>
      <c r="EGQ10" s="119"/>
      <c r="EGR10" s="119"/>
      <c r="EGS10" s="119"/>
      <c r="EGT10" s="119"/>
      <c r="EGU10" s="116"/>
      <c r="EGV10" s="117"/>
      <c r="EGW10" s="116"/>
      <c r="EGX10" s="118"/>
      <c r="EGY10" s="119"/>
      <c r="EGZ10" s="119"/>
      <c r="EHA10" s="119"/>
      <c r="EHB10" s="119"/>
      <c r="EHC10" s="119"/>
      <c r="EHD10" s="116"/>
      <c r="EHE10" s="117"/>
      <c r="EHF10" s="116"/>
      <c r="EHG10" s="118"/>
      <c r="EHH10" s="119"/>
      <c r="EHI10" s="119"/>
      <c r="EHJ10" s="119"/>
      <c r="EHK10" s="119"/>
      <c r="EHL10" s="119"/>
      <c r="EHM10" s="116"/>
      <c r="EHN10" s="117"/>
      <c r="EHO10" s="116"/>
      <c r="EHP10" s="118"/>
      <c r="EHQ10" s="119"/>
      <c r="EHR10" s="119"/>
      <c r="EHS10" s="119"/>
      <c r="EHT10" s="119"/>
      <c r="EHU10" s="119"/>
      <c r="EHV10" s="116"/>
      <c r="EHW10" s="117"/>
      <c r="EHX10" s="116"/>
      <c r="EHY10" s="118"/>
      <c r="EHZ10" s="119"/>
      <c r="EIA10" s="119"/>
      <c r="EIB10" s="119"/>
      <c r="EIC10" s="119"/>
      <c r="EID10" s="119"/>
      <c r="EIE10" s="116"/>
      <c r="EIF10" s="117"/>
      <c r="EIG10" s="116"/>
      <c r="EIH10" s="118"/>
      <c r="EII10" s="119"/>
      <c r="EIJ10" s="119"/>
      <c r="EIK10" s="119"/>
      <c r="EIL10" s="119"/>
      <c r="EIM10" s="119"/>
      <c r="EIN10" s="116"/>
      <c r="EIO10" s="117"/>
      <c r="EIP10" s="116"/>
      <c r="EIQ10" s="118"/>
      <c r="EIR10" s="119"/>
      <c r="EIS10" s="119"/>
      <c r="EIT10" s="119"/>
      <c r="EIU10" s="119"/>
      <c r="EIV10" s="119"/>
      <c r="EIW10" s="116"/>
      <c r="EIX10" s="117"/>
      <c r="EIY10" s="116"/>
      <c r="EIZ10" s="118"/>
      <c r="EJA10" s="119"/>
      <c r="EJB10" s="119"/>
      <c r="EJC10" s="119"/>
      <c r="EJD10" s="119"/>
      <c r="EJE10" s="119"/>
      <c r="EJF10" s="116"/>
      <c r="EJG10" s="117"/>
      <c r="EJH10" s="116"/>
      <c r="EJI10" s="118"/>
      <c r="EJJ10" s="119"/>
      <c r="EJK10" s="119"/>
      <c r="EJL10" s="119"/>
      <c r="EJM10" s="119"/>
      <c r="EJN10" s="119"/>
      <c r="EJO10" s="116"/>
      <c r="EJP10" s="117"/>
      <c r="EJQ10" s="116"/>
      <c r="EJR10" s="118"/>
      <c r="EJS10" s="119"/>
      <c r="EJT10" s="119"/>
      <c r="EJU10" s="119"/>
      <c r="EJV10" s="119"/>
      <c r="EJW10" s="119"/>
      <c r="EJX10" s="116"/>
      <c r="EJY10" s="117"/>
      <c r="EJZ10" s="116"/>
      <c r="EKA10" s="118"/>
      <c r="EKB10" s="119"/>
      <c r="EKC10" s="119"/>
      <c r="EKD10" s="119"/>
      <c r="EKE10" s="119"/>
      <c r="EKF10" s="119"/>
      <c r="EKG10" s="116"/>
      <c r="EKH10" s="117"/>
      <c r="EKI10" s="116"/>
      <c r="EKJ10" s="118"/>
      <c r="EKK10" s="119"/>
      <c r="EKL10" s="119"/>
      <c r="EKM10" s="119"/>
      <c r="EKN10" s="119"/>
      <c r="EKO10" s="119"/>
      <c r="EKP10" s="116"/>
      <c r="EKQ10" s="117"/>
      <c r="EKR10" s="116"/>
      <c r="EKS10" s="118"/>
      <c r="EKT10" s="119"/>
      <c r="EKU10" s="119"/>
      <c r="EKV10" s="119"/>
      <c r="EKW10" s="119"/>
      <c r="EKX10" s="119"/>
      <c r="EKY10" s="116"/>
      <c r="EKZ10" s="117"/>
      <c r="ELA10" s="116"/>
      <c r="ELB10" s="118"/>
      <c r="ELC10" s="119"/>
      <c r="ELD10" s="119"/>
      <c r="ELE10" s="119"/>
      <c r="ELF10" s="119"/>
      <c r="ELG10" s="119"/>
      <c r="ELH10" s="116"/>
      <c r="ELI10" s="117"/>
      <c r="ELJ10" s="116"/>
      <c r="ELK10" s="118"/>
      <c r="ELL10" s="119"/>
      <c r="ELM10" s="119"/>
      <c r="ELN10" s="119"/>
      <c r="ELO10" s="119"/>
      <c r="ELP10" s="119"/>
      <c r="ELQ10" s="116"/>
      <c r="ELR10" s="117"/>
      <c r="ELS10" s="116"/>
      <c r="ELT10" s="118"/>
      <c r="ELU10" s="119"/>
      <c r="ELV10" s="119"/>
      <c r="ELW10" s="119"/>
      <c r="ELX10" s="119"/>
      <c r="ELY10" s="119"/>
      <c r="ELZ10" s="116"/>
      <c r="EMA10" s="117"/>
      <c r="EMB10" s="116"/>
      <c r="EMC10" s="118"/>
      <c r="EMD10" s="119"/>
      <c r="EME10" s="119"/>
      <c r="EMF10" s="119"/>
      <c r="EMG10" s="119"/>
      <c r="EMH10" s="119"/>
      <c r="EMI10" s="116"/>
      <c r="EMJ10" s="117"/>
      <c r="EMK10" s="116"/>
      <c r="EML10" s="118"/>
      <c r="EMM10" s="119"/>
      <c r="EMN10" s="119"/>
      <c r="EMO10" s="119"/>
      <c r="EMP10" s="119"/>
      <c r="EMQ10" s="119"/>
      <c r="EMR10" s="116"/>
      <c r="EMS10" s="117"/>
      <c r="EMT10" s="116"/>
      <c r="EMU10" s="118"/>
      <c r="EMV10" s="119"/>
      <c r="EMW10" s="119"/>
      <c r="EMX10" s="119"/>
      <c r="EMY10" s="119"/>
      <c r="EMZ10" s="119"/>
      <c r="ENA10" s="116"/>
      <c r="ENB10" s="117"/>
      <c r="ENC10" s="116"/>
      <c r="END10" s="118"/>
      <c r="ENE10" s="119"/>
      <c r="ENF10" s="119"/>
      <c r="ENG10" s="119"/>
      <c r="ENH10" s="119"/>
      <c r="ENI10" s="119"/>
      <c r="ENJ10" s="116"/>
      <c r="ENK10" s="117"/>
      <c r="ENL10" s="116"/>
      <c r="ENM10" s="118"/>
      <c r="ENN10" s="119"/>
      <c r="ENO10" s="119"/>
      <c r="ENP10" s="119"/>
      <c r="ENQ10" s="119"/>
      <c r="ENR10" s="119"/>
      <c r="ENS10" s="116"/>
      <c r="ENT10" s="117"/>
      <c r="ENU10" s="116"/>
      <c r="ENV10" s="118"/>
      <c r="ENW10" s="119"/>
      <c r="ENX10" s="119"/>
      <c r="ENY10" s="119"/>
      <c r="ENZ10" s="119"/>
      <c r="EOA10" s="119"/>
      <c r="EOB10" s="116"/>
      <c r="EOC10" s="117"/>
      <c r="EOD10" s="116"/>
      <c r="EOE10" s="118"/>
      <c r="EOF10" s="119"/>
      <c r="EOG10" s="119"/>
      <c r="EOH10" s="119"/>
      <c r="EOI10" s="119"/>
      <c r="EOJ10" s="119"/>
      <c r="EOK10" s="116"/>
      <c r="EOL10" s="117"/>
      <c r="EOM10" s="116"/>
      <c r="EON10" s="118"/>
      <c r="EOO10" s="119"/>
      <c r="EOP10" s="119"/>
      <c r="EOQ10" s="119"/>
      <c r="EOR10" s="119"/>
      <c r="EOS10" s="119"/>
      <c r="EOT10" s="116"/>
      <c r="EOU10" s="117"/>
      <c r="EOV10" s="116"/>
      <c r="EOW10" s="118"/>
      <c r="EOX10" s="119"/>
      <c r="EOY10" s="119"/>
      <c r="EOZ10" s="119"/>
      <c r="EPA10" s="119"/>
      <c r="EPB10" s="119"/>
      <c r="EPC10" s="116"/>
      <c r="EPD10" s="117"/>
      <c r="EPE10" s="116"/>
      <c r="EPF10" s="118"/>
      <c r="EPG10" s="119"/>
      <c r="EPH10" s="119"/>
      <c r="EPI10" s="119"/>
      <c r="EPJ10" s="119"/>
      <c r="EPK10" s="119"/>
      <c r="EPL10" s="116"/>
      <c r="EPM10" s="117"/>
      <c r="EPN10" s="116"/>
      <c r="EPO10" s="118"/>
      <c r="EPP10" s="119"/>
      <c r="EPQ10" s="119"/>
      <c r="EPR10" s="119"/>
      <c r="EPS10" s="119"/>
      <c r="EPT10" s="119"/>
      <c r="EPU10" s="116"/>
      <c r="EPV10" s="117"/>
      <c r="EPW10" s="116"/>
      <c r="EPX10" s="118"/>
      <c r="EPY10" s="119"/>
      <c r="EPZ10" s="119"/>
      <c r="EQA10" s="119"/>
      <c r="EQB10" s="119"/>
      <c r="EQC10" s="119"/>
      <c r="EQD10" s="116"/>
      <c r="EQE10" s="117"/>
      <c r="EQF10" s="116"/>
      <c r="EQG10" s="118"/>
      <c r="EQH10" s="119"/>
      <c r="EQI10" s="119"/>
      <c r="EQJ10" s="119"/>
      <c r="EQK10" s="119"/>
      <c r="EQL10" s="119"/>
      <c r="EQM10" s="116"/>
      <c r="EQN10" s="117"/>
      <c r="EQO10" s="116"/>
      <c r="EQP10" s="118"/>
      <c r="EQQ10" s="119"/>
      <c r="EQR10" s="119"/>
      <c r="EQS10" s="119"/>
      <c r="EQT10" s="119"/>
      <c r="EQU10" s="119"/>
      <c r="EQV10" s="116"/>
      <c r="EQW10" s="117"/>
      <c r="EQX10" s="116"/>
      <c r="EQY10" s="118"/>
      <c r="EQZ10" s="119"/>
      <c r="ERA10" s="119"/>
      <c r="ERB10" s="119"/>
      <c r="ERC10" s="119"/>
      <c r="ERD10" s="119"/>
      <c r="ERE10" s="116"/>
      <c r="ERF10" s="117"/>
      <c r="ERG10" s="116"/>
      <c r="ERH10" s="118"/>
      <c r="ERI10" s="119"/>
      <c r="ERJ10" s="119"/>
      <c r="ERK10" s="119"/>
      <c r="ERL10" s="119"/>
      <c r="ERM10" s="119"/>
      <c r="ERN10" s="116"/>
      <c r="ERO10" s="117"/>
      <c r="ERP10" s="116"/>
      <c r="ERQ10" s="118"/>
      <c r="ERR10" s="119"/>
      <c r="ERS10" s="119"/>
      <c r="ERT10" s="119"/>
      <c r="ERU10" s="119"/>
      <c r="ERV10" s="119"/>
      <c r="ERW10" s="116"/>
      <c r="ERX10" s="117"/>
      <c r="ERY10" s="116"/>
      <c r="ERZ10" s="118"/>
      <c r="ESA10" s="119"/>
      <c r="ESB10" s="119"/>
      <c r="ESC10" s="119"/>
      <c r="ESD10" s="119"/>
      <c r="ESE10" s="119"/>
      <c r="ESF10" s="116"/>
      <c r="ESG10" s="117"/>
      <c r="ESH10" s="116"/>
      <c r="ESI10" s="118"/>
      <c r="ESJ10" s="119"/>
      <c r="ESK10" s="119"/>
      <c r="ESL10" s="119"/>
      <c r="ESM10" s="119"/>
      <c r="ESN10" s="119"/>
      <c r="ESO10" s="116"/>
      <c r="ESP10" s="117"/>
      <c r="ESQ10" s="116"/>
      <c r="ESR10" s="118"/>
      <c r="ESS10" s="119"/>
      <c r="EST10" s="119"/>
      <c r="ESU10" s="119"/>
      <c r="ESV10" s="119"/>
      <c r="ESW10" s="119"/>
      <c r="ESX10" s="116"/>
      <c r="ESY10" s="117"/>
      <c r="ESZ10" s="116"/>
      <c r="ETA10" s="118"/>
      <c r="ETB10" s="119"/>
      <c r="ETC10" s="119"/>
      <c r="ETD10" s="119"/>
      <c r="ETE10" s="119"/>
      <c r="ETF10" s="119"/>
      <c r="ETG10" s="116"/>
      <c r="ETH10" s="117"/>
      <c r="ETI10" s="116"/>
      <c r="ETJ10" s="118"/>
      <c r="ETK10" s="119"/>
      <c r="ETL10" s="119"/>
      <c r="ETM10" s="119"/>
      <c r="ETN10" s="119"/>
      <c r="ETO10" s="119"/>
      <c r="ETP10" s="116"/>
      <c r="ETQ10" s="117"/>
      <c r="ETR10" s="116"/>
      <c r="ETS10" s="118"/>
      <c r="ETT10" s="119"/>
      <c r="ETU10" s="119"/>
      <c r="ETV10" s="119"/>
      <c r="ETW10" s="119"/>
      <c r="ETX10" s="119"/>
      <c r="ETY10" s="116"/>
      <c r="ETZ10" s="117"/>
      <c r="EUA10" s="116"/>
      <c r="EUB10" s="118"/>
      <c r="EUC10" s="119"/>
      <c r="EUD10" s="119"/>
      <c r="EUE10" s="119"/>
      <c r="EUF10" s="119"/>
      <c r="EUG10" s="119"/>
      <c r="EUH10" s="116"/>
      <c r="EUI10" s="117"/>
      <c r="EUJ10" s="116"/>
      <c r="EUK10" s="118"/>
      <c r="EUL10" s="119"/>
      <c r="EUM10" s="119"/>
      <c r="EUN10" s="119"/>
      <c r="EUO10" s="119"/>
      <c r="EUP10" s="119"/>
      <c r="EUQ10" s="116"/>
      <c r="EUR10" s="117"/>
      <c r="EUS10" s="116"/>
      <c r="EUT10" s="118"/>
      <c r="EUU10" s="119"/>
      <c r="EUV10" s="119"/>
      <c r="EUW10" s="119"/>
      <c r="EUX10" s="119"/>
      <c r="EUY10" s="119"/>
      <c r="EUZ10" s="116"/>
      <c r="EVA10" s="117"/>
      <c r="EVB10" s="116"/>
      <c r="EVC10" s="118"/>
      <c r="EVD10" s="119"/>
      <c r="EVE10" s="119"/>
      <c r="EVF10" s="119"/>
      <c r="EVG10" s="119"/>
      <c r="EVH10" s="119"/>
      <c r="EVI10" s="116"/>
      <c r="EVJ10" s="117"/>
      <c r="EVK10" s="116"/>
      <c r="EVL10" s="118"/>
      <c r="EVM10" s="119"/>
      <c r="EVN10" s="119"/>
      <c r="EVO10" s="119"/>
      <c r="EVP10" s="119"/>
      <c r="EVQ10" s="119"/>
      <c r="EVR10" s="116"/>
      <c r="EVS10" s="117"/>
      <c r="EVT10" s="116"/>
      <c r="EVU10" s="118"/>
      <c r="EVV10" s="119"/>
      <c r="EVW10" s="119"/>
      <c r="EVX10" s="119"/>
      <c r="EVY10" s="119"/>
      <c r="EVZ10" s="119"/>
      <c r="EWA10" s="116"/>
      <c r="EWB10" s="117"/>
      <c r="EWC10" s="116"/>
      <c r="EWD10" s="118"/>
      <c r="EWE10" s="119"/>
      <c r="EWF10" s="119"/>
      <c r="EWG10" s="119"/>
      <c r="EWH10" s="119"/>
      <c r="EWI10" s="119"/>
      <c r="EWJ10" s="116"/>
      <c r="EWK10" s="117"/>
      <c r="EWL10" s="116"/>
      <c r="EWM10" s="118"/>
      <c r="EWN10" s="119"/>
      <c r="EWO10" s="119"/>
      <c r="EWP10" s="119"/>
      <c r="EWQ10" s="119"/>
      <c r="EWR10" s="119"/>
      <c r="EWS10" s="116"/>
      <c r="EWT10" s="117"/>
      <c r="EWU10" s="116"/>
      <c r="EWV10" s="118"/>
      <c r="EWW10" s="119"/>
      <c r="EWX10" s="119"/>
      <c r="EWY10" s="119"/>
      <c r="EWZ10" s="119"/>
      <c r="EXA10" s="119"/>
      <c r="EXB10" s="116"/>
      <c r="EXC10" s="117"/>
      <c r="EXD10" s="116"/>
      <c r="EXE10" s="118"/>
      <c r="EXF10" s="119"/>
      <c r="EXG10" s="119"/>
      <c r="EXH10" s="119"/>
      <c r="EXI10" s="119"/>
      <c r="EXJ10" s="119"/>
      <c r="EXK10" s="116"/>
      <c r="EXL10" s="117"/>
      <c r="EXM10" s="116"/>
      <c r="EXN10" s="118"/>
      <c r="EXO10" s="119"/>
      <c r="EXP10" s="119"/>
      <c r="EXQ10" s="119"/>
      <c r="EXR10" s="119"/>
      <c r="EXS10" s="119"/>
      <c r="EXT10" s="116"/>
      <c r="EXU10" s="117"/>
      <c r="EXV10" s="116"/>
      <c r="EXW10" s="118"/>
      <c r="EXX10" s="119"/>
      <c r="EXY10" s="119"/>
      <c r="EXZ10" s="119"/>
      <c r="EYA10" s="119"/>
      <c r="EYB10" s="119"/>
      <c r="EYC10" s="116"/>
      <c r="EYD10" s="117"/>
      <c r="EYE10" s="116"/>
      <c r="EYF10" s="118"/>
      <c r="EYG10" s="119"/>
      <c r="EYH10" s="119"/>
      <c r="EYI10" s="119"/>
      <c r="EYJ10" s="119"/>
      <c r="EYK10" s="119"/>
      <c r="EYL10" s="116"/>
      <c r="EYM10" s="117"/>
      <c r="EYN10" s="116"/>
      <c r="EYO10" s="118"/>
      <c r="EYP10" s="119"/>
      <c r="EYQ10" s="119"/>
      <c r="EYR10" s="119"/>
      <c r="EYS10" s="119"/>
      <c r="EYT10" s="119"/>
      <c r="EYU10" s="116"/>
      <c r="EYV10" s="117"/>
      <c r="EYW10" s="116"/>
      <c r="EYX10" s="118"/>
      <c r="EYY10" s="119"/>
      <c r="EYZ10" s="119"/>
      <c r="EZA10" s="119"/>
      <c r="EZB10" s="119"/>
      <c r="EZC10" s="119"/>
      <c r="EZD10" s="116"/>
      <c r="EZE10" s="117"/>
      <c r="EZF10" s="116"/>
      <c r="EZG10" s="118"/>
      <c r="EZH10" s="119"/>
      <c r="EZI10" s="119"/>
      <c r="EZJ10" s="119"/>
      <c r="EZK10" s="119"/>
      <c r="EZL10" s="119"/>
      <c r="EZM10" s="116"/>
      <c r="EZN10" s="117"/>
      <c r="EZO10" s="116"/>
      <c r="EZP10" s="118"/>
      <c r="EZQ10" s="119"/>
      <c r="EZR10" s="119"/>
      <c r="EZS10" s="119"/>
      <c r="EZT10" s="119"/>
      <c r="EZU10" s="119"/>
      <c r="EZV10" s="116"/>
      <c r="EZW10" s="117"/>
      <c r="EZX10" s="116"/>
      <c r="EZY10" s="118"/>
      <c r="EZZ10" s="119"/>
      <c r="FAA10" s="119"/>
      <c r="FAB10" s="119"/>
      <c r="FAC10" s="119"/>
      <c r="FAD10" s="119"/>
      <c r="FAE10" s="116"/>
      <c r="FAF10" s="117"/>
      <c r="FAG10" s="116"/>
      <c r="FAH10" s="118"/>
      <c r="FAI10" s="119"/>
      <c r="FAJ10" s="119"/>
      <c r="FAK10" s="119"/>
      <c r="FAL10" s="119"/>
      <c r="FAM10" s="119"/>
      <c r="FAN10" s="116"/>
      <c r="FAO10" s="117"/>
      <c r="FAP10" s="116"/>
      <c r="FAQ10" s="118"/>
      <c r="FAR10" s="119"/>
      <c r="FAS10" s="119"/>
      <c r="FAT10" s="119"/>
      <c r="FAU10" s="119"/>
      <c r="FAV10" s="119"/>
      <c r="FAW10" s="116"/>
      <c r="FAX10" s="117"/>
      <c r="FAY10" s="116"/>
      <c r="FAZ10" s="118"/>
      <c r="FBA10" s="119"/>
      <c r="FBB10" s="119"/>
      <c r="FBC10" s="119"/>
      <c r="FBD10" s="119"/>
      <c r="FBE10" s="119"/>
      <c r="FBF10" s="116"/>
      <c r="FBG10" s="117"/>
      <c r="FBH10" s="116"/>
      <c r="FBI10" s="118"/>
      <c r="FBJ10" s="119"/>
      <c r="FBK10" s="119"/>
      <c r="FBL10" s="119"/>
      <c r="FBM10" s="119"/>
      <c r="FBN10" s="119"/>
      <c r="FBO10" s="116"/>
      <c r="FBP10" s="117"/>
      <c r="FBQ10" s="116"/>
      <c r="FBR10" s="118"/>
      <c r="FBS10" s="119"/>
      <c r="FBT10" s="119"/>
      <c r="FBU10" s="119"/>
      <c r="FBV10" s="119"/>
      <c r="FBW10" s="119"/>
      <c r="FBX10" s="116"/>
      <c r="FBY10" s="117"/>
      <c r="FBZ10" s="116"/>
      <c r="FCA10" s="118"/>
      <c r="FCB10" s="119"/>
      <c r="FCC10" s="119"/>
      <c r="FCD10" s="119"/>
      <c r="FCE10" s="119"/>
      <c r="FCF10" s="119"/>
      <c r="FCG10" s="116"/>
      <c r="FCH10" s="117"/>
      <c r="FCI10" s="116"/>
      <c r="FCJ10" s="118"/>
      <c r="FCK10" s="119"/>
      <c r="FCL10" s="119"/>
      <c r="FCM10" s="119"/>
      <c r="FCN10" s="119"/>
      <c r="FCO10" s="119"/>
      <c r="FCP10" s="116"/>
      <c r="FCQ10" s="117"/>
      <c r="FCR10" s="116"/>
      <c r="FCS10" s="118"/>
      <c r="FCT10" s="119"/>
      <c r="FCU10" s="119"/>
      <c r="FCV10" s="119"/>
      <c r="FCW10" s="119"/>
      <c r="FCX10" s="119"/>
      <c r="FCY10" s="116"/>
      <c r="FCZ10" s="117"/>
      <c r="FDA10" s="116"/>
      <c r="FDB10" s="118"/>
      <c r="FDC10" s="119"/>
      <c r="FDD10" s="119"/>
      <c r="FDE10" s="119"/>
      <c r="FDF10" s="119"/>
      <c r="FDG10" s="119"/>
      <c r="FDH10" s="116"/>
      <c r="FDI10" s="117"/>
      <c r="FDJ10" s="116"/>
      <c r="FDK10" s="118"/>
      <c r="FDL10" s="119"/>
      <c r="FDM10" s="119"/>
      <c r="FDN10" s="119"/>
      <c r="FDO10" s="119"/>
      <c r="FDP10" s="119"/>
      <c r="FDQ10" s="116"/>
      <c r="FDR10" s="117"/>
      <c r="FDS10" s="116"/>
      <c r="FDT10" s="118"/>
      <c r="FDU10" s="119"/>
      <c r="FDV10" s="119"/>
      <c r="FDW10" s="119"/>
      <c r="FDX10" s="119"/>
      <c r="FDY10" s="119"/>
      <c r="FDZ10" s="116"/>
      <c r="FEA10" s="117"/>
      <c r="FEB10" s="116"/>
      <c r="FEC10" s="118"/>
      <c r="FED10" s="119"/>
      <c r="FEE10" s="119"/>
      <c r="FEF10" s="119"/>
      <c r="FEG10" s="119"/>
      <c r="FEH10" s="119"/>
      <c r="FEI10" s="116"/>
      <c r="FEJ10" s="117"/>
      <c r="FEK10" s="116"/>
      <c r="FEL10" s="118"/>
      <c r="FEM10" s="119"/>
      <c r="FEN10" s="119"/>
      <c r="FEO10" s="119"/>
      <c r="FEP10" s="119"/>
      <c r="FEQ10" s="119"/>
      <c r="FER10" s="116"/>
      <c r="FES10" s="117"/>
      <c r="FET10" s="116"/>
      <c r="FEU10" s="118"/>
      <c r="FEV10" s="119"/>
      <c r="FEW10" s="119"/>
      <c r="FEX10" s="119"/>
      <c r="FEY10" s="119"/>
      <c r="FEZ10" s="119"/>
      <c r="FFA10" s="116"/>
      <c r="FFB10" s="117"/>
      <c r="FFC10" s="116"/>
      <c r="FFD10" s="118"/>
      <c r="FFE10" s="119"/>
      <c r="FFF10" s="119"/>
      <c r="FFG10" s="119"/>
      <c r="FFH10" s="119"/>
      <c r="FFI10" s="119"/>
      <c r="FFJ10" s="116"/>
      <c r="FFK10" s="117"/>
      <c r="FFL10" s="116"/>
      <c r="FFM10" s="118"/>
      <c r="FFN10" s="119"/>
      <c r="FFO10" s="119"/>
      <c r="FFP10" s="119"/>
      <c r="FFQ10" s="119"/>
      <c r="FFR10" s="119"/>
      <c r="FFS10" s="116"/>
      <c r="FFT10" s="117"/>
      <c r="FFU10" s="116"/>
      <c r="FFV10" s="118"/>
      <c r="FFW10" s="119"/>
      <c r="FFX10" s="119"/>
      <c r="FFY10" s="119"/>
      <c r="FFZ10" s="119"/>
      <c r="FGA10" s="119"/>
      <c r="FGB10" s="116"/>
      <c r="FGC10" s="117"/>
      <c r="FGD10" s="116"/>
      <c r="FGE10" s="118"/>
      <c r="FGF10" s="119"/>
      <c r="FGG10" s="119"/>
      <c r="FGH10" s="119"/>
      <c r="FGI10" s="119"/>
      <c r="FGJ10" s="119"/>
      <c r="FGK10" s="116"/>
      <c r="FGL10" s="117"/>
      <c r="FGM10" s="116"/>
      <c r="FGN10" s="118"/>
      <c r="FGO10" s="119"/>
      <c r="FGP10" s="119"/>
      <c r="FGQ10" s="119"/>
      <c r="FGR10" s="119"/>
      <c r="FGS10" s="119"/>
      <c r="FGT10" s="116"/>
      <c r="FGU10" s="117"/>
      <c r="FGV10" s="116"/>
      <c r="FGW10" s="118"/>
      <c r="FGX10" s="119"/>
      <c r="FGY10" s="119"/>
      <c r="FGZ10" s="119"/>
      <c r="FHA10" s="119"/>
      <c r="FHB10" s="119"/>
      <c r="FHC10" s="116"/>
      <c r="FHD10" s="117"/>
      <c r="FHE10" s="116"/>
      <c r="FHF10" s="118"/>
      <c r="FHG10" s="119"/>
      <c r="FHH10" s="119"/>
      <c r="FHI10" s="119"/>
      <c r="FHJ10" s="119"/>
      <c r="FHK10" s="119"/>
      <c r="FHL10" s="116"/>
      <c r="FHM10" s="117"/>
      <c r="FHN10" s="116"/>
      <c r="FHO10" s="118"/>
      <c r="FHP10" s="119"/>
      <c r="FHQ10" s="119"/>
      <c r="FHR10" s="119"/>
      <c r="FHS10" s="119"/>
      <c r="FHT10" s="119"/>
      <c r="FHU10" s="116"/>
      <c r="FHV10" s="117"/>
      <c r="FHW10" s="116"/>
      <c r="FHX10" s="118"/>
      <c r="FHY10" s="119"/>
      <c r="FHZ10" s="119"/>
      <c r="FIA10" s="119"/>
      <c r="FIB10" s="119"/>
      <c r="FIC10" s="119"/>
      <c r="FID10" s="116"/>
      <c r="FIE10" s="117"/>
      <c r="FIF10" s="116"/>
      <c r="FIG10" s="118"/>
      <c r="FIH10" s="119"/>
      <c r="FII10" s="119"/>
      <c r="FIJ10" s="119"/>
      <c r="FIK10" s="119"/>
      <c r="FIL10" s="119"/>
      <c r="FIM10" s="116"/>
      <c r="FIN10" s="117"/>
      <c r="FIO10" s="116"/>
      <c r="FIP10" s="118"/>
      <c r="FIQ10" s="119"/>
      <c r="FIR10" s="119"/>
      <c r="FIS10" s="119"/>
      <c r="FIT10" s="119"/>
      <c r="FIU10" s="119"/>
      <c r="FIV10" s="116"/>
      <c r="FIW10" s="117"/>
      <c r="FIX10" s="116"/>
      <c r="FIY10" s="118"/>
      <c r="FIZ10" s="119"/>
      <c r="FJA10" s="119"/>
      <c r="FJB10" s="119"/>
      <c r="FJC10" s="119"/>
      <c r="FJD10" s="119"/>
      <c r="FJE10" s="116"/>
      <c r="FJF10" s="117"/>
      <c r="FJG10" s="116"/>
      <c r="FJH10" s="118"/>
      <c r="FJI10" s="119"/>
      <c r="FJJ10" s="119"/>
      <c r="FJK10" s="119"/>
      <c r="FJL10" s="119"/>
      <c r="FJM10" s="119"/>
      <c r="FJN10" s="116"/>
      <c r="FJO10" s="117"/>
      <c r="FJP10" s="116"/>
      <c r="FJQ10" s="118"/>
      <c r="FJR10" s="119"/>
      <c r="FJS10" s="119"/>
      <c r="FJT10" s="119"/>
      <c r="FJU10" s="119"/>
      <c r="FJV10" s="119"/>
      <c r="FJW10" s="116"/>
      <c r="FJX10" s="117"/>
      <c r="FJY10" s="116"/>
      <c r="FJZ10" s="118"/>
      <c r="FKA10" s="119"/>
      <c r="FKB10" s="119"/>
      <c r="FKC10" s="119"/>
      <c r="FKD10" s="119"/>
      <c r="FKE10" s="119"/>
      <c r="FKF10" s="116"/>
      <c r="FKG10" s="117"/>
      <c r="FKH10" s="116"/>
      <c r="FKI10" s="118"/>
      <c r="FKJ10" s="119"/>
      <c r="FKK10" s="119"/>
      <c r="FKL10" s="119"/>
      <c r="FKM10" s="119"/>
      <c r="FKN10" s="119"/>
      <c r="FKO10" s="116"/>
      <c r="FKP10" s="117"/>
      <c r="FKQ10" s="116"/>
      <c r="FKR10" s="118"/>
      <c r="FKS10" s="119"/>
      <c r="FKT10" s="119"/>
      <c r="FKU10" s="119"/>
      <c r="FKV10" s="119"/>
      <c r="FKW10" s="119"/>
      <c r="FKX10" s="116"/>
      <c r="FKY10" s="117"/>
      <c r="FKZ10" s="116"/>
      <c r="FLA10" s="118"/>
      <c r="FLB10" s="119"/>
      <c r="FLC10" s="119"/>
      <c r="FLD10" s="119"/>
      <c r="FLE10" s="119"/>
      <c r="FLF10" s="119"/>
      <c r="FLG10" s="116"/>
      <c r="FLH10" s="117"/>
      <c r="FLI10" s="116"/>
      <c r="FLJ10" s="118"/>
      <c r="FLK10" s="119"/>
      <c r="FLL10" s="119"/>
      <c r="FLM10" s="119"/>
      <c r="FLN10" s="119"/>
      <c r="FLO10" s="119"/>
      <c r="FLP10" s="116"/>
      <c r="FLQ10" s="117"/>
      <c r="FLR10" s="116"/>
      <c r="FLS10" s="118"/>
      <c r="FLT10" s="119"/>
      <c r="FLU10" s="119"/>
      <c r="FLV10" s="119"/>
      <c r="FLW10" s="119"/>
      <c r="FLX10" s="119"/>
      <c r="FLY10" s="116"/>
      <c r="FLZ10" s="117"/>
      <c r="FMA10" s="116"/>
      <c r="FMB10" s="118"/>
      <c r="FMC10" s="119"/>
      <c r="FMD10" s="119"/>
      <c r="FME10" s="119"/>
      <c r="FMF10" s="119"/>
      <c r="FMG10" s="119"/>
      <c r="FMH10" s="116"/>
      <c r="FMI10" s="117"/>
      <c r="FMJ10" s="116"/>
      <c r="FMK10" s="118"/>
      <c r="FML10" s="119"/>
      <c r="FMM10" s="119"/>
      <c r="FMN10" s="119"/>
      <c r="FMO10" s="119"/>
      <c r="FMP10" s="119"/>
      <c r="FMQ10" s="116"/>
      <c r="FMR10" s="117"/>
      <c r="FMS10" s="116"/>
      <c r="FMT10" s="118"/>
      <c r="FMU10" s="119"/>
      <c r="FMV10" s="119"/>
      <c r="FMW10" s="119"/>
      <c r="FMX10" s="119"/>
      <c r="FMY10" s="119"/>
      <c r="FMZ10" s="116"/>
      <c r="FNA10" s="117"/>
      <c r="FNB10" s="116"/>
      <c r="FNC10" s="118"/>
      <c r="FND10" s="119"/>
      <c r="FNE10" s="119"/>
      <c r="FNF10" s="119"/>
      <c r="FNG10" s="119"/>
      <c r="FNH10" s="119"/>
      <c r="FNI10" s="116"/>
      <c r="FNJ10" s="117"/>
      <c r="FNK10" s="116"/>
      <c r="FNL10" s="118"/>
      <c r="FNM10" s="119"/>
      <c r="FNN10" s="119"/>
      <c r="FNO10" s="119"/>
      <c r="FNP10" s="119"/>
      <c r="FNQ10" s="119"/>
      <c r="FNR10" s="116"/>
      <c r="FNS10" s="117"/>
      <c r="FNT10" s="116"/>
      <c r="FNU10" s="118"/>
      <c r="FNV10" s="119"/>
      <c r="FNW10" s="119"/>
      <c r="FNX10" s="119"/>
      <c r="FNY10" s="119"/>
      <c r="FNZ10" s="119"/>
      <c r="FOA10" s="116"/>
      <c r="FOB10" s="117"/>
      <c r="FOC10" s="116"/>
      <c r="FOD10" s="118"/>
      <c r="FOE10" s="119"/>
      <c r="FOF10" s="119"/>
      <c r="FOG10" s="119"/>
      <c r="FOH10" s="119"/>
      <c r="FOI10" s="119"/>
      <c r="FOJ10" s="116"/>
      <c r="FOK10" s="117"/>
      <c r="FOL10" s="116"/>
      <c r="FOM10" s="118"/>
      <c r="FON10" s="119"/>
      <c r="FOO10" s="119"/>
      <c r="FOP10" s="119"/>
      <c r="FOQ10" s="119"/>
      <c r="FOR10" s="119"/>
      <c r="FOS10" s="116"/>
      <c r="FOT10" s="117"/>
      <c r="FOU10" s="116"/>
      <c r="FOV10" s="118"/>
      <c r="FOW10" s="119"/>
      <c r="FOX10" s="119"/>
      <c r="FOY10" s="119"/>
      <c r="FOZ10" s="119"/>
      <c r="FPA10" s="119"/>
      <c r="FPB10" s="116"/>
      <c r="FPC10" s="117"/>
      <c r="FPD10" s="116"/>
      <c r="FPE10" s="118"/>
      <c r="FPF10" s="119"/>
      <c r="FPG10" s="119"/>
      <c r="FPH10" s="119"/>
      <c r="FPI10" s="119"/>
      <c r="FPJ10" s="119"/>
      <c r="FPK10" s="116"/>
      <c r="FPL10" s="117"/>
      <c r="FPM10" s="116"/>
      <c r="FPN10" s="118"/>
      <c r="FPO10" s="119"/>
      <c r="FPP10" s="119"/>
      <c r="FPQ10" s="119"/>
      <c r="FPR10" s="119"/>
      <c r="FPS10" s="119"/>
      <c r="FPT10" s="116"/>
      <c r="FPU10" s="117"/>
      <c r="FPV10" s="116"/>
      <c r="FPW10" s="118"/>
      <c r="FPX10" s="119"/>
      <c r="FPY10" s="119"/>
      <c r="FPZ10" s="119"/>
      <c r="FQA10" s="119"/>
      <c r="FQB10" s="119"/>
      <c r="FQC10" s="116"/>
      <c r="FQD10" s="117"/>
      <c r="FQE10" s="116"/>
      <c r="FQF10" s="118"/>
      <c r="FQG10" s="119"/>
      <c r="FQH10" s="119"/>
      <c r="FQI10" s="119"/>
      <c r="FQJ10" s="119"/>
      <c r="FQK10" s="119"/>
      <c r="FQL10" s="116"/>
      <c r="FQM10" s="117"/>
      <c r="FQN10" s="116"/>
      <c r="FQO10" s="118"/>
      <c r="FQP10" s="119"/>
      <c r="FQQ10" s="119"/>
      <c r="FQR10" s="119"/>
      <c r="FQS10" s="119"/>
      <c r="FQT10" s="119"/>
      <c r="FQU10" s="116"/>
      <c r="FQV10" s="117"/>
      <c r="FQW10" s="116"/>
      <c r="FQX10" s="118"/>
      <c r="FQY10" s="119"/>
      <c r="FQZ10" s="119"/>
      <c r="FRA10" s="119"/>
      <c r="FRB10" s="119"/>
      <c r="FRC10" s="119"/>
      <c r="FRD10" s="116"/>
      <c r="FRE10" s="117"/>
      <c r="FRF10" s="116"/>
      <c r="FRG10" s="118"/>
      <c r="FRH10" s="119"/>
      <c r="FRI10" s="119"/>
      <c r="FRJ10" s="119"/>
      <c r="FRK10" s="119"/>
      <c r="FRL10" s="119"/>
      <c r="FRM10" s="116"/>
      <c r="FRN10" s="117"/>
      <c r="FRO10" s="116"/>
      <c r="FRP10" s="118"/>
      <c r="FRQ10" s="119"/>
      <c r="FRR10" s="119"/>
      <c r="FRS10" s="119"/>
      <c r="FRT10" s="119"/>
      <c r="FRU10" s="119"/>
      <c r="FRV10" s="116"/>
      <c r="FRW10" s="117"/>
      <c r="FRX10" s="116"/>
      <c r="FRY10" s="118"/>
      <c r="FRZ10" s="119"/>
      <c r="FSA10" s="119"/>
      <c r="FSB10" s="119"/>
      <c r="FSC10" s="119"/>
      <c r="FSD10" s="119"/>
      <c r="FSE10" s="116"/>
      <c r="FSF10" s="117"/>
      <c r="FSG10" s="116"/>
      <c r="FSH10" s="118"/>
      <c r="FSI10" s="119"/>
      <c r="FSJ10" s="119"/>
      <c r="FSK10" s="119"/>
      <c r="FSL10" s="119"/>
      <c r="FSM10" s="119"/>
      <c r="FSN10" s="116"/>
      <c r="FSO10" s="117"/>
      <c r="FSP10" s="116"/>
      <c r="FSQ10" s="118"/>
      <c r="FSR10" s="119"/>
      <c r="FSS10" s="119"/>
      <c r="FST10" s="119"/>
      <c r="FSU10" s="119"/>
      <c r="FSV10" s="119"/>
      <c r="FSW10" s="116"/>
      <c r="FSX10" s="117"/>
      <c r="FSY10" s="116"/>
      <c r="FSZ10" s="118"/>
      <c r="FTA10" s="119"/>
      <c r="FTB10" s="119"/>
      <c r="FTC10" s="119"/>
      <c r="FTD10" s="119"/>
      <c r="FTE10" s="119"/>
      <c r="FTF10" s="116"/>
      <c r="FTG10" s="117"/>
      <c r="FTH10" s="116"/>
      <c r="FTI10" s="118"/>
      <c r="FTJ10" s="119"/>
      <c r="FTK10" s="119"/>
      <c r="FTL10" s="119"/>
      <c r="FTM10" s="119"/>
      <c r="FTN10" s="119"/>
      <c r="FTO10" s="116"/>
      <c r="FTP10" s="117"/>
      <c r="FTQ10" s="116"/>
      <c r="FTR10" s="118"/>
      <c r="FTS10" s="119"/>
      <c r="FTT10" s="119"/>
      <c r="FTU10" s="119"/>
      <c r="FTV10" s="119"/>
      <c r="FTW10" s="119"/>
      <c r="FTX10" s="116"/>
      <c r="FTY10" s="117"/>
      <c r="FTZ10" s="116"/>
      <c r="FUA10" s="118"/>
      <c r="FUB10" s="119"/>
      <c r="FUC10" s="119"/>
      <c r="FUD10" s="119"/>
      <c r="FUE10" s="119"/>
      <c r="FUF10" s="119"/>
      <c r="FUG10" s="116"/>
      <c r="FUH10" s="117"/>
      <c r="FUI10" s="116"/>
      <c r="FUJ10" s="118"/>
      <c r="FUK10" s="119"/>
      <c r="FUL10" s="119"/>
      <c r="FUM10" s="119"/>
      <c r="FUN10" s="119"/>
      <c r="FUO10" s="119"/>
      <c r="FUP10" s="116"/>
      <c r="FUQ10" s="117"/>
      <c r="FUR10" s="116"/>
      <c r="FUS10" s="118"/>
      <c r="FUT10" s="119"/>
      <c r="FUU10" s="119"/>
      <c r="FUV10" s="119"/>
      <c r="FUW10" s="119"/>
      <c r="FUX10" s="119"/>
      <c r="FUY10" s="116"/>
      <c r="FUZ10" s="117"/>
      <c r="FVA10" s="116"/>
      <c r="FVB10" s="118"/>
      <c r="FVC10" s="119"/>
      <c r="FVD10" s="119"/>
      <c r="FVE10" s="119"/>
      <c r="FVF10" s="119"/>
      <c r="FVG10" s="119"/>
      <c r="FVH10" s="116"/>
      <c r="FVI10" s="117"/>
      <c r="FVJ10" s="116"/>
      <c r="FVK10" s="118"/>
      <c r="FVL10" s="119"/>
      <c r="FVM10" s="119"/>
      <c r="FVN10" s="119"/>
      <c r="FVO10" s="119"/>
      <c r="FVP10" s="119"/>
      <c r="FVQ10" s="116"/>
      <c r="FVR10" s="117"/>
      <c r="FVS10" s="116"/>
      <c r="FVT10" s="118"/>
      <c r="FVU10" s="119"/>
      <c r="FVV10" s="119"/>
      <c r="FVW10" s="119"/>
      <c r="FVX10" s="119"/>
      <c r="FVY10" s="119"/>
      <c r="FVZ10" s="116"/>
      <c r="FWA10" s="117"/>
      <c r="FWB10" s="116"/>
      <c r="FWC10" s="118"/>
      <c r="FWD10" s="119"/>
      <c r="FWE10" s="119"/>
      <c r="FWF10" s="119"/>
      <c r="FWG10" s="119"/>
      <c r="FWH10" s="119"/>
      <c r="FWI10" s="116"/>
      <c r="FWJ10" s="117"/>
      <c r="FWK10" s="116"/>
      <c r="FWL10" s="118"/>
      <c r="FWM10" s="119"/>
      <c r="FWN10" s="119"/>
      <c r="FWO10" s="119"/>
      <c r="FWP10" s="119"/>
      <c r="FWQ10" s="119"/>
      <c r="FWR10" s="116"/>
      <c r="FWS10" s="117"/>
      <c r="FWT10" s="116"/>
      <c r="FWU10" s="118"/>
      <c r="FWV10" s="119"/>
      <c r="FWW10" s="119"/>
      <c r="FWX10" s="119"/>
      <c r="FWY10" s="119"/>
      <c r="FWZ10" s="119"/>
      <c r="FXA10" s="116"/>
      <c r="FXB10" s="117"/>
      <c r="FXC10" s="116"/>
      <c r="FXD10" s="118"/>
      <c r="FXE10" s="119"/>
      <c r="FXF10" s="119"/>
      <c r="FXG10" s="119"/>
      <c r="FXH10" s="119"/>
      <c r="FXI10" s="119"/>
      <c r="FXJ10" s="116"/>
      <c r="FXK10" s="117"/>
      <c r="FXL10" s="116"/>
      <c r="FXM10" s="118"/>
      <c r="FXN10" s="119"/>
      <c r="FXO10" s="119"/>
      <c r="FXP10" s="119"/>
      <c r="FXQ10" s="119"/>
      <c r="FXR10" s="119"/>
      <c r="FXS10" s="116"/>
      <c r="FXT10" s="117"/>
      <c r="FXU10" s="116"/>
      <c r="FXV10" s="118"/>
      <c r="FXW10" s="119"/>
      <c r="FXX10" s="119"/>
      <c r="FXY10" s="119"/>
      <c r="FXZ10" s="119"/>
      <c r="FYA10" s="119"/>
      <c r="FYB10" s="116"/>
      <c r="FYC10" s="117"/>
      <c r="FYD10" s="116"/>
      <c r="FYE10" s="118"/>
      <c r="FYF10" s="119"/>
      <c r="FYG10" s="119"/>
      <c r="FYH10" s="119"/>
      <c r="FYI10" s="119"/>
      <c r="FYJ10" s="119"/>
      <c r="FYK10" s="116"/>
      <c r="FYL10" s="117"/>
      <c r="FYM10" s="116"/>
      <c r="FYN10" s="118"/>
      <c r="FYO10" s="119"/>
      <c r="FYP10" s="119"/>
      <c r="FYQ10" s="119"/>
      <c r="FYR10" s="119"/>
      <c r="FYS10" s="119"/>
      <c r="FYT10" s="116"/>
      <c r="FYU10" s="117"/>
      <c r="FYV10" s="116"/>
      <c r="FYW10" s="118"/>
      <c r="FYX10" s="119"/>
      <c r="FYY10" s="119"/>
      <c r="FYZ10" s="119"/>
      <c r="FZA10" s="119"/>
      <c r="FZB10" s="119"/>
      <c r="FZC10" s="116"/>
      <c r="FZD10" s="117"/>
      <c r="FZE10" s="116"/>
      <c r="FZF10" s="118"/>
      <c r="FZG10" s="119"/>
      <c r="FZH10" s="119"/>
      <c r="FZI10" s="119"/>
      <c r="FZJ10" s="119"/>
      <c r="FZK10" s="119"/>
      <c r="FZL10" s="116"/>
      <c r="FZM10" s="117"/>
      <c r="FZN10" s="116"/>
      <c r="FZO10" s="118"/>
      <c r="FZP10" s="119"/>
      <c r="FZQ10" s="119"/>
      <c r="FZR10" s="119"/>
      <c r="FZS10" s="119"/>
      <c r="FZT10" s="119"/>
      <c r="FZU10" s="116"/>
      <c r="FZV10" s="117"/>
      <c r="FZW10" s="116"/>
      <c r="FZX10" s="118"/>
      <c r="FZY10" s="119"/>
      <c r="FZZ10" s="119"/>
      <c r="GAA10" s="119"/>
      <c r="GAB10" s="119"/>
      <c r="GAC10" s="119"/>
      <c r="GAD10" s="116"/>
      <c r="GAE10" s="117"/>
      <c r="GAF10" s="116"/>
      <c r="GAG10" s="118"/>
      <c r="GAH10" s="119"/>
      <c r="GAI10" s="119"/>
      <c r="GAJ10" s="119"/>
      <c r="GAK10" s="119"/>
      <c r="GAL10" s="119"/>
      <c r="GAM10" s="116"/>
      <c r="GAN10" s="117"/>
      <c r="GAO10" s="116"/>
      <c r="GAP10" s="118"/>
      <c r="GAQ10" s="119"/>
      <c r="GAR10" s="119"/>
      <c r="GAS10" s="119"/>
      <c r="GAT10" s="119"/>
      <c r="GAU10" s="119"/>
      <c r="GAV10" s="116"/>
      <c r="GAW10" s="117"/>
      <c r="GAX10" s="116"/>
      <c r="GAY10" s="118"/>
      <c r="GAZ10" s="119"/>
      <c r="GBA10" s="119"/>
      <c r="GBB10" s="119"/>
      <c r="GBC10" s="119"/>
      <c r="GBD10" s="119"/>
      <c r="GBE10" s="116"/>
      <c r="GBF10" s="117"/>
      <c r="GBG10" s="116"/>
      <c r="GBH10" s="118"/>
      <c r="GBI10" s="119"/>
      <c r="GBJ10" s="119"/>
      <c r="GBK10" s="119"/>
      <c r="GBL10" s="119"/>
      <c r="GBM10" s="119"/>
      <c r="GBN10" s="116"/>
      <c r="GBO10" s="117"/>
      <c r="GBP10" s="116"/>
      <c r="GBQ10" s="118"/>
      <c r="GBR10" s="119"/>
      <c r="GBS10" s="119"/>
      <c r="GBT10" s="119"/>
      <c r="GBU10" s="119"/>
      <c r="GBV10" s="119"/>
      <c r="GBW10" s="116"/>
      <c r="GBX10" s="117"/>
      <c r="GBY10" s="116"/>
      <c r="GBZ10" s="118"/>
      <c r="GCA10" s="119"/>
      <c r="GCB10" s="119"/>
      <c r="GCC10" s="119"/>
      <c r="GCD10" s="119"/>
      <c r="GCE10" s="119"/>
      <c r="GCF10" s="116"/>
      <c r="GCG10" s="117"/>
      <c r="GCH10" s="116"/>
      <c r="GCI10" s="118"/>
      <c r="GCJ10" s="119"/>
      <c r="GCK10" s="119"/>
      <c r="GCL10" s="119"/>
      <c r="GCM10" s="119"/>
      <c r="GCN10" s="119"/>
      <c r="GCO10" s="116"/>
      <c r="GCP10" s="117"/>
      <c r="GCQ10" s="116"/>
      <c r="GCR10" s="118"/>
      <c r="GCS10" s="119"/>
      <c r="GCT10" s="119"/>
      <c r="GCU10" s="119"/>
      <c r="GCV10" s="119"/>
      <c r="GCW10" s="119"/>
      <c r="GCX10" s="116"/>
      <c r="GCY10" s="117"/>
      <c r="GCZ10" s="116"/>
      <c r="GDA10" s="118"/>
      <c r="GDB10" s="119"/>
      <c r="GDC10" s="119"/>
      <c r="GDD10" s="119"/>
      <c r="GDE10" s="119"/>
      <c r="GDF10" s="119"/>
      <c r="GDG10" s="116"/>
      <c r="GDH10" s="117"/>
      <c r="GDI10" s="116"/>
      <c r="GDJ10" s="118"/>
      <c r="GDK10" s="119"/>
      <c r="GDL10" s="119"/>
      <c r="GDM10" s="119"/>
      <c r="GDN10" s="119"/>
      <c r="GDO10" s="119"/>
      <c r="GDP10" s="116"/>
      <c r="GDQ10" s="117"/>
      <c r="GDR10" s="116"/>
      <c r="GDS10" s="118"/>
      <c r="GDT10" s="119"/>
      <c r="GDU10" s="119"/>
      <c r="GDV10" s="119"/>
      <c r="GDW10" s="119"/>
      <c r="GDX10" s="119"/>
      <c r="GDY10" s="116"/>
      <c r="GDZ10" s="117"/>
      <c r="GEA10" s="116"/>
      <c r="GEB10" s="118"/>
      <c r="GEC10" s="119"/>
      <c r="GED10" s="119"/>
      <c r="GEE10" s="119"/>
      <c r="GEF10" s="119"/>
      <c r="GEG10" s="119"/>
      <c r="GEH10" s="116"/>
      <c r="GEI10" s="117"/>
      <c r="GEJ10" s="116"/>
      <c r="GEK10" s="118"/>
      <c r="GEL10" s="119"/>
      <c r="GEM10" s="119"/>
      <c r="GEN10" s="119"/>
      <c r="GEO10" s="119"/>
      <c r="GEP10" s="119"/>
      <c r="GEQ10" s="116"/>
      <c r="GER10" s="117"/>
      <c r="GES10" s="116"/>
      <c r="GET10" s="118"/>
      <c r="GEU10" s="119"/>
      <c r="GEV10" s="119"/>
      <c r="GEW10" s="119"/>
      <c r="GEX10" s="119"/>
      <c r="GEY10" s="119"/>
      <c r="GEZ10" s="116"/>
      <c r="GFA10" s="117"/>
      <c r="GFB10" s="116"/>
      <c r="GFC10" s="118"/>
      <c r="GFD10" s="119"/>
      <c r="GFE10" s="119"/>
      <c r="GFF10" s="119"/>
      <c r="GFG10" s="119"/>
      <c r="GFH10" s="119"/>
      <c r="GFI10" s="116"/>
      <c r="GFJ10" s="117"/>
      <c r="GFK10" s="116"/>
      <c r="GFL10" s="118"/>
      <c r="GFM10" s="119"/>
      <c r="GFN10" s="119"/>
      <c r="GFO10" s="119"/>
      <c r="GFP10" s="119"/>
      <c r="GFQ10" s="119"/>
      <c r="GFR10" s="116"/>
      <c r="GFS10" s="117"/>
      <c r="GFT10" s="116"/>
      <c r="GFU10" s="118"/>
      <c r="GFV10" s="119"/>
      <c r="GFW10" s="119"/>
      <c r="GFX10" s="119"/>
      <c r="GFY10" s="119"/>
      <c r="GFZ10" s="119"/>
      <c r="GGA10" s="116"/>
      <c r="GGB10" s="117"/>
      <c r="GGC10" s="116"/>
      <c r="GGD10" s="118"/>
      <c r="GGE10" s="119"/>
      <c r="GGF10" s="119"/>
      <c r="GGG10" s="119"/>
      <c r="GGH10" s="119"/>
      <c r="GGI10" s="119"/>
      <c r="GGJ10" s="116"/>
      <c r="GGK10" s="117"/>
      <c r="GGL10" s="116"/>
      <c r="GGM10" s="118"/>
      <c r="GGN10" s="119"/>
      <c r="GGO10" s="119"/>
      <c r="GGP10" s="119"/>
      <c r="GGQ10" s="119"/>
      <c r="GGR10" s="119"/>
      <c r="GGS10" s="116"/>
      <c r="GGT10" s="117"/>
      <c r="GGU10" s="116"/>
      <c r="GGV10" s="118"/>
      <c r="GGW10" s="119"/>
      <c r="GGX10" s="119"/>
      <c r="GGY10" s="119"/>
      <c r="GGZ10" s="119"/>
      <c r="GHA10" s="119"/>
      <c r="GHB10" s="116"/>
      <c r="GHC10" s="117"/>
      <c r="GHD10" s="116"/>
      <c r="GHE10" s="118"/>
      <c r="GHF10" s="119"/>
      <c r="GHG10" s="119"/>
      <c r="GHH10" s="119"/>
      <c r="GHI10" s="119"/>
      <c r="GHJ10" s="119"/>
      <c r="GHK10" s="116"/>
      <c r="GHL10" s="117"/>
      <c r="GHM10" s="116"/>
      <c r="GHN10" s="118"/>
      <c r="GHO10" s="119"/>
      <c r="GHP10" s="119"/>
      <c r="GHQ10" s="119"/>
      <c r="GHR10" s="119"/>
      <c r="GHS10" s="119"/>
      <c r="GHT10" s="116"/>
      <c r="GHU10" s="117"/>
      <c r="GHV10" s="116"/>
      <c r="GHW10" s="118"/>
      <c r="GHX10" s="119"/>
      <c r="GHY10" s="119"/>
      <c r="GHZ10" s="119"/>
      <c r="GIA10" s="119"/>
      <c r="GIB10" s="119"/>
      <c r="GIC10" s="116"/>
      <c r="GID10" s="117"/>
      <c r="GIE10" s="116"/>
      <c r="GIF10" s="118"/>
      <c r="GIG10" s="119"/>
      <c r="GIH10" s="119"/>
      <c r="GII10" s="119"/>
      <c r="GIJ10" s="119"/>
      <c r="GIK10" s="119"/>
      <c r="GIL10" s="116"/>
      <c r="GIM10" s="117"/>
      <c r="GIN10" s="116"/>
      <c r="GIO10" s="118"/>
      <c r="GIP10" s="119"/>
      <c r="GIQ10" s="119"/>
      <c r="GIR10" s="119"/>
      <c r="GIS10" s="119"/>
      <c r="GIT10" s="119"/>
      <c r="GIU10" s="116"/>
      <c r="GIV10" s="117"/>
      <c r="GIW10" s="116"/>
      <c r="GIX10" s="118"/>
      <c r="GIY10" s="119"/>
      <c r="GIZ10" s="119"/>
      <c r="GJA10" s="119"/>
      <c r="GJB10" s="119"/>
      <c r="GJC10" s="119"/>
      <c r="GJD10" s="116"/>
      <c r="GJE10" s="117"/>
      <c r="GJF10" s="116"/>
      <c r="GJG10" s="118"/>
      <c r="GJH10" s="119"/>
      <c r="GJI10" s="119"/>
      <c r="GJJ10" s="119"/>
      <c r="GJK10" s="119"/>
      <c r="GJL10" s="119"/>
      <c r="GJM10" s="116"/>
      <c r="GJN10" s="117"/>
      <c r="GJO10" s="116"/>
      <c r="GJP10" s="118"/>
      <c r="GJQ10" s="119"/>
      <c r="GJR10" s="119"/>
      <c r="GJS10" s="119"/>
      <c r="GJT10" s="119"/>
      <c r="GJU10" s="119"/>
      <c r="GJV10" s="116"/>
      <c r="GJW10" s="117"/>
      <c r="GJX10" s="116"/>
      <c r="GJY10" s="118"/>
      <c r="GJZ10" s="119"/>
      <c r="GKA10" s="119"/>
      <c r="GKB10" s="119"/>
      <c r="GKC10" s="119"/>
      <c r="GKD10" s="119"/>
      <c r="GKE10" s="116"/>
      <c r="GKF10" s="117"/>
      <c r="GKG10" s="116"/>
      <c r="GKH10" s="118"/>
      <c r="GKI10" s="119"/>
      <c r="GKJ10" s="119"/>
      <c r="GKK10" s="119"/>
      <c r="GKL10" s="119"/>
      <c r="GKM10" s="119"/>
      <c r="GKN10" s="116"/>
      <c r="GKO10" s="117"/>
      <c r="GKP10" s="116"/>
      <c r="GKQ10" s="118"/>
      <c r="GKR10" s="119"/>
      <c r="GKS10" s="119"/>
      <c r="GKT10" s="119"/>
      <c r="GKU10" s="119"/>
      <c r="GKV10" s="119"/>
      <c r="GKW10" s="116"/>
      <c r="GKX10" s="117"/>
      <c r="GKY10" s="116"/>
      <c r="GKZ10" s="118"/>
      <c r="GLA10" s="119"/>
      <c r="GLB10" s="119"/>
      <c r="GLC10" s="119"/>
      <c r="GLD10" s="119"/>
      <c r="GLE10" s="119"/>
      <c r="GLF10" s="116"/>
      <c r="GLG10" s="117"/>
      <c r="GLH10" s="116"/>
      <c r="GLI10" s="118"/>
      <c r="GLJ10" s="119"/>
      <c r="GLK10" s="119"/>
      <c r="GLL10" s="119"/>
      <c r="GLM10" s="119"/>
      <c r="GLN10" s="119"/>
      <c r="GLO10" s="116"/>
      <c r="GLP10" s="117"/>
      <c r="GLQ10" s="116"/>
      <c r="GLR10" s="118"/>
      <c r="GLS10" s="119"/>
      <c r="GLT10" s="119"/>
      <c r="GLU10" s="119"/>
      <c r="GLV10" s="119"/>
      <c r="GLW10" s="119"/>
      <c r="GLX10" s="116"/>
      <c r="GLY10" s="117"/>
      <c r="GLZ10" s="116"/>
      <c r="GMA10" s="118"/>
      <c r="GMB10" s="119"/>
      <c r="GMC10" s="119"/>
      <c r="GMD10" s="119"/>
      <c r="GME10" s="119"/>
      <c r="GMF10" s="119"/>
      <c r="GMG10" s="116"/>
      <c r="GMH10" s="117"/>
      <c r="GMI10" s="116"/>
      <c r="GMJ10" s="118"/>
      <c r="GMK10" s="119"/>
      <c r="GML10" s="119"/>
      <c r="GMM10" s="119"/>
      <c r="GMN10" s="119"/>
      <c r="GMO10" s="119"/>
      <c r="GMP10" s="116"/>
      <c r="GMQ10" s="117"/>
      <c r="GMR10" s="116"/>
      <c r="GMS10" s="118"/>
      <c r="GMT10" s="119"/>
      <c r="GMU10" s="119"/>
      <c r="GMV10" s="119"/>
      <c r="GMW10" s="119"/>
      <c r="GMX10" s="119"/>
      <c r="GMY10" s="116"/>
      <c r="GMZ10" s="117"/>
      <c r="GNA10" s="116"/>
      <c r="GNB10" s="118"/>
      <c r="GNC10" s="119"/>
      <c r="GND10" s="119"/>
      <c r="GNE10" s="119"/>
      <c r="GNF10" s="119"/>
      <c r="GNG10" s="119"/>
      <c r="GNH10" s="116"/>
      <c r="GNI10" s="117"/>
      <c r="GNJ10" s="116"/>
      <c r="GNK10" s="118"/>
      <c r="GNL10" s="119"/>
      <c r="GNM10" s="119"/>
      <c r="GNN10" s="119"/>
      <c r="GNO10" s="119"/>
      <c r="GNP10" s="119"/>
      <c r="GNQ10" s="116"/>
      <c r="GNR10" s="117"/>
      <c r="GNS10" s="116"/>
      <c r="GNT10" s="118"/>
      <c r="GNU10" s="119"/>
      <c r="GNV10" s="119"/>
      <c r="GNW10" s="119"/>
      <c r="GNX10" s="119"/>
      <c r="GNY10" s="119"/>
      <c r="GNZ10" s="116"/>
      <c r="GOA10" s="117"/>
      <c r="GOB10" s="116"/>
      <c r="GOC10" s="118"/>
      <c r="GOD10" s="119"/>
      <c r="GOE10" s="119"/>
      <c r="GOF10" s="119"/>
      <c r="GOG10" s="119"/>
      <c r="GOH10" s="119"/>
      <c r="GOI10" s="116"/>
      <c r="GOJ10" s="117"/>
      <c r="GOK10" s="116"/>
      <c r="GOL10" s="118"/>
      <c r="GOM10" s="119"/>
      <c r="GON10" s="119"/>
      <c r="GOO10" s="119"/>
      <c r="GOP10" s="119"/>
      <c r="GOQ10" s="119"/>
      <c r="GOR10" s="116"/>
      <c r="GOS10" s="117"/>
      <c r="GOT10" s="116"/>
      <c r="GOU10" s="118"/>
      <c r="GOV10" s="119"/>
      <c r="GOW10" s="119"/>
      <c r="GOX10" s="119"/>
      <c r="GOY10" s="119"/>
      <c r="GOZ10" s="119"/>
      <c r="GPA10" s="116"/>
      <c r="GPB10" s="117"/>
      <c r="GPC10" s="116"/>
      <c r="GPD10" s="118"/>
      <c r="GPE10" s="119"/>
      <c r="GPF10" s="119"/>
      <c r="GPG10" s="119"/>
      <c r="GPH10" s="119"/>
      <c r="GPI10" s="119"/>
      <c r="GPJ10" s="116"/>
      <c r="GPK10" s="117"/>
      <c r="GPL10" s="116"/>
      <c r="GPM10" s="118"/>
      <c r="GPN10" s="119"/>
      <c r="GPO10" s="119"/>
      <c r="GPP10" s="119"/>
      <c r="GPQ10" s="119"/>
      <c r="GPR10" s="119"/>
      <c r="GPS10" s="116"/>
      <c r="GPT10" s="117"/>
      <c r="GPU10" s="116"/>
      <c r="GPV10" s="118"/>
      <c r="GPW10" s="119"/>
      <c r="GPX10" s="119"/>
      <c r="GPY10" s="119"/>
      <c r="GPZ10" s="119"/>
      <c r="GQA10" s="119"/>
      <c r="GQB10" s="116"/>
      <c r="GQC10" s="117"/>
      <c r="GQD10" s="116"/>
      <c r="GQE10" s="118"/>
      <c r="GQF10" s="119"/>
      <c r="GQG10" s="119"/>
      <c r="GQH10" s="119"/>
      <c r="GQI10" s="119"/>
      <c r="GQJ10" s="119"/>
      <c r="GQK10" s="116"/>
      <c r="GQL10" s="117"/>
      <c r="GQM10" s="116"/>
      <c r="GQN10" s="118"/>
      <c r="GQO10" s="119"/>
      <c r="GQP10" s="119"/>
      <c r="GQQ10" s="119"/>
      <c r="GQR10" s="119"/>
      <c r="GQS10" s="119"/>
      <c r="GQT10" s="116"/>
      <c r="GQU10" s="117"/>
      <c r="GQV10" s="116"/>
      <c r="GQW10" s="118"/>
      <c r="GQX10" s="119"/>
      <c r="GQY10" s="119"/>
      <c r="GQZ10" s="119"/>
      <c r="GRA10" s="119"/>
      <c r="GRB10" s="119"/>
      <c r="GRC10" s="116"/>
      <c r="GRD10" s="117"/>
      <c r="GRE10" s="116"/>
      <c r="GRF10" s="118"/>
      <c r="GRG10" s="119"/>
      <c r="GRH10" s="119"/>
      <c r="GRI10" s="119"/>
      <c r="GRJ10" s="119"/>
      <c r="GRK10" s="119"/>
      <c r="GRL10" s="116"/>
      <c r="GRM10" s="117"/>
      <c r="GRN10" s="116"/>
      <c r="GRO10" s="118"/>
      <c r="GRP10" s="119"/>
      <c r="GRQ10" s="119"/>
      <c r="GRR10" s="119"/>
      <c r="GRS10" s="119"/>
      <c r="GRT10" s="119"/>
      <c r="GRU10" s="116"/>
      <c r="GRV10" s="117"/>
      <c r="GRW10" s="116"/>
      <c r="GRX10" s="118"/>
      <c r="GRY10" s="119"/>
      <c r="GRZ10" s="119"/>
      <c r="GSA10" s="119"/>
      <c r="GSB10" s="119"/>
      <c r="GSC10" s="119"/>
      <c r="GSD10" s="116"/>
      <c r="GSE10" s="117"/>
      <c r="GSF10" s="116"/>
      <c r="GSG10" s="118"/>
      <c r="GSH10" s="119"/>
      <c r="GSI10" s="119"/>
      <c r="GSJ10" s="119"/>
      <c r="GSK10" s="119"/>
      <c r="GSL10" s="119"/>
      <c r="GSM10" s="116"/>
      <c r="GSN10" s="117"/>
      <c r="GSO10" s="116"/>
      <c r="GSP10" s="118"/>
      <c r="GSQ10" s="119"/>
      <c r="GSR10" s="119"/>
      <c r="GSS10" s="119"/>
      <c r="GST10" s="119"/>
      <c r="GSU10" s="119"/>
      <c r="GSV10" s="116"/>
      <c r="GSW10" s="117"/>
      <c r="GSX10" s="116"/>
      <c r="GSY10" s="118"/>
      <c r="GSZ10" s="119"/>
      <c r="GTA10" s="119"/>
      <c r="GTB10" s="119"/>
      <c r="GTC10" s="119"/>
      <c r="GTD10" s="119"/>
      <c r="GTE10" s="116"/>
      <c r="GTF10" s="117"/>
      <c r="GTG10" s="116"/>
      <c r="GTH10" s="118"/>
      <c r="GTI10" s="119"/>
      <c r="GTJ10" s="119"/>
      <c r="GTK10" s="119"/>
      <c r="GTL10" s="119"/>
      <c r="GTM10" s="119"/>
      <c r="GTN10" s="116"/>
      <c r="GTO10" s="117"/>
      <c r="GTP10" s="116"/>
      <c r="GTQ10" s="118"/>
      <c r="GTR10" s="119"/>
      <c r="GTS10" s="119"/>
      <c r="GTT10" s="119"/>
      <c r="GTU10" s="119"/>
      <c r="GTV10" s="119"/>
      <c r="GTW10" s="116"/>
      <c r="GTX10" s="117"/>
      <c r="GTY10" s="116"/>
      <c r="GTZ10" s="118"/>
      <c r="GUA10" s="119"/>
      <c r="GUB10" s="119"/>
      <c r="GUC10" s="119"/>
      <c r="GUD10" s="119"/>
      <c r="GUE10" s="119"/>
      <c r="GUF10" s="116"/>
      <c r="GUG10" s="117"/>
      <c r="GUH10" s="116"/>
      <c r="GUI10" s="118"/>
      <c r="GUJ10" s="119"/>
      <c r="GUK10" s="119"/>
      <c r="GUL10" s="119"/>
      <c r="GUM10" s="119"/>
      <c r="GUN10" s="119"/>
      <c r="GUO10" s="116"/>
      <c r="GUP10" s="117"/>
      <c r="GUQ10" s="116"/>
      <c r="GUR10" s="118"/>
      <c r="GUS10" s="119"/>
      <c r="GUT10" s="119"/>
      <c r="GUU10" s="119"/>
      <c r="GUV10" s="119"/>
      <c r="GUW10" s="119"/>
      <c r="GUX10" s="116"/>
      <c r="GUY10" s="117"/>
      <c r="GUZ10" s="116"/>
      <c r="GVA10" s="118"/>
      <c r="GVB10" s="119"/>
      <c r="GVC10" s="119"/>
      <c r="GVD10" s="119"/>
      <c r="GVE10" s="119"/>
      <c r="GVF10" s="119"/>
      <c r="GVG10" s="116"/>
      <c r="GVH10" s="117"/>
      <c r="GVI10" s="116"/>
      <c r="GVJ10" s="118"/>
      <c r="GVK10" s="119"/>
      <c r="GVL10" s="119"/>
      <c r="GVM10" s="119"/>
      <c r="GVN10" s="119"/>
      <c r="GVO10" s="119"/>
      <c r="GVP10" s="116"/>
      <c r="GVQ10" s="117"/>
      <c r="GVR10" s="116"/>
      <c r="GVS10" s="118"/>
      <c r="GVT10" s="119"/>
      <c r="GVU10" s="119"/>
      <c r="GVV10" s="119"/>
      <c r="GVW10" s="119"/>
      <c r="GVX10" s="119"/>
      <c r="GVY10" s="116"/>
      <c r="GVZ10" s="117"/>
      <c r="GWA10" s="116"/>
      <c r="GWB10" s="118"/>
      <c r="GWC10" s="119"/>
      <c r="GWD10" s="119"/>
      <c r="GWE10" s="119"/>
      <c r="GWF10" s="119"/>
      <c r="GWG10" s="119"/>
      <c r="GWH10" s="116"/>
      <c r="GWI10" s="117"/>
      <c r="GWJ10" s="116"/>
      <c r="GWK10" s="118"/>
      <c r="GWL10" s="119"/>
      <c r="GWM10" s="119"/>
      <c r="GWN10" s="119"/>
      <c r="GWO10" s="119"/>
      <c r="GWP10" s="119"/>
      <c r="GWQ10" s="116"/>
      <c r="GWR10" s="117"/>
      <c r="GWS10" s="116"/>
      <c r="GWT10" s="118"/>
      <c r="GWU10" s="119"/>
      <c r="GWV10" s="119"/>
      <c r="GWW10" s="119"/>
      <c r="GWX10" s="119"/>
      <c r="GWY10" s="119"/>
      <c r="GWZ10" s="116"/>
      <c r="GXA10" s="117"/>
      <c r="GXB10" s="116"/>
      <c r="GXC10" s="118"/>
      <c r="GXD10" s="119"/>
      <c r="GXE10" s="119"/>
      <c r="GXF10" s="119"/>
      <c r="GXG10" s="119"/>
      <c r="GXH10" s="119"/>
      <c r="GXI10" s="116"/>
      <c r="GXJ10" s="117"/>
      <c r="GXK10" s="116"/>
      <c r="GXL10" s="118"/>
      <c r="GXM10" s="119"/>
      <c r="GXN10" s="119"/>
      <c r="GXO10" s="119"/>
      <c r="GXP10" s="119"/>
      <c r="GXQ10" s="119"/>
      <c r="GXR10" s="116"/>
      <c r="GXS10" s="117"/>
      <c r="GXT10" s="116"/>
      <c r="GXU10" s="118"/>
      <c r="GXV10" s="119"/>
      <c r="GXW10" s="119"/>
      <c r="GXX10" s="119"/>
      <c r="GXY10" s="119"/>
      <c r="GXZ10" s="119"/>
      <c r="GYA10" s="116"/>
      <c r="GYB10" s="117"/>
      <c r="GYC10" s="116"/>
      <c r="GYD10" s="118"/>
      <c r="GYE10" s="119"/>
      <c r="GYF10" s="119"/>
      <c r="GYG10" s="119"/>
      <c r="GYH10" s="119"/>
      <c r="GYI10" s="119"/>
      <c r="GYJ10" s="116"/>
      <c r="GYK10" s="117"/>
      <c r="GYL10" s="116"/>
      <c r="GYM10" s="118"/>
      <c r="GYN10" s="119"/>
      <c r="GYO10" s="119"/>
      <c r="GYP10" s="119"/>
      <c r="GYQ10" s="119"/>
      <c r="GYR10" s="119"/>
      <c r="GYS10" s="116"/>
      <c r="GYT10" s="117"/>
      <c r="GYU10" s="116"/>
      <c r="GYV10" s="118"/>
      <c r="GYW10" s="119"/>
      <c r="GYX10" s="119"/>
      <c r="GYY10" s="119"/>
      <c r="GYZ10" s="119"/>
      <c r="GZA10" s="119"/>
      <c r="GZB10" s="116"/>
      <c r="GZC10" s="117"/>
      <c r="GZD10" s="116"/>
      <c r="GZE10" s="118"/>
      <c r="GZF10" s="119"/>
      <c r="GZG10" s="119"/>
      <c r="GZH10" s="119"/>
      <c r="GZI10" s="119"/>
      <c r="GZJ10" s="119"/>
      <c r="GZK10" s="116"/>
      <c r="GZL10" s="117"/>
      <c r="GZM10" s="116"/>
      <c r="GZN10" s="118"/>
      <c r="GZO10" s="119"/>
      <c r="GZP10" s="119"/>
      <c r="GZQ10" s="119"/>
      <c r="GZR10" s="119"/>
      <c r="GZS10" s="119"/>
      <c r="GZT10" s="116"/>
      <c r="GZU10" s="117"/>
      <c r="GZV10" s="116"/>
      <c r="GZW10" s="118"/>
      <c r="GZX10" s="119"/>
      <c r="GZY10" s="119"/>
      <c r="GZZ10" s="119"/>
      <c r="HAA10" s="119"/>
      <c r="HAB10" s="119"/>
      <c r="HAC10" s="116"/>
      <c r="HAD10" s="117"/>
      <c r="HAE10" s="116"/>
      <c r="HAF10" s="118"/>
      <c r="HAG10" s="119"/>
      <c r="HAH10" s="119"/>
      <c r="HAI10" s="119"/>
      <c r="HAJ10" s="119"/>
      <c r="HAK10" s="119"/>
      <c r="HAL10" s="116"/>
      <c r="HAM10" s="117"/>
      <c r="HAN10" s="116"/>
      <c r="HAO10" s="118"/>
      <c r="HAP10" s="119"/>
      <c r="HAQ10" s="119"/>
      <c r="HAR10" s="119"/>
      <c r="HAS10" s="119"/>
      <c r="HAT10" s="119"/>
      <c r="HAU10" s="116"/>
      <c r="HAV10" s="117"/>
      <c r="HAW10" s="116"/>
      <c r="HAX10" s="118"/>
      <c r="HAY10" s="119"/>
      <c r="HAZ10" s="119"/>
      <c r="HBA10" s="119"/>
      <c r="HBB10" s="119"/>
      <c r="HBC10" s="119"/>
      <c r="HBD10" s="116"/>
      <c r="HBE10" s="117"/>
      <c r="HBF10" s="116"/>
      <c r="HBG10" s="118"/>
      <c r="HBH10" s="119"/>
      <c r="HBI10" s="119"/>
      <c r="HBJ10" s="119"/>
      <c r="HBK10" s="119"/>
      <c r="HBL10" s="119"/>
      <c r="HBM10" s="116"/>
      <c r="HBN10" s="117"/>
      <c r="HBO10" s="116"/>
      <c r="HBP10" s="118"/>
      <c r="HBQ10" s="119"/>
      <c r="HBR10" s="119"/>
      <c r="HBS10" s="119"/>
      <c r="HBT10" s="119"/>
      <c r="HBU10" s="119"/>
      <c r="HBV10" s="116"/>
      <c r="HBW10" s="117"/>
      <c r="HBX10" s="116"/>
      <c r="HBY10" s="118"/>
      <c r="HBZ10" s="119"/>
      <c r="HCA10" s="119"/>
      <c r="HCB10" s="119"/>
      <c r="HCC10" s="119"/>
      <c r="HCD10" s="119"/>
      <c r="HCE10" s="116"/>
      <c r="HCF10" s="117"/>
      <c r="HCG10" s="116"/>
      <c r="HCH10" s="118"/>
      <c r="HCI10" s="119"/>
      <c r="HCJ10" s="119"/>
      <c r="HCK10" s="119"/>
      <c r="HCL10" s="119"/>
      <c r="HCM10" s="119"/>
      <c r="HCN10" s="116"/>
      <c r="HCO10" s="117"/>
      <c r="HCP10" s="116"/>
      <c r="HCQ10" s="118"/>
      <c r="HCR10" s="119"/>
      <c r="HCS10" s="119"/>
      <c r="HCT10" s="119"/>
      <c r="HCU10" s="119"/>
      <c r="HCV10" s="119"/>
      <c r="HCW10" s="116"/>
      <c r="HCX10" s="117"/>
      <c r="HCY10" s="116"/>
      <c r="HCZ10" s="118"/>
      <c r="HDA10" s="119"/>
      <c r="HDB10" s="119"/>
      <c r="HDC10" s="119"/>
      <c r="HDD10" s="119"/>
      <c r="HDE10" s="119"/>
      <c r="HDF10" s="116"/>
      <c r="HDG10" s="117"/>
      <c r="HDH10" s="116"/>
      <c r="HDI10" s="118"/>
      <c r="HDJ10" s="119"/>
      <c r="HDK10" s="119"/>
      <c r="HDL10" s="119"/>
      <c r="HDM10" s="119"/>
      <c r="HDN10" s="119"/>
      <c r="HDO10" s="116"/>
      <c r="HDP10" s="117"/>
      <c r="HDQ10" s="116"/>
      <c r="HDR10" s="118"/>
      <c r="HDS10" s="119"/>
      <c r="HDT10" s="119"/>
      <c r="HDU10" s="119"/>
      <c r="HDV10" s="119"/>
      <c r="HDW10" s="119"/>
      <c r="HDX10" s="116"/>
      <c r="HDY10" s="117"/>
      <c r="HDZ10" s="116"/>
      <c r="HEA10" s="118"/>
      <c r="HEB10" s="119"/>
      <c r="HEC10" s="119"/>
      <c r="HED10" s="119"/>
      <c r="HEE10" s="119"/>
      <c r="HEF10" s="119"/>
      <c r="HEG10" s="116"/>
      <c r="HEH10" s="117"/>
      <c r="HEI10" s="116"/>
      <c r="HEJ10" s="118"/>
      <c r="HEK10" s="119"/>
      <c r="HEL10" s="119"/>
      <c r="HEM10" s="119"/>
      <c r="HEN10" s="119"/>
      <c r="HEO10" s="119"/>
      <c r="HEP10" s="116"/>
      <c r="HEQ10" s="117"/>
      <c r="HER10" s="116"/>
      <c r="HES10" s="118"/>
      <c r="HET10" s="119"/>
      <c r="HEU10" s="119"/>
      <c r="HEV10" s="119"/>
      <c r="HEW10" s="119"/>
      <c r="HEX10" s="119"/>
      <c r="HEY10" s="116"/>
      <c r="HEZ10" s="117"/>
      <c r="HFA10" s="116"/>
      <c r="HFB10" s="118"/>
      <c r="HFC10" s="119"/>
      <c r="HFD10" s="119"/>
      <c r="HFE10" s="119"/>
      <c r="HFF10" s="119"/>
      <c r="HFG10" s="119"/>
      <c r="HFH10" s="116"/>
      <c r="HFI10" s="117"/>
      <c r="HFJ10" s="116"/>
      <c r="HFK10" s="118"/>
      <c r="HFL10" s="119"/>
      <c r="HFM10" s="119"/>
      <c r="HFN10" s="119"/>
      <c r="HFO10" s="119"/>
      <c r="HFP10" s="119"/>
      <c r="HFQ10" s="116"/>
      <c r="HFR10" s="117"/>
      <c r="HFS10" s="116"/>
      <c r="HFT10" s="118"/>
      <c r="HFU10" s="119"/>
      <c r="HFV10" s="119"/>
      <c r="HFW10" s="119"/>
      <c r="HFX10" s="119"/>
      <c r="HFY10" s="119"/>
      <c r="HFZ10" s="116"/>
      <c r="HGA10" s="117"/>
      <c r="HGB10" s="116"/>
      <c r="HGC10" s="118"/>
      <c r="HGD10" s="119"/>
      <c r="HGE10" s="119"/>
      <c r="HGF10" s="119"/>
      <c r="HGG10" s="119"/>
      <c r="HGH10" s="119"/>
      <c r="HGI10" s="116"/>
      <c r="HGJ10" s="117"/>
      <c r="HGK10" s="116"/>
      <c r="HGL10" s="118"/>
      <c r="HGM10" s="119"/>
      <c r="HGN10" s="119"/>
      <c r="HGO10" s="119"/>
      <c r="HGP10" s="119"/>
      <c r="HGQ10" s="119"/>
      <c r="HGR10" s="116"/>
      <c r="HGS10" s="117"/>
      <c r="HGT10" s="116"/>
      <c r="HGU10" s="118"/>
      <c r="HGV10" s="119"/>
      <c r="HGW10" s="119"/>
      <c r="HGX10" s="119"/>
      <c r="HGY10" s="119"/>
      <c r="HGZ10" s="119"/>
      <c r="HHA10" s="116"/>
      <c r="HHB10" s="117"/>
      <c r="HHC10" s="116"/>
      <c r="HHD10" s="118"/>
      <c r="HHE10" s="119"/>
      <c r="HHF10" s="119"/>
      <c r="HHG10" s="119"/>
      <c r="HHH10" s="119"/>
      <c r="HHI10" s="119"/>
      <c r="HHJ10" s="116"/>
      <c r="HHK10" s="117"/>
      <c r="HHL10" s="116"/>
      <c r="HHM10" s="118"/>
      <c r="HHN10" s="119"/>
      <c r="HHO10" s="119"/>
      <c r="HHP10" s="119"/>
      <c r="HHQ10" s="119"/>
      <c r="HHR10" s="119"/>
      <c r="HHS10" s="116"/>
      <c r="HHT10" s="117"/>
      <c r="HHU10" s="116"/>
      <c r="HHV10" s="118"/>
      <c r="HHW10" s="119"/>
      <c r="HHX10" s="119"/>
      <c r="HHY10" s="119"/>
      <c r="HHZ10" s="119"/>
      <c r="HIA10" s="119"/>
      <c r="HIB10" s="116"/>
      <c r="HIC10" s="117"/>
      <c r="HID10" s="116"/>
      <c r="HIE10" s="118"/>
      <c r="HIF10" s="119"/>
      <c r="HIG10" s="119"/>
      <c r="HIH10" s="119"/>
      <c r="HII10" s="119"/>
      <c r="HIJ10" s="119"/>
      <c r="HIK10" s="116"/>
      <c r="HIL10" s="117"/>
      <c r="HIM10" s="116"/>
      <c r="HIN10" s="118"/>
      <c r="HIO10" s="119"/>
      <c r="HIP10" s="119"/>
      <c r="HIQ10" s="119"/>
      <c r="HIR10" s="119"/>
      <c r="HIS10" s="119"/>
      <c r="HIT10" s="116"/>
      <c r="HIU10" s="117"/>
      <c r="HIV10" s="116"/>
      <c r="HIW10" s="118"/>
      <c r="HIX10" s="119"/>
      <c r="HIY10" s="119"/>
      <c r="HIZ10" s="119"/>
      <c r="HJA10" s="119"/>
      <c r="HJB10" s="119"/>
      <c r="HJC10" s="116"/>
      <c r="HJD10" s="117"/>
      <c r="HJE10" s="116"/>
      <c r="HJF10" s="118"/>
      <c r="HJG10" s="119"/>
      <c r="HJH10" s="119"/>
      <c r="HJI10" s="119"/>
      <c r="HJJ10" s="119"/>
      <c r="HJK10" s="119"/>
      <c r="HJL10" s="116"/>
      <c r="HJM10" s="117"/>
      <c r="HJN10" s="116"/>
      <c r="HJO10" s="118"/>
      <c r="HJP10" s="119"/>
      <c r="HJQ10" s="119"/>
      <c r="HJR10" s="119"/>
      <c r="HJS10" s="119"/>
      <c r="HJT10" s="119"/>
      <c r="HJU10" s="116"/>
      <c r="HJV10" s="117"/>
      <c r="HJW10" s="116"/>
      <c r="HJX10" s="118"/>
      <c r="HJY10" s="119"/>
      <c r="HJZ10" s="119"/>
      <c r="HKA10" s="119"/>
      <c r="HKB10" s="119"/>
      <c r="HKC10" s="119"/>
      <c r="HKD10" s="116"/>
      <c r="HKE10" s="117"/>
      <c r="HKF10" s="116"/>
      <c r="HKG10" s="118"/>
      <c r="HKH10" s="119"/>
      <c r="HKI10" s="119"/>
      <c r="HKJ10" s="119"/>
      <c r="HKK10" s="119"/>
      <c r="HKL10" s="119"/>
      <c r="HKM10" s="116"/>
      <c r="HKN10" s="117"/>
      <c r="HKO10" s="116"/>
      <c r="HKP10" s="118"/>
      <c r="HKQ10" s="119"/>
      <c r="HKR10" s="119"/>
      <c r="HKS10" s="119"/>
      <c r="HKT10" s="119"/>
      <c r="HKU10" s="119"/>
      <c r="HKV10" s="116"/>
      <c r="HKW10" s="117"/>
      <c r="HKX10" s="116"/>
      <c r="HKY10" s="118"/>
      <c r="HKZ10" s="119"/>
      <c r="HLA10" s="119"/>
      <c r="HLB10" s="119"/>
      <c r="HLC10" s="119"/>
      <c r="HLD10" s="119"/>
      <c r="HLE10" s="116"/>
      <c r="HLF10" s="117"/>
      <c r="HLG10" s="116"/>
      <c r="HLH10" s="118"/>
      <c r="HLI10" s="119"/>
      <c r="HLJ10" s="119"/>
      <c r="HLK10" s="119"/>
      <c r="HLL10" s="119"/>
      <c r="HLM10" s="119"/>
      <c r="HLN10" s="116"/>
      <c r="HLO10" s="117"/>
      <c r="HLP10" s="116"/>
      <c r="HLQ10" s="118"/>
      <c r="HLR10" s="119"/>
      <c r="HLS10" s="119"/>
      <c r="HLT10" s="119"/>
      <c r="HLU10" s="119"/>
      <c r="HLV10" s="119"/>
      <c r="HLW10" s="116"/>
      <c r="HLX10" s="117"/>
      <c r="HLY10" s="116"/>
      <c r="HLZ10" s="118"/>
      <c r="HMA10" s="119"/>
      <c r="HMB10" s="119"/>
      <c r="HMC10" s="119"/>
      <c r="HMD10" s="119"/>
      <c r="HME10" s="119"/>
      <c r="HMF10" s="116"/>
      <c r="HMG10" s="117"/>
      <c r="HMH10" s="116"/>
      <c r="HMI10" s="118"/>
      <c r="HMJ10" s="119"/>
      <c r="HMK10" s="119"/>
      <c r="HML10" s="119"/>
      <c r="HMM10" s="119"/>
      <c r="HMN10" s="119"/>
      <c r="HMO10" s="116"/>
      <c r="HMP10" s="117"/>
      <c r="HMQ10" s="116"/>
      <c r="HMR10" s="118"/>
      <c r="HMS10" s="119"/>
      <c r="HMT10" s="119"/>
      <c r="HMU10" s="119"/>
      <c r="HMV10" s="119"/>
      <c r="HMW10" s="119"/>
      <c r="HMX10" s="116"/>
      <c r="HMY10" s="117"/>
      <c r="HMZ10" s="116"/>
      <c r="HNA10" s="118"/>
      <c r="HNB10" s="119"/>
      <c r="HNC10" s="119"/>
      <c r="HND10" s="119"/>
      <c r="HNE10" s="119"/>
      <c r="HNF10" s="119"/>
      <c r="HNG10" s="116"/>
      <c r="HNH10" s="117"/>
      <c r="HNI10" s="116"/>
      <c r="HNJ10" s="118"/>
      <c r="HNK10" s="119"/>
      <c r="HNL10" s="119"/>
      <c r="HNM10" s="119"/>
      <c r="HNN10" s="119"/>
      <c r="HNO10" s="119"/>
      <c r="HNP10" s="116"/>
      <c r="HNQ10" s="117"/>
      <c r="HNR10" s="116"/>
      <c r="HNS10" s="118"/>
      <c r="HNT10" s="119"/>
      <c r="HNU10" s="119"/>
      <c r="HNV10" s="119"/>
      <c r="HNW10" s="119"/>
      <c r="HNX10" s="119"/>
      <c r="HNY10" s="116"/>
      <c r="HNZ10" s="117"/>
      <c r="HOA10" s="116"/>
      <c r="HOB10" s="118"/>
      <c r="HOC10" s="119"/>
      <c r="HOD10" s="119"/>
      <c r="HOE10" s="119"/>
      <c r="HOF10" s="119"/>
      <c r="HOG10" s="119"/>
      <c r="HOH10" s="116"/>
      <c r="HOI10" s="117"/>
      <c r="HOJ10" s="116"/>
      <c r="HOK10" s="118"/>
      <c r="HOL10" s="119"/>
      <c r="HOM10" s="119"/>
      <c r="HON10" s="119"/>
      <c r="HOO10" s="119"/>
      <c r="HOP10" s="119"/>
      <c r="HOQ10" s="116"/>
      <c r="HOR10" s="117"/>
      <c r="HOS10" s="116"/>
      <c r="HOT10" s="118"/>
      <c r="HOU10" s="119"/>
      <c r="HOV10" s="119"/>
      <c r="HOW10" s="119"/>
      <c r="HOX10" s="119"/>
      <c r="HOY10" s="119"/>
      <c r="HOZ10" s="116"/>
      <c r="HPA10" s="117"/>
      <c r="HPB10" s="116"/>
      <c r="HPC10" s="118"/>
      <c r="HPD10" s="119"/>
      <c r="HPE10" s="119"/>
      <c r="HPF10" s="119"/>
      <c r="HPG10" s="119"/>
      <c r="HPH10" s="119"/>
      <c r="HPI10" s="116"/>
      <c r="HPJ10" s="117"/>
      <c r="HPK10" s="116"/>
      <c r="HPL10" s="118"/>
      <c r="HPM10" s="119"/>
      <c r="HPN10" s="119"/>
      <c r="HPO10" s="119"/>
      <c r="HPP10" s="119"/>
      <c r="HPQ10" s="119"/>
      <c r="HPR10" s="116"/>
      <c r="HPS10" s="117"/>
      <c r="HPT10" s="116"/>
      <c r="HPU10" s="118"/>
      <c r="HPV10" s="119"/>
      <c r="HPW10" s="119"/>
      <c r="HPX10" s="119"/>
      <c r="HPY10" s="119"/>
      <c r="HPZ10" s="119"/>
      <c r="HQA10" s="116"/>
      <c r="HQB10" s="117"/>
      <c r="HQC10" s="116"/>
      <c r="HQD10" s="118"/>
      <c r="HQE10" s="119"/>
      <c r="HQF10" s="119"/>
      <c r="HQG10" s="119"/>
      <c r="HQH10" s="119"/>
      <c r="HQI10" s="119"/>
      <c r="HQJ10" s="116"/>
      <c r="HQK10" s="117"/>
      <c r="HQL10" s="116"/>
      <c r="HQM10" s="118"/>
      <c r="HQN10" s="119"/>
      <c r="HQO10" s="119"/>
      <c r="HQP10" s="119"/>
      <c r="HQQ10" s="119"/>
      <c r="HQR10" s="119"/>
      <c r="HQS10" s="116"/>
      <c r="HQT10" s="117"/>
      <c r="HQU10" s="116"/>
      <c r="HQV10" s="118"/>
      <c r="HQW10" s="119"/>
      <c r="HQX10" s="119"/>
      <c r="HQY10" s="119"/>
      <c r="HQZ10" s="119"/>
      <c r="HRA10" s="119"/>
      <c r="HRB10" s="116"/>
      <c r="HRC10" s="117"/>
      <c r="HRD10" s="116"/>
      <c r="HRE10" s="118"/>
      <c r="HRF10" s="119"/>
      <c r="HRG10" s="119"/>
      <c r="HRH10" s="119"/>
      <c r="HRI10" s="119"/>
      <c r="HRJ10" s="119"/>
      <c r="HRK10" s="116"/>
      <c r="HRL10" s="117"/>
      <c r="HRM10" s="116"/>
      <c r="HRN10" s="118"/>
      <c r="HRO10" s="119"/>
      <c r="HRP10" s="119"/>
      <c r="HRQ10" s="119"/>
      <c r="HRR10" s="119"/>
      <c r="HRS10" s="119"/>
      <c r="HRT10" s="116"/>
      <c r="HRU10" s="117"/>
      <c r="HRV10" s="116"/>
      <c r="HRW10" s="118"/>
      <c r="HRX10" s="119"/>
      <c r="HRY10" s="119"/>
      <c r="HRZ10" s="119"/>
      <c r="HSA10" s="119"/>
      <c r="HSB10" s="119"/>
      <c r="HSC10" s="116"/>
      <c r="HSD10" s="117"/>
      <c r="HSE10" s="116"/>
      <c r="HSF10" s="118"/>
      <c r="HSG10" s="119"/>
      <c r="HSH10" s="119"/>
      <c r="HSI10" s="119"/>
      <c r="HSJ10" s="119"/>
      <c r="HSK10" s="119"/>
      <c r="HSL10" s="116"/>
      <c r="HSM10" s="117"/>
      <c r="HSN10" s="116"/>
      <c r="HSO10" s="118"/>
      <c r="HSP10" s="119"/>
      <c r="HSQ10" s="119"/>
      <c r="HSR10" s="119"/>
      <c r="HSS10" s="119"/>
      <c r="HST10" s="119"/>
      <c r="HSU10" s="116"/>
      <c r="HSV10" s="117"/>
      <c r="HSW10" s="116"/>
      <c r="HSX10" s="118"/>
      <c r="HSY10" s="119"/>
      <c r="HSZ10" s="119"/>
      <c r="HTA10" s="119"/>
      <c r="HTB10" s="119"/>
      <c r="HTC10" s="119"/>
      <c r="HTD10" s="116"/>
      <c r="HTE10" s="117"/>
      <c r="HTF10" s="116"/>
      <c r="HTG10" s="118"/>
      <c r="HTH10" s="119"/>
      <c r="HTI10" s="119"/>
      <c r="HTJ10" s="119"/>
      <c r="HTK10" s="119"/>
      <c r="HTL10" s="119"/>
      <c r="HTM10" s="116"/>
      <c r="HTN10" s="117"/>
      <c r="HTO10" s="116"/>
      <c r="HTP10" s="118"/>
      <c r="HTQ10" s="119"/>
      <c r="HTR10" s="119"/>
      <c r="HTS10" s="119"/>
      <c r="HTT10" s="119"/>
      <c r="HTU10" s="119"/>
      <c r="HTV10" s="116"/>
      <c r="HTW10" s="117"/>
      <c r="HTX10" s="116"/>
      <c r="HTY10" s="118"/>
      <c r="HTZ10" s="119"/>
      <c r="HUA10" s="119"/>
      <c r="HUB10" s="119"/>
      <c r="HUC10" s="119"/>
      <c r="HUD10" s="119"/>
      <c r="HUE10" s="116"/>
      <c r="HUF10" s="117"/>
      <c r="HUG10" s="116"/>
      <c r="HUH10" s="118"/>
      <c r="HUI10" s="119"/>
      <c r="HUJ10" s="119"/>
      <c r="HUK10" s="119"/>
      <c r="HUL10" s="119"/>
      <c r="HUM10" s="119"/>
      <c r="HUN10" s="116"/>
      <c r="HUO10" s="117"/>
      <c r="HUP10" s="116"/>
      <c r="HUQ10" s="118"/>
      <c r="HUR10" s="119"/>
      <c r="HUS10" s="119"/>
      <c r="HUT10" s="119"/>
      <c r="HUU10" s="119"/>
      <c r="HUV10" s="119"/>
      <c r="HUW10" s="116"/>
      <c r="HUX10" s="117"/>
      <c r="HUY10" s="116"/>
      <c r="HUZ10" s="118"/>
      <c r="HVA10" s="119"/>
      <c r="HVB10" s="119"/>
      <c r="HVC10" s="119"/>
      <c r="HVD10" s="119"/>
      <c r="HVE10" s="119"/>
      <c r="HVF10" s="116"/>
      <c r="HVG10" s="117"/>
      <c r="HVH10" s="116"/>
      <c r="HVI10" s="118"/>
      <c r="HVJ10" s="119"/>
      <c r="HVK10" s="119"/>
      <c r="HVL10" s="119"/>
      <c r="HVM10" s="119"/>
      <c r="HVN10" s="119"/>
      <c r="HVO10" s="116"/>
      <c r="HVP10" s="117"/>
      <c r="HVQ10" s="116"/>
      <c r="HVR10" s="118"/>
      <c r="HVS10" s="119"/>
      <c r="HVT10" s="119"/>
      <c r="HVU10" s="119"/>
      <c r="HVV10" s="119"/>
      <c r="HVW10" s="119"/>
      <c r="HVX10" s="116"/>
      <c r="HVY10" s="117"/>
      <c r="HVZ10" s="116"/>
      <c r="HWA10" s="118"/>
      <c r="HWB10" s="119"/>
      <c r="HWC10" s="119"/>
      <c r="HWD10" s="119"/>
      <c r="HWE10" s="119"/>
      <c r="HWF10" s="119"/>
      <c r="HWG10" s="116"/>
      <c r="HWH10" s="117"/>
      <c r="HWI10" s="116"/>
      <c r="HWJ10" s="118"/>
      <c r="HWK10" s="119"/>
      <c r="HWL10" s="119"/>
      <c r="HWM10" s="119"/>
      <c r="HWN10" s="119"/>
      <c r="HWO10" s="119"/>
      <c r="HWP10" s="116"/>
      <c r="HWQ10" s="117"/>
      <c r="HWR10" s="116"/>
      <c r="HWS10" s="118"/>
      <c r="HWT10" s="119"/>
      <c r="HWU10" s="119"/>
      <c r="HWV10" s="119"/>
      <c r="HWW10" s="119"/>
      <c r="HWX10" s="119"/>
      <c r="HWY10" s="116"/>
      <c r="HWZ10" s="117"/>
      <c r="HXA10" s="116"/>
      <c r="HXB10" s="118"/>
      <c r="HXC10" s="119"/>
      <c r="HXD10" s="119"/>
      <c r="HXE10" s="119"/>
      <c r="HXF10" s="119"/>
      <c r="HXG10" s="119"/>
      <c r="HXH10" s="116"/>
      <c r="HXI10" s="117"/>
      <c r="HXJ10" s="116"/>
      <c r="HXK10" s="118"/>
      <c r="HXL10" s="119"/>
      <c r="HXM10" s="119"/>
      <c r="HXN10" s="119"/>
      <c r="HXO10" s="119"/>
      <c r="HXP10" s="119"/>
      <c r="HXQ10" s="116"/>
      <c r="HXR10" s="117"/>
      <c r="HXS10" s="116"/>
      <c r="HXT10" s="118"/>
      <c r="HXU10" s="119"/>
      <c r="HXV10" s="119"/>
      <c r="HXW10" s="119"/>
      <c r="HXX10" s="119"/>
      <c r="HXY10" s="119"/>
      <c r="HXZ10" s="116"/>
      <c r="HYA10" s="117"/>
      <c r="HYB10" s="116"/>
      <c r="HYC10" s="118"/>
      <c r="HYD10" s="119"/>
      <c r="HYE10" s="119"/>
      <c r="HYF10" s="119"/>
      <c r="HYG10" s="119"/>
      <c r="HYH10" s="119"/>
      <c r="HYI10" s="116"/>
      <c r="HYJ10" s="117"/>
      <c r="HYK10" s="116"/>
      <c r="HYL10" s="118"/>
      <c r="HYM10" s="119"/>
      <c r="HYN10" s="119"/>
      <c r="HYO10" s="119"/>
      <c r="HYP10" s="119"/>
      <c r="HYQ10" s="119"/>
      <c r="HYR10" s="116"/>
      <c r="HYS10" s="117"/>
      <c r="HYT10" s="116"/>
      <c r="HYU10" s="118"/>
      <c r="HYV10" s="119"/>
      <c r="HYW10" s="119"/>
      <c r="HYX10" s="119"/>
      <c r="HYY10" s="119"/>
      <c r="HYZ10" s="119"/>
      <c r="HZA10" s="116"/>
      <c r="HZB10" s="117"/>
      <c r="HZC10" s="116"/>
      <c r="HZD10" s="118"/>
      <c r="HZE10" s="119"/>
      <c r="HZF10" s="119"/>
      <c r="HZG10" s="119"/>
      <c r="HZH10" s="119"/>
      <c r="HZI10" s="119"/>
      <c r="HZJ10" s="116"/>
      <c r="HZK10" s="117"/>
      <c r="HZL10" s="116"/>
      <c r="HZM10" s="118"/>
      <c r="HZN10" s="119"/>
      <c r="HZO10" s="119"/>
      <c r="HZP10" s="119"/>
      <c r="HZQ10" s="119"/>
      <c r="HZR10" s="119"/>
      <c r="HZS10" s="116"/>
      <c r="HZT10" s="117"/>
      <c r="HZU10" s="116"/>
      <c r="HZV10" s="118"/>
      <c r="HZW10" s="119"/>
      <c r="HZX10" s="119"/>
      <c r="HZY10" s="119"/>
      <c r="HZZ10" s="119"/>
      <c r="IAA10" s="119"/>
      <c r="IAB10" s="116"/>
      <c r="IAC10" s="117"/>
      <c r="IAD10" s="116"/>
      <c r="IAE10" s="118"/>
      <c r="IAF10" s="119"/>
      <c r="IAG10" s="119"/>
      <c r="IAH10" s="119"/>
      <c r="IAI10" s="119"/>
      <c r="IAJ10" s="119"/>
      <c r="IAK10" s="116"/>
      <c r="IAL10" s="117"/>
      <c r="IAM10" s="116"/>
      <c r="IAN10" s="118"/>
      <c r="IAO10" s="119"/>
      <c r="IAP10" s="119"/>
      <c r="IAQ10" s="119"/>
      <c r="IAR10" s="119"/>
      <c r="IAS10" s="119"/>
      <c r="IAT10" s="116"/>
      <c r="IAU10" s="117"/>
      <c r="IAV10" s="116"/>
      <c r="IAW10" s="118"/>
      <c r="IAX10" s="119"/>
      <c r="IAY10" s="119"/>
      <c r="IAZ10" s="119"/>
      <c r="IBA10" s="119"/>
      <c r="IBB10" s="119"/>
      <c r="IBC10" s="116"/>
      <c r="IBD10" s="117"/>
      <c r="IBE10" s="116"/>
      <c r="IBF10" s="118"/>
      <c r="IBG10" s="119"/>
      <c r="IBH10" s="119"/>
      <c r="IBI10" s="119"/>
      <c r="IBJ10" s="119"/>
      <c r="IBK10" s="119"/>
      <c r="IBL10" s="116"/>
      <c r="IBM10" s="117"/>
      <c r="IBN10" s="116"/>
      <c r="IBO10" s="118"/>
      <c r="IBP10" s="119"/>
      <c r="IBQ10" s="119"/>
      <c r="IBR10" s="119"/>
      <c r="IBS10" s="119"/>
      <c r="IBT10" s="119"/>
      <c r="IBU10" s="116"/>
      <c r="IBV10" s="117"/>
      <c r="IBW10" s="116"/>
      <c r="IBX10" s="118"/>
      <c r="IBY10" s="119"/>
      <c r="IBZ10" s="119"/>
      <c r="ICA10" s="119"/>
      <c r="ICB10" s="119"/>
      <c r="ICC10" s="119"/>
      <c r="ICD10" s="116"/>
      <c r="ICE10" s="117"/>
      <c r="ICF10" s="116"/>
      <c r="ICG10" s="118"/>
      <c r="ICH10" s="119"/>
      <c r="ICI10" s="119"/>
      <c r="ICJ10" s="119"/>
      <c r="ICK10" s="119"/>
      <c r="ICL10" s="119"/>
      <c r="ICM10" s="116"/>
      <c r="ICN10" s="117"/>
      <c r="ICO10" s="116"/>
      <c r="ICP10" s="118"/>
      <c r="ICQ10" s="119"/>
      <c r="ICR10" s="119"/>
      <c r="ICS10" s="119"/>
      <c r="ICT10" s="119"/>
      <c r="ICU10" s="119"/>
      <c r="ICV10" s="116"/>
      <c r="ICW10" s="117"/>
      <c r="ICX10" s="116"/>
      <c r="ICY10" s="118"/>
      <c r="ICZ10" s="119"/>
      <c r="IDA10" s="119"/>
      <c r="IDB10" s="119"/>
      <c r="IDC10" s="119"/>
      <c r="IDD10" s="119"/>
      <c r="IDE10" s="116"/>
      <c r="IDF10" s="117"/>
      <c r="IDG10" s="116"/>
      <c r="IDH10" s="118"/>
      <c r="IDI10" s="119"/>
      <c r="IDJ10" s="119"/>
      <c r="IDK10" s="119"/>
      <c r="IDL10" s="119"/>
      <c r="IDM10" s="119"/>
      <c r="IDN10" s="116"/>
      <c r="IDO10" s="117"/>
      <c r="IDP10" s="116"/>
      <c r="IDQ10" s="118"/>
      <c r="IDR10" s="119"/>
      <c r="IDS10" s="119"/>
      <c r="IDT10" s="119"/>
      <c r="IDU10" s="119"/>
      <c r="IDV10" s="119"/>
      <c r="IDW10" s="116"/>
      <c r="IDX10" s="117"/>
      <c r="IDY10" s="116"/>
      <c r="IDZ10" s="118"/>
      <c r="IEA10" s="119"/>
      <c r="IEB10" s="119"/>
      <c r="IEC10" s="119"/>
      <c r="IED10" s="119"/>
      <c r="IEE10" s="119"/>
      <c r="IEF10" s="116"/>
      <c r="IEG10" s="117"/>
      <c r="IEH10" s="116"/>
      <c r="IEI10" s="118"/>
      <c r="IEJ10" s="119"/>
      <c r="IEK10" s="119"/>
      <c r="IEL10" s="119"/>
      <c r="IEM10" s="119"/>
      <c r="IEN10" s="119"/>
      <c r="IEO10" s="116"/>
      <c r="IEP10" s="117"/>
      <c r="IEQ10" s="116"/>
      <c r="IER10" s="118"/>
      <c r="IES10" s="119"/>
      <c r="IET10" s="119"/>
      <c r="IEU10" s="119"/>
      <c r="IEV10" s="119"/>
      <c r="IEW10" s="119"/>
      <c r="IEX10" s="116"/>
      <c r="IEY10" s="117"/>
      <c r="IEZ10" s="116"/>
      <c r="IFA10" s="118"/>
      <c r="IFB10" s="119"/>
      <c r="IFC10" s="119"/>
      <c r="IFD10" s="119"/>
      <c r="IFE10" s="119"/>
      <c r="IFF10" s="119"/>
      <c r="IFG10" s="116"/>
      <c r="IFH10" s="117"/>
      <c r="IFI10" s="116"/>
      <c r="IFJ10" s="118"/>
      <c r="IFK10" s="119"/>
      <c r="IFL10" s="119"/>
      <c r="IFM10" s="119"/>
      <c r="IFN10" s="119"/>
      <c r="IFO10" s="119"/>
      <c r="IFP10" s="116"/>
      <c r="IFQ10" s="117"/>
      <c r="IFR10" s="116"/>
      <c r="IFS10" s="118"/>
      <c r="IFT10" s="119"/>
      <c r="IFU10" s="119"/>
      <c r="IFV10" s="119"/>
      <c r="IFW10" s="119"/>
      <c r="IFX10" s="119"/>
      <c r="IFY10" s="116"/>
      <c r="IFZ10" s="117"/>
      <c r="IGA10" s="116"/>
      <c r="IGB10" s="118"/>
      <c r="IGC10" s="119"/>
      <c r="IGD10" s="119"/>
      <c r="IGE10" s="119"/>
      <c r="IGF10" s="119"/>
      <c r="IGG10" s="119"/>
      <c r="IGH10" s="116"/>
      <c r="IGI10" s="117"/>
      <c r="IGJ10" s="116"/>
      <c r="IGK10" s="118"/>
      <c r="IGL10" s="119"/>
      <c r="IGM10" s="119"/>
      <c r="IGN10" s="119"/>
      <c r="IGO10" s="119"/>
      <c r="IGP10" s="119"/>
      <c r="IGQ10" s="116"/>
      <c r="IGR10" s="117"/>
      <c r="IGS10" s="116"/>
      <c r="IGT10" s="118"/>
      <c r="IGU10" s="119"/>
      <c r="IGV10" s="119"/>
      <c r="IGW10" s="119"/>
      <c r="IGX10" s="119"/>
      <c r="IGY10" s="119"/>
      <c r="IGZ10" s="116"/>
      <c r="IHA10" s="117"/>
      <c r="IHB10" s="116"/>
      <c r="IHC10" s="118"/>
      <c r="IHD10" s="119"/>
      <c r="IHE10" s="119"/>
      <c r="IHF10" s="119"/>
      <c r="IHG10" s="119"/>
      <c r="IHH10" s="119"/>
      <c r="IHI10" s="116"/>
      <c r="IHJ10" s="117"/>
      <c r="IHK10" s="116"/>
      <c r="IHL10" s="118"/>
      <c r="IHM10" s="119"/>
      <c r="IHN10" s="119"/>
      <c r="IHO10" s="119"/>
      <c r="IHP10" s="119"/>
      <c r="IHQ10" s="119"/>
      <c r="IHR10" s="116"/>
      <c r="IHS10" s="117"/>
      <c r="IHT10" s="116"/>
      <c r="IHU10" s="118"/>
      <c r="IHV10" s="119"/>
      <c r="IHW10" s="119"/>
      <c r="IHX10" s="119"/>
      <c r="IHY10" s="119"/>
      <c r="IHZ10" s="119"/>
      <c r="IIA10" s="116"/>
      <c r="IIB10" s="117"/>
      <c r="IIC10" s="116"/>
      <c r="IID10" s="118"/>
      <c r="IIE10" s="119"/>
      <c r="IIF10" s="119"/>
      <c r="IIG10" s="119"/>
      <c r="IIH10" s="119"/>
      <c r="III10" s="119"/>
      <c r="IIJ10" s="116"/>
      <c r="IIK10" s="117"/>
      <c r="IIL10" s="116"/>
      <c r="IIM10" s="118"/>
      <c r="IIN10" s="119"/>
      <c r="IIO10" s="119"/>
      <c r="IIP10" s="119"/>
      <c r="IIQ10" s="119"/>
      <c r="IIR10" s="119"/>
      <c r="IIS10" s="116"/>
      <c r="IIT10" s="117"/>
      <c r="IIU10" s="116"/>
      <c r="IIV10" s="118"/>
      <c r="IIW10" s="119"/>
      <c r="IIX10" s="119"/>
      <c r="IIY10" s="119"/>
      <c r="IIZ10" s="119"/>
      <c r="IJA10" s="119"/>
      <c r="IJB10" s="116"/>
      <c r="IJC10" s="117"/>
      <c r="IJD10" s="116"/>
      <c r="IJE10" s="118"/>
      <c r="IJF10" s="119"/>
      <c r="IJG10" s="119"/>
      <c r="IJH10" s="119"/>
      <c r="IJI10" s="119"/>
      <c r="IJJ10" s="119"/>
      <c r="IJK10" s="116"/>
      <c r="IJL10" s="117"/>
      <c r="IJM10" s="116"/>
      <c r="IJN10" s="118"/>
      <c r="IJO10" s="119"/>
      <c r="IJP10" s="119"/>
      <c r="IJQ10" s="119"/>
      <c r="IJR10" s="119"/>
      <c r="IJS10" s="119"/>
      <c r="IJT10" s="116"/>
      <c r="IJU10" s="117"/>
      <c r="IJV10" s="116"/>
      <c r="IJW10" s="118"/>
      <c r="IJX10" s="119"/>
      <c r="IJY10" s="119"/>
      <c r="IJZ10" s="119"/>
      <c r="IKA10" s="119"/>
      <c r="IKB10" s="119"/>
      <c r="IKC10" s="116"/>
      <c r="IKD10" s="117"/>
      <c r="IKE10" s="116"/>
      <c r="IKF10" s="118"/>
      <c r="IKG10" s="119"/>
      <c r="IKH10" s="119"/>
      <c r="IKI10" s="119"/>
      <c r="IKJ10" s="119"/>
      <c r="IKK10" s="119"/>
      <c r="IKL10" s="116"/>
      <c r="IKM10" s="117"/>
      <c r="IKN10" s="116"/>
      <c r="IKO10" s="118"/>
      <c r="IKP10" s="119"/>
      <c r="IKQ10" s="119"/>
      <c r="IKR10" s="119"/>
      <c r="IKS10" s="119"/>
      <c r="IKT10" s="119"/>
      <c r="IKU10" s="116"/>
      <c r="IKV10" s="117"/>
      <c r="IKW10" s="116"/>
      <c r="IKX10" s="118"/>
      <c r="IKY10" s="119"/>
      <c r="IKZ10" s="119"/>
      <c r="ILA10" s="119"/>
      <c r="ILB10" s="119"/>
      <c r="ILC10" s="119"/>
      <c r="ILD10" s="116"/>
      <c r="ILE10" s="117"/>
      <c r="ILF10" s="116"/>
      <c r="ILG10" s="118"/>
      <c r="ILH10" s="119"/>
      <c r="ILI10" s="119"/>
      <c r="ILJ10" s="119"/>
      <c r="ILK10" s="119"/>
      <c r="ILL10" s="119"/>
      <c r="ILM10" s="116"/>
      <c r="ILN10" s="117"/>
      <c r="ILO10" s="116"/>
      <c r="ILP10" s="118"/>
      <c r="ILQ10" s="119"/>
      <c r="ILR10" s="119"/>
      <c r="ILS10" s="119"/>
      <c r="ILT10" s="119"/>
      <c r="ILU10" s="119"/>
      <c r="ILV10" s="116"/>
      <c r="ILW10" s="117"/>
      <c r="ILX10" s="116"/>
      <c r="ILY10" s="118"/>
      <c r="ILZ10" s="119"/>
      <c r="IMA10" s="119"/>
      <c r="IMB10" s="119"/>
      <c r="IMC10" s="119"/>
      <c r="IMD10" s="119"/>
      <c r="IME10" s="116"/>
      <c r="IMF10" s="117"/>
      <c r="IMG10" s="116"/>
      <c r="IMH10" s="118"/>
      <c r="IMI10" s="119"/>
      <c r="IMJ10" s="119"/>
      <c r="IMK10" s="119"/>
      <c r="IML10" s="119"/>
      <c r="IMM10" s="119"/>
      <c r="IMN10" s="116"/>
      <c r="IMO10" s="117"/>
      <c r="IMP10" s="116"/>
      <c r="IMQ10" s="118"/>
      <c r="IMR10" s="119"/>
      <c r="IMS10" s="119"/>
      <c r="IMT10" s="119"/>
      <c r="IMU10" s="119"/>
      <c r="IMV10" s="119"/>
      <c r="IMW10" s="116"/>
      <c r="IMX10" s="117"/>
      <c r="IMY10" s="116"/>
      <c r="IMZ10" s="118"/>
      <c r="INA10" s="119"/>
      <c r="INB10" s="119"/>
      <c r="INC10" s="119"/>
      <c r="IND10" s="119"/>
      <c r="INE10" s="119"/>
      <c r="INF10" s="116"/>
      <c r="ING10" s="117"/>
      <c r="INH10" s="116"/>
      <c r="INI10" s="118"/>
      <c r="INJ10" s="119"/>
      <c r="INK10" s="119"/>
      <c r="INL10" s="119"/>
      <c r="INM10" s="119"/>
      <c r="INN10" s="119"/>
      <c r="INO10" s="116"/>
      <c r="INP10" s="117"/>
      <c r="INQ10" s="116"/>
      <c r="INR10" s="118"/>
      <c r="INS10" s="119"/>
      <c r="INT10" s="119"/>
      <c r="INU10" s="119"/>
      <c r="INV10" s="119"/>
      <c r="INW10" s="119"/>
      <c r="INX10" s="116"/>
      <c r="INY10" s="117"/>
      <c r="INZ10" s="116"/>
      <c r="IOA10" s="118"/>
      <c r="IOB10" s="119"/>
      <c r="IOC10" s="119"/>
      <c r="IOD10" s="119"/>
      <c r="IOE10" s="119"/>
      <c r="IOF10" s="119"/>
      <c r="IOG10" s="116"/>
      <c r="IOH10" s="117"/>
      <c r="IOI10" s="116"/>
      <c r="IOJ10" s="118"/>
      <c r="IOK10" s="119"/>
      <c r="IOL10" s="119"/>
      <c r="IOM10" s="119"/>
      <c r="ION10" s="119"/>
      <c r="IOO10" s="119"/>
      <c r="IOP10" s="116"/>
      <c r="IOQ10" s="117"/>
      <c r="IOR10" s="116"/>
      <c r="IOS10" s="118"/>
      <c r="IOT10" s="119"/>
      <c r="IOU10" s="119"/>
      <c r="IOV10" s="119"/>
      <c r="IOW10" s="119"/>
      <c r="IOX10" s="119"/>
      <c r="IOY10" s="116"/>
      <c r="IOZ10" s="117"/>
      <c r="IPA10" s="116"/>
      <c r="IPB10" s="118"/>
      <c r="IPC10" s="119"/>
      <c r="IPD10" s="119"/>
      <c r="IPE10" s="119"/>
      <c r="IPF10" s="119"/>
      <c r="IPG10" s="119"/>
      <c r="IPH10" s="116"/>
      <c r="IPI10" s="117"/>
      <c r="IPJ10" s="116"/>
      <c r="IPK10" s="118"/>
      <c r="IPL10" s="119"/>
      <c r="IPM10" s="119"/>
      <c r="IPN10" s="119"/>
      <c r="IPO10" s="119"/>
      <c r="IPP10" s="119"/>
      <c r="IPQ10" s="116"/>
      <c r="IPR10" s="117"/>
      <c r="IPS10" s="116"/>
      <c r="IPT10" s="118"/>
      <c r="IPU10" s="119"/>
      <c r="IPV10" s="119"/>
      <c r="IPW10" s="119"/>
      <c r="IPX10" s="119"/>
      <c r="IPY10" s="119"/>
      <c r="IPZ10" s="116"/>
      <c r="IQA10" s="117"/>
      <c r="IQB10" s="116"/>
      <c r="IQC10" s="118"/>
      <c r="IQD10" s="119"/>
      <c r="IQE10" s="119"/>
      <c r="IQF10" s="119"/>
      <c r="IQG10" s="119"/>
      <c r="IQH10" s="119"/>
      <c r="IQI10" s="116"/>
      <c r="IQJ10" s="117"/>
      <c r="IQK10" s="116"/>
      <c r="IQL10" s="118"/>
      <c r="IQM10" s="119"/>
      <c r="IQN10" s="119"/>
      <c r="IQO10" s="119"/>
      <c r="IQP10" s="119"/>
      <c r="IQQ10" s="119"/>
      <c r="IQR10" s="116"/>
      <c r="IQS10" s="117"/>
      <c r="IQT10" s="116"/>
      <c r="IQU10" s="118"/>
      <c r="IQV10" s="119"/>
      <c r="IQW10" s="119"/>
      <c r="IQX10" s="119"/>
      <c r="IQY10" s="119"/>
      <c r="IQZ10" s="119"/>
      <c r="IRA10" s="116"/>
      <c r="IRB10" s="117"/>
      <c r="IRC10" s="116"/>
      <c r="IRD10" s="118"/>
      <c r="IRE10" s="119"/>
      <c r="IRF10" s="119"/>
      <c r="IRG10" s="119"/>
      <c r="IRH10" s="119"/>
      <c r="IRI10" s="119"/>
      <c r="IRJ10" s="116"/>
      <c r="IRK10" s="117"/>
      <c r="IRL10" s="116"/>
      <c r="IRM10" s="118"/>
      <c r="IRN10" s="119"/>
      <c r="IRO10" s="119"/>
      <c r="IRP10" s="119"/>
      <c r="IRQ10" s="119"/>
      <c r="IRR10" s="119"/>
      <c r="IRS10" s="116"/>
      <c r="IRT10" s="117"/>
      <c r="IRU10" s="116"/>
      <c r="IRV10" s="118"/>
      <c r="IRW10" s="119"/>
      <c r="IRX10" s="119"/>
      <c r="IRY10" s="119"/>
      <c r="IRZ10" s="119"/>
      <c r="ISA10" s="119"/>
      <c r="ISB10" s="116"/>
      <c r="ISC10" s="117"/>
      <c r="ISD10" s="116"/>
      <c r="ISE10" s="118"/>
      <c r="ISF10" s="119"/>
      <c r="ISG10" s="119"/>
      <c r="ISH10" s="119"/>
      <c r="ISI10" s="119"/>
      <c r="ISJ10" s="119"/>
      <c r="ISK10" s="116"/>
      <c r="ISL10" s="117"/>
      <c r="ISM10" s="116"/>
      <c r="ISN10" s="118"/>
      <c r="ISO10" s="119"/>
      <c r="ISP10" s="119"/>
      <c r="ISQ10" s="119"/>
      <c r="ISR10" s="119"/>
      <c r="ISS10" s="119"/>
      <c r="IST10" s="116"/>
      <c r="ISU10" s="117"/>
      <c r="ISV10" s="116"/>
      <c r="ISW10" s="118"/>
      <c r="ISX10" s="119"/>
      <c r="ISY10" s="119"/>
      <c r="ISZ10" s="119"/>
      <c r="ITA10" s="119"/>
      <c r="ITB10" s="119"/>
      <c r="ITC10" s="116"/>
      <c r="ITD10" s="117"/>
      <c r="ITE10" s="116"/>
      <c r="ITF10" s="118"/>
      <c r="ITG10" s="119"/>
      <c r="ITH10" s="119"/>
      <c r="ITI10" s="119"/>
      <c r="ITJ10" s="119"/>
      <c r="ITK10" s="119"/>
      <c r="ITL10" s="116"/>
      <c r="ITM10" s="117"/>
      <c r="ITN10" s="116"/>
      <c r="ITO10" s="118"/>
      <c r="ITP10" s="119"/>
      <c r="ITQ10" s="119"/>
      <c r="ITR10" s="119"/>
      <c r="ITS10" s="119"/>
      <c r="ITT10" s="119"/>
      <c r="ITU10" s="116"/>
      <c r="ITV10" s="117"/>
      <c r="ITW10" s="116"/>
      <c r="ITX10" s="118"/>
      <c r="ITY10" s="119"/>
      <c r="ITZ10" s="119"/>
      <c r="IUA10" s="119"/>
      <c r="IUB10" s="119"/>
      <c r="IUC10" s="119"/>
      <c r="IUD10" s="116"/>
      <c r="IUE10" s="117"/>
      <c r="IUF10" s="116"/>
      <c r="IUG10" s="118"/>
      <c r="IUH10" s="119"/>
      <c r="IUI10" s="119"/>
      <c r="IUJ10" s="119"/>
      <c r="IUK10" s="119"/>
      <c r="IUL10" s="119"/>
      <c r="IUM10" s="116"/>
      <c r="IUN10" s="117"/>
      <c r="IUO10" s="116"/>
      <c r="IUP10" s="118"/>
      <c r="IUQ10" s="119"/>
      <c r="IUR10" s="119"/>
      <c r="IUS10" s="119"/>
      <c r="IUT10" s="119"/>
      <c r="IUU10" s="119"/>
      <c r="IUV10" s="116"/>
      <c r="IUW10" s="117"/>
      <c r="IUX10" s="116"/>
      <c r="IUY10" s="118"/>
      <c r="IUZ10" s="119"/>
      <c r="IVA10" s="119"/>
      <c r="IVB10" s="119"/>
      <c r="IVC10" s="119"/>
      <c r="IVD10" s="119"/>
      <c r="IVE10" s="116"/>
      <c r="IVF10" s="117"/>
      <c r="IVG10" s="116"/>
      <c r="IVH10" s="118"/>
      <c r="IVI10" s="119"/>
      <c r="IVJ10" s="119"/>
      <c r="IVK10" s="119"/>
      <c r="IVL10" s="119"/>
      <c r="IVM10" s="119"/>
      <c r="IVN10" s="116"/>
      <c r="IVO10" s="117"/>
      <c r="IVP10" s="116"/>
      <c r="IVQ10" s="118"/>
      <c r="IVR10" s="119"/>
      <c r="IVS10" s="119"/>
      <c r="IVT10" s="119"/>
      <c r="IVU10" s="119"/>
      <c r="IVV10" s="119"/>
      <c r="IVW10" s="116"/>
      <c r="IVX10" s="117"/>
      <c r="IVY10" s="116"/>
      <c r="IVZ10" s="118"/>
      <c r="IWA10" s="119"/>
      <c r="IWB10" s="119"/>
      <c r="IWC10" s="119"/>
      <c r="IWD10" s="119"/>
      <c r="IWE10" s="119"/>
      <c r="IWF10" s="116"/>
      <c r="IWG10" s="117"/>
      <c r="IWH10" s="116"/>
      <c r="IWI10" s="118"/>
      <c r="IWJ10" s="119"/>
      <c r="IWK10" s="119"/>
      <c r="IWL10" s="119"/>
      <c r="IWM10" s="119"/>
      <c r="IWN10" s="119"/>
      <c r="IWO10" s="116"/>
      <c r="IWP10" s="117"/>
      <c r="IWQ10" s="116"/>
      <c r="IWR10" s="118"/>
      <c r="IWS10" s="119"/>
      <c r="IWT10" s="119"/>
      <c r="IWU10" s="119"/>
      <c r="IWV10" s="119"/>
      <c r="IWW10" s="119"/>
      <c r="IWX10" s="116"/>
      <c r="IWY10" s="117"/>
      <c r="IWZ10" s="116"/>
      <c r="IXA10" s="118"/>
      <c r="IXB10" s="119"/>
      <c r="IXC10" s="119"/>
      <c r="IXD10" s="119"/>
      <c r="IXE10" s="119"/>
      <c r="IXF10" s="119"/>
      <c r="IXG10" s="116"/>
      <c r="IXH10" s="117"/>
      <c r="IXI10" s="116"/>
      <c r="IXJ10" s="118"/>
      <c r="IXK10" s="119"/>
      <c r="IXL10" s="119"/>
      <c r="IXM10" s="119"/>
      <c r="IXN10" s="119"/>
      <c r="IXO10" s="119"/>
      <c r="IXP10" s="116"/>
      <c r="IXQ10" s="117"/>
      <c r="IXR10" s="116"/>
      <c r="IXS10" s="118"/>
      <c r="IXT10" s="119"/>
      <c r="IXU10" s="119"/>
      <c r="IXV10" s="119"/>
      <c r="IXW10" s="119"/>
      <c r="IXX10" s="119"/>
      <c r="IXY10" s="116"/>
      <c r="IXZ10" s="117"/>
      <c r="IYA10" s="116"/>
      <c r="IYB10" s="118"/>
      <c r="IYC10" s="119"/>
      <c r="IYD10" s="119"/>
      <c r="IYE10" s="119"/>
      <c r="IYF10" s="119"/>
      <c r="IYG10" s="119"/>
      <c r="IYH10" s="116"/>
      <c r="IYI10" s="117"/>
      <c r="IYJ10" s="116"/>
      <c r="IYK10" s="118"/>
      <c r="IYL10" s="119"/>
      <c r="IYM10" s="119"/>
      <c r="IYN10" s="119"/>
      <c r="IYO10" s="119"/>
      <c r="IYP10" s="119"/>
      <c r="IYQ10" s="116"/>
      <c r="IYR10" s="117"/>
      <c r="IYS10" s="116"/>
      <c r="IYT10" s="118"/>
      <c r="IYU10" s="119"/>
      <c r="IYV10" s="119"/>
      <c r="IYW10" s="119"/>
      <c r="IYX10" s="119"/>
      <c r="IYY10" s="119"/>
      <c r="IYZ10" s="116"/>
      <c r="IZA10" s="117"/>
      <c r="IZB10" s="116"/>
      <c r="IZC10" s="118"/>
      <c r="IZD10" s="119"/>
      <c r="IZE10" s="119"/>
      <c r="IZF10" s="119"/>
      <c r="IZG10" s="119"/>
      <c r="IZH10" s="119"/>
      <c r="IZI10" s="116"/>
      <c r="IZJ10" s="117"/>
      <c r="IZK10" s="116"/>
      <c r="IZL10" s="118"/>
      <c r="IZM10" s="119"/>
      <c r="IZN10" s="119"/>
      <c r="IZO10" s="119"/>
      <c r="IZP10" s="119"/>
      <c r="IZQ10" s="119"/>
      <c r="IZR10" s="116"/>
      <c r="IZS10" s="117"/>
      <c r="IZT10" s="116"/>
      <c r="IZU10" s="118"/>
      <c r="IZV10" s="119"/>
      <c r="IZW10" s="119"/>
      <c r="IZX10" s="119"/>
      <c r="IZY10" s="119"/>
      <c r="IZZ10" s="119"/>
      <c r="JAA10" s="116"/>
      <c r="JAB10" s="117"/>
      <c r="JAC10" s="116"/>
      <c r="JAD10" s="118"/>
      <c r="JAE10" s="119"/>
      <c r="JAF10" s="119"/>
      <c r="JAG10" s="119"/>
      <c r="JAH10" s="119"/>
      <c r="JAI10" s="119"/>
      <c r="JAJ10" s="116"/>
      <c r="JAK10" s="117"/>
      <c r="JAL10" s="116"/>
      <c r="JAM10" s="118"/>
      <c r="JAN10" s="119"/>
      <c r="JAO10" s="119"/>
      <c r="JAP10" s="119"/>
      <c r="JAQ10" s="119"/>
      <c r="JAR10" s="119"/>
      <c r="JAS10" s="116"/>
      <c r="JAT10" s="117"/>
      <c r="JAU10" s="116"/>
      <c r="JAV10" s="118"/>
      <c r="JAW10" s="119"/>
      <c r="JAX10" s="119"/>
      <c r="JAY10" s="119"/>
      <c r="JAZ10" s="119"/>
      <c r="JBA10" s="119"/>
      <c r="JBB10" s="116"/>
      <c r="JBC10" s="117"/>
      <c r="JBD10" s="116"/>
      <c r="JBE10" s="118"/>
      <c r="JBF10" s="119"/>
      <c r="JBG10" s="119"/>
      <c r="JBH10" s="119"/>
      <c r="JBI10" s="119"/>
      <c r="JBJ10" s="119"/>
      <c r="JBK10" s="116"/>
      <c r="JBL10" s="117"/>
      <c r="JBM10" s="116"/>
      <c r="JBN10" s="118"/>
      <c r="JBO10" s="119"/>
      <c r="JBP10" s="119"/>
      <c r="JBQ10" s="119"/>
      <c r="JBR10" s="119"/>
      <c r="JBS10" s="119"/>
      <c r="JBT10" s="116"/>
      <c r="JBU10" s="117"/>
      <c r="JBV10" s="116"/>
      <c r="JBW10" s="118"/>
      <c r="JBX10" s="119"/>
      <c r="JBY10" s="119"/>
      <c r="JBZ10" s="119"/>
      <c r="JCA10" s="119"/>
      <c r="JCB10" s="119"/>
      <c r="JCC10" s="116"/>
      <c r="JCD10" s="117"/>
      <c r="JCE10" s="116"/>
      <c r="JCF10" s="118"/>
      <c r="JCG10" s="119"/>
      <c r="JCH10" s="119"/>
      <c r="JCI10" s="119"/>
      <c r="JCJ10" s="119"/>
      <c r="JCK10" s="119"/>
      <c r="JCL10" s="116"/>
      <c r="JCM10" s="117"/>
      <c r="JCN10" s="116"/>
      <c r="JCO10" s="118"/>
      <c r="JCP10" s="119"/>
      <c r="JCQ10" s="119"/>
      <c r="JCR10" s="119"/>
      <c r="JCS10" s="119"/>
      <c r="JCT10" s="119"/>
      <c r="JCU10" s="116"/>
      <c r="JCV10" s="117"/>
      <c r="JCW10" s="116"/>
      <c r="JCX10" s="118"/>
      <c r="JCY10" s="119"/>
      <c r="JCZ10" s="119"/>
      <c r="JDA10" s="119"/>
      <c r="JDB10" s="119"/>
      <c r="JDC10" s="119"/>
      <c r="JDD10" s="116"/>
      <c r="JDE10" s="117"/>
      <c r="JDF10" s="116"/>
      <c r="JDG10" s="118"/>
      <c r="JDH10" s="119"/>
      <c r="JDI10" s="119"/>
      <c r="JDJ10" s="119"/>
      <c r="JDK10" s="119"/>
      <c r="JDL10" s="119"/>
      <c r="JDM10" s="116"/>
      <c r="JDN10" s="117"/>
      <c r="JDO10" s="116"/>
      <c r="JDP10" s="118"/>
      <c r="JDQ10" s="119"/>
      <c r="JDR10" s="119"/>
      <c r="JDS10" s="119"/>
      <c r="JDT10" s="119"/>
      <c r="JDU10" s="119"/>
      <c r="JDV10" s="116"/>
      <c r="JDW10" s="117"/>
      <c r="JDX10" s="116"/>
      <c r="JDY10" s="118"/>
      <c r="JDZ10" s="119"/>
      <c r="JEA10" s="119"/>
      <c r="JEB10" s="119"/>
      <c r="JEC10" s="119"/>
      <c r="JED10" s="119"/>
      <c r="JEE10" s="116"/>
      <c r="JEF10" s="117"/>
      <c r="JEG10" s="116"/>
      <c r="JEH10" s="118"/>
      <c r="JEI10" s="119"/>
      <c r="JEJ10" s="119"/>
      <c r="JEK10" s="119"/>
      <c r="JEL10" s="119"/>
      <c r="JEM10" s="119"/>
      <c r="JEN10" s="116"/>
      <c r="JEO10" s="117"/>
      <c r="JEP10" s="116"/>
      <c r="JEQ10" s="118"/>
      <c r="JER10" s="119"/>
      <c r="JES10" s="119"/>
      <c r="JET10" s="119"/>
      <c r="JEU10" s="119"/>
      <c r="JEV10" s="119"/>
      <c r="JEW10" s="116"/>
      <c r="JEX10" s="117"/>
      <c r="JEY10" s="116"/>
      <c r="JEZ10" s="118"/>
      <c r="JFA10" s="119"/>
      <c r="JFB10" s="119"/>
      <c r="JFC10" s="119"/>
      <c r="JFD10" s="119"/>
      <c r="JFE10" s="119"/>
      <c r="JFF10" s="116"/>
      <c r="JFG10" s="117"/>
      <c r="JFH10" s="116"/>
      <c r="JFI10" s="118"/>
      <c r="JFJ10" s="119"/>
      <c r="JFK10" s="119"/>
      <c r="JFL10" s="119"/>
      <c r="JFM10" s="119"/>
      <c r="JFN10" s="119"/>
      <c r="JFO10" s="116"/>
      <c r="JFP10" s="117"/>
      <c r="JFQ10" s="116"/>
      <c r="JFR10" s="118"/>
      <c r="JFS10" s="119"/>
      <c r="JFT10" s="119"/>
      <c r="JFU10" s="119"/>
      <c r="JFV10" s="119"/>
      <c r="JFW10" s="119"/>
      <c r="JFX10" s="116"/>
      <c r="JFY10" s="117"/>
      <c r="JFZ10" s="116"/>
      <c r="JGA10" s="118"/>
      <c r="JGB10" s="119"/>
      <c r="JGC10" s="119"/>
      <c r="JGD10" s="119"/>
      <c r="JGE10" s="119"/>
      <c r="JGF10" s="119"/>
      <c r="JGG10" s="116"/>
      <c r="JGH10" s="117"/>
      <c r="JGI10" s="116"/>
      <c r="JGJ10" s="118"/>
      <c r="JGK10" s="119"/>
      <c r="JGL10" s="119"/>
      <c r="JGM10" s="119"/>
      <c r="JGN10" s="119"/>
      <c r="JGO10" s="119"/>
      <c r="JGP10" s="116"/>
      <c r="JGQ10" s="117"/>
      <c r="JGR10" s="116"/>
      <c r="JGS10" s="118"/>
      <c r="JGT10" s="119"/>
      <c r="JGU10" s="119"/>
      <c r="JGV10" s="119"/>
      <c r="JGW10" s="119"/>
      <c r="JGX10" s="119"/>
      <c r="JGY10" s="116"/>
      <c r="JGZ10" s="117"/>
      <c r="JHA10" s="116"/>
      <c r="JHB10" s="118"/>
      <c r="JHC10" s="119"/>
      <c r="JHD10" s="119"/>
      <c r="JHE10" s="119"/>
      <c r="JHF10" s="119"/>
      <c r="JHG10" s="119"/>
      <c r="JHH10" s="116"/>
      <c r="JHI10" s="117"/>
      <c r="JHJ10" s="116"/>
      <c r="JHK10" s="118"/>
      <c r="JHL10" s="119"/>
      <c r="JHM10" s="119"/>
      <c r="JHN10" s="119"/>
      <c r="JHO10" s="119"/>
      <c r="JHP10" s="119"/>
      <c r="JHQ10" s="116"/>
      <c r="JHR10" s="117"/>
      <c r="JHS10" s="116"/>
      <c r="JHT10" s="118"/>
      <c r="JHU10" s="119"/>
      <c r="JHV10" s="119"/>
      <c r="JHW10" s="119"/>
      <c r="JHX10" s="119"/>
      <c r="JHY10" s="119"/>
      <c r="JHZ10" s="116"/>
      <c r="JIA10" s="117"/>
      <c r="JIB10" s="116"/>
      <c r="JIC10" s="118"/>
      <c r="JID10" s="119"/>
      <c r="JIE10" s="119"/>
      <c r="JIF10" s="119"/>
      <c r="JIG10" s="119"/>
      <c r="JIH10" s="119"/>
      <c r="JII10" s="116"/>
      <c r="JIJ10" s="117"/>
      <c r="JIK10" s="116"/>
      <c r="JIL10" s="118"/>
      <c r="JIM10" s="119"/>
      <c r="JIN10" s="119"/>
      <c r="JIO10" s="119"/>
      <c r="JIP10" s="119"/>
      <c r="JIQ10" s="119"/>
      <c r="JIR10" s="116"/>
      <c r="JIS10" s="117"/>
      <c r="JIT10" s="116"/>
      <c r="JIU10" s="118"/>
      <c r="JIV10" s="119"/>
      <c r="JIW10" s="119"/>
      <c r="JIX10" s="119"/>
      <c r="JIY10" s="119"/>
      <c r="JIZ10" s="119"/>
      <c r="JJA10" s="116"/>
      <c r="JJB10" s="117"/>
      <c r="JJC10" s="116"/>
      <c r="JJD10" s="118"/>
      <c r="JJE10" s="119"/>
      <c r="JJF10" s="119"/>
      <c r="JJG10" s="119"/>
      <c r="JJH10" s="119"/>
      <c r="JJI10" s="119"/>
      <c r="JJJ10" s="116"/>
      <c r="JJK10" s="117"/>
      <c r="JJL10" s="116"/>
      <c r="JJM10" s="118"/>
      <c r="JJN10" s="119"/>
      <c r="JJO10" s="119"/>
      <c r="JJP10" s="119"/>
      <c r="JJQ10" s="119"/>
      <c r="JJR10" s="119"/>
      <c r="JJS10" s="116"/>
      <c r="JJT10" s="117"/>
      <c r="JJU10" s="116"/>
      <c r="JJV10" s="118"/>
      <c r="JJW10" s="119"/>
      <c r="JJX10" s="119"/>
      <c r="JJY10" s="119"/>
      <c r="JJZ10" s="119"/>
      <c r="JKA10" s="119"/>
      <c r="JKB10" s="116"/>
      <c r="JKC10" s="117"/>
      <c r="JKD10" s="116"/>
      <c r="JKE10" s="118"/>
      <c r="JKF10" s="119"/>
      <c r="JKG10" s="119"/>
      <c r="JKH10" s="119"/>
      <c r="JKI10" s="119"/>
      <c r="JKJ10" s="119"/>
      <c r="JKK10" s="116"/>
      <c r="JKL10" s="117"/>
      <c r="JKM10" s="116"/>
      <c r="JKN10" s="118"/>
      <c r="JKO10" s="119"/>
      <c r="JKP10" s="119"/>
      <c r="JKQ10" s="119"/>
      <c r="JKR10" s="119"/>
      <c r="JKS10" s="119"/>
      <c r="JKT10" s="116"/>
      <c r="JKU10" s="117"/>
      <c r="JKV10" s="116"/>
      <c r="JKW10" s="118"/>
      <c r="JKX10" s="119"/>
      <c r="JKY10" s="119"/>
      <c r="JKZ10" s="119"/>
      <c r="JLA10" s="119"/>
      <c r="JLB10" s="119"/>
      <c r="JLC10" s="116"/>
      <c r="JLD10" s="117"/>
      <c r="JLE10" s="116"/>
      <c r="JLF10" s="118"/>
      <c r="JLG10" s="119"/>
      <c r="JLH10" s="119"/>
      <c r="JLI10" s="119"/>
      <c r="JLJ10" s="119"/>
      <c r="JLK10" s="119"/>
      <c r="JLL10" s="116"/>
      <c r="JLM10" s="117"/>
      <c r="JLN10" s="116"/>
      <c r="JLO10" s="118"/>
      <c r="JLP10" s="119"/>
      <c r="JLQ10" s="119"/>
      <c r="JLR10" s="119"/>
      <c r="JLS10" s="119"/>
      <c r="JLT10" s="119"/>
      <c r="JLU10" s="116"/>
      <c r="JLV10" s="117"/>
      <c r="JLW10" s="116"/>
      <c r="JLX10" s="118"/>
      <c r="JLY10" s="119"/>
      <c r="JLZ10" s="119"/>
      <c r="JMA10" s="119"/>
      <c r="JMB10" s="119"/>
      <c r="JMC10" s="119"/>
      <c r="JMD10" s="116"/>
      <c r="JME10" s="117"/>
      <c r="JMF10" s="116"/>
      <c r="JMG10" s="118"/>
      <c r="JMH10" s="119"/>
      <c r="JMI10" s="119"/>
      <c r="JMJ10" s="119"/>
      <c r="JMK10" s="119"/>
      <c r="JML10" s="119"/>
      <c r="JMM10" s="116"/>
      <c r="JMN10" s="117"/>
      <c r="JMO10" s="116"/>
      <c r="JMP10" s="118"/>
      <c r="JMQ10" s="119"/>
      <c r="JMR10" s="119"/>
      <c r="JMS10" s="119"/>
      <c r="JMT10" s="119"/>
      <c r="JMU10" s="119"/>
      <c r="JMV10" s="116"/>
      <c r="JMW10" s="117"/>
      <c r="JMX10" s="116"/>
      <c r="JMY10" s="118"/>
      <c r="JMZ10" s="119"/>
      <c r="JNA10" s="119"/>
      <c r="JNB10" s="119"/>
      <c r="JNC10" s="119"/>
      <c r="JND10" s="119"/>
      <c r="JNE10" s="116"/>
      <c r="JNF10" s="117"/>
      <c r="JNG10" s="116"/>
      <c r="JNH10" s="118"/>
      <c r="JNI10" s="119"/>
      <c r="JNJ10" s="119"/>
      <c r="JNK10" s="119"/>
      <c r="JNL10" s="119"/>
      <c r="JNM10" s="119"/>
      <c r="JNN10" s="116"/>
      <c r="JNO10" s="117"/>
      <c r="JNP10" s="116"/>
      <c r="JNQ10" s="118"/>
      <c r="JNR10" s="119"/>
      <c r="JNS10" s="119"/>
      <c r="JNT10" s="119"/>
      <c r="JNU10" s="119"/>
      <c r="JNV10" s="119"/>
      <c r="JNW10" s="116"/>
      <c r="JNX10" s="117"/>
      <c r="JNY10" s="116"/>
      <c r="JNZ10" s="118"/>
      <c r="JOA10" s="119"/>
      <c r="JOB10" s="119"/>
      <c r="JOC10" s="119"/>
      <c r="JOD10" s="119"/>
      <c r="JOE10" s="119"/>
      <c r="JOF10" s="116"/>
      <c r="JOG10" s="117"/>
      <c r="JOH10" s="116"/>
      <c r="JOI10" s="118"/>
      <c r="JOJ10" s="119"/>
      <c r="JOK10" s="119"/>
      <c r="JOL10" s="119"/>
      <c r="JOM10" s="119"/>
      <c r="JON10" s="119"/>
      <c r="JOO10" s="116"/>
      <c r="JOP10" s="117"/>
      <c r="JOQ10" s="116"/>
      <c r="JOR10" s="118"/>
      <c r="JOS10" s="119"/>
      <c r="JOT10" s="119"/>
      <c r="JOU10" s="119"/>
      <c r="JOV10" s="119"/>
      <c r="JOW10" s="119"/>
      <c r="JOX10" s="116"/>
      <c r="JOY10" s="117"/>
      <c r="JOZ10" s="116"/>
      <c r="JPA10" s="118"/>
      <c r="JPB10" s="119"/>
      <c r="JPC10" s="119"/>
      <c r="JPD10" s="119"/>
      <c r="JPE10" s="119"/>
      <c r="JPF10" s="119"/>
      <c r="JPG10" s="116"/>
      <c r="JPH10" s="117"/>
      <c r="JPI10" s="116"/>
      <c r="JPJ10" s="118"/>
      <c r="JPK10" s="119"/>
      <c r="JPL10" s="119"/>
      <c r="JPM10" s="119"/>
      <c r="JPN10" s="119"/>
      <c r="JPO10" s="119"/>
      <c r="JPP10" s="116"/>
      <c r="JPQ10" s="117"/>
      <c r="JPR10" s="116"/>
      <c r="JPS10" s="118"/>
      <c r="JPT10" s="119"/>
      <c r="JPU10" s="119"/>
      <c r="JPV10" s="119"/>
      <c r="JPW10" s="119"/>
      <c r="JPX10" s="119"/>
      <c r="JPY10" s="116"/>
      <c r="JPZ10" s="117"/>
      <c r="JQA10" s="116"/>
      <c r="JQB10" s="118"/>
      <c r="JQC10" s="119"/>
      <c r="JQD10" s="119"/>
      <c r="JQE10" s="119"/>
      <c r="JQF10" s="119"/>
      <c r="JQG10" s="119"/>
      <c r="JQH10" s="116"/>
      <c r="JQI10" s="117"/>
      <c r="JQJ10" s="116"/>
      <c r="JQK10" s="118"/>
      <c r="JQL10" s="119"/>
      <c r="JQM10" s="119"/>
      <c r="JQN10" s="119"/>
      <c r="JQO10" s="119"/>
      <c r="JQP10" s="119"/>
      <c r="JQQ10" s="116"/>
      <c r="JQR10" s="117"/>
      <c r="JQS10" s="116"/>
      <c r="JQT10" s="118"/>
      <c r="JQU10" s="119"/>
      <c r="JQV10" s="119"/>
      <c r="JQW10" s="119"/>
      <c r="JQX10" s="119"/>
      <c r="JQY10" s="119"/>
      <c r="JQZ10" s="116"/>
      <c r="JRA10" s="117"/>
      <c r="JRB10" s="116"/>
      <c r="JRC10" s="118"/>
      <c r="JRD10" s="119"/>
      <c r="JRE10" s="119"/>
      <c r="JRF10" s="119"/>
      <c r="JRG10" s="119"/>
      <c r="JRH10" s="119"/>
      <c r="JRI10" s="116"/>
      <c r="JRJ10" s="117"/>
      <c r="JRK10" s="116"/>
      <c r="JRL10" s="118"/>
      <c r="JRM10" s="119"/>
      <c r="JRN10" s="119"/>
      <c r="JRO10" s="119"/>
      <c r="JRP10" s="119"/>
      <c r="JRQ10" s="119"/>
      <c r="JRR10" s="116"/>
      <c r="JRS10" s="117"/>
      <c r="JRT10" s="116"/>
      <c r="JRU10" s="118"/>
      <c r="JRV10" s="119"/>
      <c r="JRW10" s="119"/>
      <c r="JRX10" s="119"/>
      <c r="JRY10" s="119"/>
      <c r="JRZ10" s="119"/>
      <c r="JSA10" s="116"/>
      <c r="JSB10" s="117"/>
      <c r="JSC10" s="116"/>
      <c r="JSD10" s="118"/>
      <c r="JSE10" s="119"/>
      <c r="JSF10" s="119"/>
      <c r="JSG10" s="119"/>
      <c r="JSH10" s="119"/>
      <c r="JSI10" s="119"/>
      <c r="JSJ10" s="116"/>
      <c r="JSK10" s="117"/>
      <c r="JSL10" s="116"/>
      <c r="JSM10" s="118"/>
      <c r="JSN10" s="119"/>
      <c r="JSO10" s="119"/>
      <c r="JSP10" s="119"/>
      <c r="JSQ10" s="119"/>
      <c r="JSR10" s="119"/>
      <c r="JSS10" s="116"/>
      <c r="JST10" s="117"/>
      <c r="JSU10" s="116"/>
      <c r="JSV10" s="118"/>
      <c r="JSW10" s="119"/>
      <c r="JSX10" s="119"/>
      <c r="JSY10" s="119"/>
      <c r="JSZ10" s="119"/>
      <c r="JTA10" s="119"/>
      <c r="JTB10" s="116"/>
      <c r="JTC10" s="117"/>
      <c r="JTD10" s="116"/>
      <c r="JTE10" s="118"/>
      <c r="JTF10" s="119"/>
      <c r="JTG10" s="119"/>
      <c r="JTH10" s="119"/>
      <c r="JTI10" s="119"/>
      <c r="JTJ10" s="119"/>
      <c r="JTK10" s="116"/>
      <c r="JTL10" s="117"/>
      <c r="JTM10" s="116"/>
      <c r="JTN10" s="118"/>
      <c r="JTO10" s="119"/>
      <c r="JTP10" s="119"/>
      <c r="JTQ10" s="119"/>
      <c r="JTR10" s="119"/>
      <c r="JTS10" s="119"/>
      <c r="JTT10" s="116"/>
      <c r="JTU10" s="117"/>
      <c r="JTV10" s="116"/>
      <c r="JTW10" s="118"/>
      <c r="JTX10" s="119"/>
      <c r="JTY10" s="119"/>
      <c r="JTZ10" s="119"/>
      <c r="JUA10" s="119"/>
      <c r="JUB10" s="119"/>
      <c r="JUC10" s="116"/>
      <c r="JUD10" s="117"/>
      <c r="JUE10" s="116"/>
      <c r="JUF10" s="118"/>
      <c r="JUG10" s="119"/>
      <c r="JUH10" s="119"/>
      <c r="JUI10" s="119"/>
      <c r="JUJ10" s="119"/>
      <c r="JUK10" s="119"/>
      <c r="JUL10" s="116"/>
      <c r="JUM10" s="117"/>
      <c r="JUN10" s="116"/>
      <c r="JUO10" s="118"/>
      <c r="JUP10" s="119"/>
      <c r="JUQ10" s="119"/>
      <c r="JUR10" s="119"/>
      <c r="JUS10" s="119"/>
      <c r="JUT10" s="119"/>
      <c r="JUU10" s="116"/>
      <c r="JUV10" s="117"/>
      <c r="JUW10" s="116"/>
      <c r="JUX10" s="118"/>
      <c r="JUY10" s="119"/>
      <c r="JUZ10" s="119"/>
      <c r="JVA10" s="119"/>
      <c r="JVB10" s="119"/>
      <c r="JVC10" s="119"/>
      <c r="JVD10" s="116"/>
      <c r="JVE10" s="117"/>
      <c r="JVF10" s="116"/>
      <c r="JVG10" s="118"/>
      <c r="JVH10" s="119"/>
      <c r="JVI10" s="119"/>
      <c r="JVJ10" s="119"/>
      <c r="JVK10" s="119"/>
      <c r="JVL10" s="119"/>
      <c r="JVM10" s="116"/>
      <c r="JVN10" s="117"/>
      <c r="JVO10" s="116"/>
      <c r="JVP10" s="118"/>
      <c r="JVQ10" s="119"/>
      <c r="JVR10" s="119"/>
      <c r="JVS10" s="119"/>
      <c r="JVT10" s="119"/>
      <c r="JVU10" s="119"/>
      <c r="JVV10" s="116"/>
      <c r="JVW10" s="117"/>
      <c r="JVX10" s="116"/>
      <c r="JVY10" s="118"/>
      <c r="JVZ10" s="119"/>
      <c r="JWA10" s="119"/>
      <c r="JWB10" s="119"/>
      <c r="JWC10" s="119"/>
      <c r="JWD10" s="119"/>
      <c r="JWE10" s="116"/>
      <c r="JWF10" s="117"/>
      <c r="JWG10" s="116"/>
      <c r="JWH10" s="118"/>
      <c r="JWI10" s="119"/>
      <c r="JWJ10" s="119"/>
      <c r="JWK10" s="119"/>
      <c r="JWL10" s="119"/>
      <c r="JWM10" s="119"/>
      <c r="JWN10" s="116"/>
      <c r="JWO10" s="117"/>
      <c r="JWP10" s="116"/>
      <c r="JWQ10" s="118"/>
      <c r="JWR10" s="119"/>
      <c r="JWS10" s="119"/>
      <c r="JWT10" s="119"/>
      <c r="JWU10" s="119"/>
      <c r="JWV10" s="119"/>
      <c r="JWW10" s="116"/>
      <c r="JWX10" s="117"/>
      <c r="JWY10" s="116"/>
      <c r="JWZ10" s="118"/>
      <c r="JXA10" s="119"/>
      <c r="JXB10" s="119"/>
      <c r="JXC10" s="119"/>
      <c r="JXD10" s="119"/>
      <c r="JXE10" s="119"/>
      <c r="JXF10" s="116"/>
      <c r="JXG10" s="117"/>
      <c r="JXH10" s="116"/>
      <c r="JXI10" s="118"/>
      <c r="JXJ10" s="119"/>
      <c r="JXK10" s="119"/>
      <c r="JXL10" s="119"/>
      <c r="JXM10" s="119"/>
      <c r="JXN10" s="119"/>
      <c r="JXO10" s="116"/>
      <c r="JXP10" s="117"/>
      <c r="JXQ10" s="116"/>
      <c r="JXR10" s="118"/>
      <c r="JXS10" s="119"/>
      <c r="JXT10" s="119"/>
      <c r="JXU10" s="119"/>
      <c r="JXV10" s="119"/>
      <c r="JXW10" s="119"/>
      <c r="JXX10" s="116"/>
      <c r="JXY10" s="117"/>
      <c r="JXZ10" s="116"/>
      <c r="JYA10" s="118"/>
      <c r="JYB10" s="119"/>
      <c r="JYC10" s="119"/>
      <c r="JYD10" s="119"/>
      <c r="JYE10" s="119"/>
      <c r="JYF10" s="119"/>
      <c r="JYG10" s="116"/>
      <c r="JYH10" s="117"/>
      <c r="JYI10" s="116"/>
      <c r="JYJ10" s="118"/>
      <c r="JYK10" s="119"/>
      <c r="JYL10" s="119"/>
      <c r="JYM10" s="119"/>
      <c r="JYN10" s="119"/>
      <c r="JYO10" s="119"/>
      <c r="JYP10" s="116"/>
      <c r="JYQ10" s="117"/>
      <c r="JYR10" s="116"/>
      <c r="JYS10" s="118"/>
      <c r="JYT10" s="119"/>
      <c r="JYU10" s="119"/>
      <c r="JYV10" s="119"/>
      <c r="JYW10" s="119"/>
      <c r="JYX10" s="119"/>
      <c r="JYY10" s="116"/>
      <c r="JYZ10" s="117"/>
      <c r="JZA10" s="116"/>
      <c r="JZB10" s="118"/>
      <c r="JZC10" s="119"/>
      <c r="JZD10" s="119"/>
      <c r="JZE10" s="119"/>
      <c r="JZF10" s="119"/>
      <c r="JZG10" s="119"/>
      <c r="JZH10" s="116"/>
      <c r="JZI10" s="117"/>
      <c r="JZJ10" s="116"/>
      <c r="JZK10" s="118"/>
      <c r="JZL10" s="119"/>
      <c r="JZM10" s="119"/>
      <c r="JZN10" s="119"/>
      <c r="JZO10" s="119"/>
      <c r="JZP10" s="119"/>
      <c r="JZQ10" s="116"/>
      <c r="JZR10" s="117"/>
      <c r="JZS10" s="116"/>
      <c r="JZT10" s="118"/>
      <c r="JZU10" s="119"/>
      <c r="JZV10" s="119"/>
      <c r="JZW10" s="119"/>
      <c r="JZX10" s="119"/>
      <c r="JZY10" s="119"/>
      <c r="JZZ10" s="116"/>
      <c r="KAA10" s="117"/>
      <c r="KAB10" s="116"/>
      <c r="KAC10" s="118"/>
      <c r="KAD10" s="119"/>
      <c r="KAE10" s="119"/>
      <c r="KAF10" s="119"/>
      <c r="KAG10" s="119"/>
      <c r="KAH10" s="119"/>
      <c r="KAI10" s="116"/>
      <c r="KAJ10" s="117"/>
      <c r="KAK10" s="116"/>
      <c r="KAL10" s="118"/>
      <c r="KAM10" s="119"/>
      <c r="KAN10" s="119"/>
      <c r="KAO10" s="119"/>
      <c r="KAP10" s="119"/>
      <c r="KAQ10" s="119"/>
      <c r="KAR10" s="116"/>
      <c r="KAS10" s="117"/>
      <c r="KAT10" s="116"/>
      <c r="KAU10" s="118"/>
      <c r="KAV10" s="119"/>
      <c r="KAW10" s="119"/>
      <c r="KAX10" s="119"/>
      <c r="KAY10" s="119"/>
      <c r="KAZ10" s="119"/>
      <c r="KBA10" s="116"/>
      <c r="KBB10" s="117"/>
      <c r="KBC10" s="116"/>
      <c r="KBD10" s="118"/>
      <c r="KBE10" s="119"/>
      <c r="KBF10" s="119"/>
      <c r="KBG10" s="119"/>
      <c r="KBH10" s="119"/>
      <c r="KBI10" s="119"/>
      <c r="KBJ10" s="116"/>
      <c r="KBK10" s="117"/>
      <c r="KBL10" s="116"/>
      <c r="KBM10" s="118"/>
      <c r="KBN10" s="119"/>
      <c r="KBO10" s="119"/>
      <c r="KBP10" s="119"/>
      <c r="KBQ10" s="119"/>
      <c r="KBR10" s="119"/>
      <c r="KBS10" s="116"/>
      <c r="KBT10" s="117"/>
      <c r="KBU10" s="116"/>
      <c r="KBV10" s="118"/>
      <c r="KBW10" s="119"/>
      <c r="KBX10" s="119"/>
      <c r="KBY10" s="119"/>
      <c r="KBZ10" s="119"/>
      <c r="KCA10" s="119"/>
      <c r="KCB10" s="116"/>
      <c r="KCC10" s="117"/>
      <c r="KCD10" s="116"/>
      <c r="KCE10" s="118"/>
      <c r="KCF10" s="119"/>
      <c r="KCG10" s="119"/>
      <c r="KCH10" s="119"/>
      <c r="KCI10" s="119"/>
      <c r="KCJ10" s="119"/>
      <c r="KCK10" s="116"/>
      <c r="KCL10" s="117"/>
      <c r="KCM10" s="116"/>
      <c r="KCN10" s="118"/>
      <c r="KCO10" s="119"/>
      <c r="KCP10" s="119"/>
      <c r="KCQ10" s="119"/>
      <c r="KCR10" s="119"/>
      <c r="KCS10" s="119"/>
      <c r="KCT10" s="116"/>
      <c r="KCU10" s="117"/>
      <c r="KCV10" s="116"/>
      <c r="KCW10" s="118"/>
      <c r="KCX10" s="119"/>
      <c r="KCY10" s="119"/>
      <c r="KCZ10" s="119"/>
      <c r="KDA10" s="119"/>
      <c r="KDB10" s="119"/>
      <c r="KDC10" s="116"/>
      <c r="KDD10" s="117"/>
      <c r="KDE10" s="116"/>
      <c r="KDF10" s="118"/>
      <c r="KDG10" s="119"/>
      <c r="KDH10" s="119"/>
      <c r="KDI10" s="119"/>
      <c r="KDJ10" s="119"/>
      <c r="KDK10" s="119"/>
      <c r="KDL10" s="116"/>
      <c r="KDM10" s="117"/>
      <c r="KDN10" s="116"/>
      <c r="KDO10" s="118"/>
      <c r="KDP10" s="119"/>
      <c r="KDQ10" s="119"/>
      <c r="KDR10" s="119"/>
      <c r="KDS10" s="119"/>
      <c r="KDT10" s="119"/>
      <c r="KDU10" s="116"/>
      <c r="KDV10" s="117"/>
      <c r="KDW10" s="116"/>
      <c r="KDX10" s="118"/>
      <c r="KDY10" s="119"/>
      <c r="KDZ10" s="119"/>
      <c r="KEA10" s="119"/>
      <c r="KEB10" s="119"/>
      <c r="KEC10" s="119"/>
      <c r="KED10" s="116"/>
      <c r="KEE10" s="117"/>
      <c r="KEF10" s="116"/>
      <c r="KEG10" s="118"/>
      <c r="KEH10" s="119"/>
      <c r="KEI10" s="119"/>
      <c r="KEJ10" s="119"/>
      <c r="KEK10" s="119"/>
      <c r="KEL10" s="119"/>
      <c r="KEM10" s="116"/>
      <c r="KEN10" s="117"/>
      <c r="KEO10" s="116"/>
      <c r="KEP10" s="118"/>
      <c r="KEQ10" s="119"/>
      <c r="KER10" s="119"/>
      <c r="KES10" s="119"/>
      <c r="KET10" s="119"/>
      <c r="KEU10" s="119"/>
      <c r="KEV10" s="116"/>
      <c r="KEW10" s="117"/>
      <c r="KEX10" s="116"/>
      <c r="KEY10" s="118"/>
      <c r="KEZ10" s="119"/>
      <c r="KFA10" s="119"/>
      <c r="KFB10" s="119"/>
      <c r="KFC10" s="119"/>
      <c r="KFD10" s="119"/>
      <c r="KFE10" s="116"/>
      <c r="KFF10" s="117"/>
      <c r="KFG10" s="116"/>
      <c r="KFH10" s="118"/>
      <c r="KFI10" s="119"/>
      <c r="KFJ10" s="119"/>
      <c r="KFK10" s="119"/>
      <c r="KFL10" s="119"/>
      <c r="KFM10" s="119"/>
      <c r="KFN10" s="116"/>
      <c r="KFO10" s="117"/>
      <c r="KFP10" s="116"/>
      <c r="KFQ10" s="118"/>
      <c r="KFR10" s="119"/>
      <c r="KFS10" s="119"/>
      <c r="KFT10" s="119"/>
      <c r="KFU10" s="119"/>
      <c r="KFV10" s="119"/>
      <c r="KFW10" s="116"/>
      <c r="KFX10" s="117"/>
      <c r="KFY10" s="116"/>
      <c r="KFZ10" s="118"/>
      <c r="KGA10" s="119"/>
      <c r="KGB10" s="119"/>
      <c r="KGC10" s="119"/>
      <c r="KGD10" s="119"/>
      <c r="KGE10" s="119"/>
      <c r="KGF10" s="116"/>
      <c r="KGG10" s="117"/>
      <c r="KGH10" s="116"/>
      <c r="KGI10" s="118"/>
      <c r="KGJ10" s="119"/>
      <c r="KGK10" s="119"/>
      <c r="KGL10" s="119"/>
      <c r="KGM10" s="119"/>
      <c r="KGN10" s="119"/>
      <c r="KGO10" s="116"/>
      <c r="KGP10" s="117"/>
      <c r="KGQ10" s="116"/>
      <c r="KGR10" s="118"/>
      <c r="KGS10" s="119"/>
      <c r="KGT10" s="119"/>
      <c r="KGU10" s="119"/>
      <c r="KGV10" s="119"/>
      <c r="KGW10" s="119"/>
      <c r="KGX10" s="116"/>
      <c r="KGY10" s="117"/>
      <c r="KGZ10" s="116"/>
      <c r="KHA10" s="118"/>
      <c r="KHB10" s="119"/>
      <c r="KHC10" s="119"/>
      <c r="KHD10" s="119"/>
      <c r="KHE10" s="119"/>
      <c r="KHF10" s="119"/>
      <c r="KHG10" s="116"/>
      <c r="KHH10" s="117"/>
      <c r="KHI10" s="116"/>
      <c r="KHJ10" s="118"/>
      <c r="KHK10" s="119"/>
      <c r="KHL10" s="119"/>
      <c r="KHM10" s="119"/>
      <c r="KHN10" s="119"/>
      <c r="KHO10" s="119"/>
      <c r="KHP10" s="116"/>
      <c r="KHQ10" s="117"/>
      <c r="KHR10" s="116"/>
      <c r="KHS10" s="118"/>
      <c r="KHT10" s="119"/>
      <c r="KHU10" s="119"/>
      <c r="KHV10" s="119"/>
      <c r="KHW10" s="119"/>
      <c r="KHX10" s="119"/>
      <c r="KHY10" s="116"/>
      <c r="KHZ10" s="117"/>
      <c r="KIA10" s="116"/>
      <c r="KIB10" s="118"/>
      <c r="KIC10" s="119"/>
      <c r="KID10" s="119"/>
      <c r="KIE10" s="119"/>
      <c r="KIF10" s="119"/>
      <c r="KIG10" s="119"/>
      <c r="KIH10" s="116"/>
      <c r="KII10" s="117"/>
      <c r="KIJ10" s="116"/>
      <c r="KIK10" s="118"/>
      <c r="KIL10" s="119"/>
      <c r="KIM10" s="119"/>
      <c r="KIN10" s="119"/>
      <c r="KIO10" s="119"/>
      <c r="KIP10" s="119"/>
      <c r="KIQ10" s="116"/>
      <c r="KIR10" s="117"/>
      <c r="KIS10" s="116"/>
      <c r="KIT10" s="118"/>
      <c r="KIU10" s="119"/>
      <c r="KIV10" s="119"/>
      <c r="KIW10" s="119"/>
      <c r="KIX10" s="119"/>
      <c r="KIY10" s="119"/>
      <c r="KIZ10" s="116"/>
      <c r="KJA10" s="117"/>
      <c r="KJB10" s="116"/>
      <c r="KJC10" s="118"/>
      <c r="KJD10" s="119"/>
      <c r="KJE10" s="119"/>
      <c r="KJF10" s="119"/>
      <c r="KJG10" s="119"/>
      <c r="KJH10" s="119"/>
      <c r="KJI10" s="116"/>
      <c r="KJJ10" s="117"/>
      <c r="KJK10" s="116"/>
      <c r="KJL10" s="118"/>
      <c r="KJM10" s="119"/>
      <c r="KJN10" s="119"/>
      <c r="KJO10" s="119"/>
      <c r="KJP10" s="119"/>
      <c r="KJQ10" s="119"/>
      <c r="KJR10" s="116"/>
      <c r="KJS10" s="117"/>
      <c r="KJT10" s="116"/>
      <c r="KJU10" s="118"/>
      <c r="KJV10" s="119"/>
      <c r="KJW10" s="119"/>
      <c r="KJX10" s="119"/>
      <c r="KJY10" s="119"/>
      <c r="KJZ10" s="119"/>
      <c r="KKA10" s="116"/>
      <c r="KKB10" s="117"/>
      <c r="KKC10" s="116"/>
      <c r="KKD10" s="118"/>
      <c r="KKE10" s="119"/>
      <c r="KKF10" s="119"/>
      <c r="KKG10" s="119"/>
      <c r="KKH10" s="119"/>
      <c r="KKI10" s="119"/>
      <c r="KKJ10" s="116"/>
      <c r="KKK10" s="117"/>
      <c r="KKL10" s="116"/>
      <c r="KKM10" s="118"/>
      <c r="KKN10" s="119"/>
      <c r="KKO10" s="119"/>
      <c r="KKP10" s="119"/>
      <c r="KKQ10" s="119"/>
      <c r="KKR10" s="119"/>
      <c r="KKS10" s="116"/>
      <c r="KKT10" s="117"/>
      <c r="KKU10" s="116"/>
      <c r="KKV10" s="118"/>
      <c r="KKW10" s="119"/>
      <c r="KKX10" s="119"/>
      <c r="KKY10" s="119"/>
      <c r="KKZ10" s="119"/>
      <c r="KLA10" s="119"/>
      <c r="KLB10" s="116"/>
      <c r="KLC10" s="117"/>
      <c r="KLD10" s="116"/>
      <c r="KLE10" s="118"/>
      <c r="KLF10" s="119"/>
      <c r="KLG10" s="119"/>
      <c r="KLH10" s="119"/>
      <c r="KLI10" s="119"/>
      <c r="KLJ10" s="119"/>
      <c r="KLK10" s="116"/>
      <c r="KLL10" s="117"/>
      <c r="KLM10" s="116"/>
      <c r="KLN10" s="118"/>
      <c r="KLO10" s="119"/>
      <c r="KLP10" s="119"/>
      <c r="KLQ10" s="119"/>
      <c r="KLR10" s="119"/>
      <c r="KLS10" s="119"/>
      <c r="KLT10" s="116"/>
      <c r="KLU10" s="117"/>
      <c r="KLV10" s="116"/>
      <c r="KLW10" s="118"/>
      <c r="KLX10" s="119"/>
      <c r="KLY10" s="119"/>
      <c r="KLZ10" s="119"/>
      <c r="KMA10" s="119"/>
      <c r="KMB10" s="119"/>
      <c r="KMC10" s="116"/>
      <c r="KMD10" s="117"/>
      <c r="KME10" s="116"/>
      <c r="KMF10" s="118"/>
      <c r="KMG10" s="119"/>
      <c r="KMH10" s="119"/>
      <c r="KMI10" s="119"/>
      <c r="KMJ10" s="119"/>
      <c r="KMK10" s="119"/>
      <c r="KML10" s="116"/>
      <c r="KMM10" s="117"/>
      <c r="KMN10" s="116"/>
      <c r="KMO10" s="118"/>
      <c r="KMP10" s="119"/>
      <c r="KMQ10" s="119"/>
      <c r="KMR10" s="119"/>
      <c r="KMS10" s="119"/>
      <c r="KMT10" s="119"/>
      <c r="KMU10" s="116"/>
      <c r="KMV10" s="117"/>
      <c r="KMW10" s="116"/>
      <c r="KMX10" s="118"/>
      <c r="KMY10" s="119"/>
      <c r="KMZ10" s="119"/>
      <c r="KNA10" s="119"/>
      <c r="KNB10" s="119"/>
      <c r="KNC10" s="119"/>
      <c r="KND10" s="116"/>
      <c r="KNE10" s="117"/>
      <c r="KNF10" s="116"/>
      <c r="KNG10" s="118"/>
      <c r="KNH10" s="119"/>
      <c r="KNI10" s="119"/>
      <c r="KNJ10" s="119"/>
      <c r="KNK10" s="119"/>
      <c r="KNL10" s="119"/>
      <c r="KNM10" s="116"/>
      <c r="KNN10" s="117"/>
      <c r="KNO10" s="116"/>
      <c r="KNP10" s="118"/>
      <c r="KNQ10" s="119"/>
      <c r="KNR10" s="119"/>
      <c r="KNS10" s="119"/>
      <c r="KNT10" s="119"/>
      <c r="KNU10" s="119"/>
      <c r="KNV10" s="116"/>
      <c r="KNW10" s="117"/>
      <c r="KNX10" s="116"/>
      <c r="KNY10" s="118"/>
      <c r="KNZ10" s="119"/>
      <c r="KOA10" s="119"/>
      <c r="KOB10" s="119"/>
      <c r="KOC10" s="119"/>
      <c r="KOD10" s="119"/>
      <c r="KOE10" s="116"/>
      <c r="KOF10" s="117"/>
      <c r="KOG10" s="116"/>
      <c r="KOH10" s="118"/>
      <c r="KOI10" s="119"/>
      <c r="KOJ10" s="119"/>
      <c r="KOK10" s="119"/>
      <c r="KOL10" s="119"/>
      <c r="KOM10" s="119"/>
      <c r="KON10" s="116"/>
      <c r="KOO10" s="117"/>
      <c r="KOP10" s="116"/>
      <c r="KOQ10" s="118"/>
      <c r="KOR10" s="119"/>
      <c r="KOS10" s="119"/>
      <c r="KOT10" s="119"/>
      <c r="KOU10" s="119"/>
      <c r="KOV10" s="119"/>
      <c r="KOW10" s="116"/>
      <c r="KOX10" s="117"/>
      <c r="KOY10" s="116"/>
      <c r="KOZ10" s="118"/>
      <c r="KPA10" s="119"/>
      <c r="KPB10" s="119"/>
      <c r="KPC10" s="119"/>
      <c r="KPD10" s="119"/>
      <c r="KPE10" s="119"/>
      <c r="KPF10" s="116"/>
      <c r="KPG10" s="117"/>
      <c r="KPH10" s="116"/>
      <c r="KPI10" s="118"/>
      <c r="KPJ10" s="119"/>
      <c r="KPK10" s="119"/>
      <c r="KPL10" s="119"/>
      <c r="KPM10" s="119"/>
      <c r="KPN10" s="119"/>
      <c r="KPO10" s="116"/>
      <c r="KPP10" s="117"/>
      <c r="KPQ10" s="116"/>
      <c r="KPR10" s="118"/>
      <c r="KPS10" s="119"/>
      <c r="KPT10" s="119"/>
      <c r="KPU10" s="119"/>
      <c r="KPV10" s="119"/>
      <c r="KPW10" s="119"/>
      <c r="KPX10" s="116"/>
      <c r="KPY10" s="117"/>
      <c r="KPZ10" s="116"/>
      <c r="KQA10" s="118"/>
      <c r="KQB10" s="119"/>
      <c r="KQC10" s="119"/>
      <c r="KQD10" s="119"/>
      <c r="KQE10" s="119"/>
      <c r="KQF10" s="119"/>
      <c r="KQG10" s="116"/>
      <c r="KQH10" s="117"/>
      <c r="KQI10" s="116"/>
      <c r="KQJ10" s="118"/>
      <c r="KQK10" s="119"/>
      <c r="KQL10" s="119"/>
      <c r="KQM10" s="119"/>
      <c r="KQN10" s="119"/>
      <c r="KQO10" s="119"/>
      <c r="KQP10" s="116"/>
      <c r="KQQ10" s="117"/>
      <c r="KQR10" s="116"/>
      <c r="KQS10" s="118"/>
      <c r="KQT10" s="119"/>
      <c r="KQU10" s="119"/>
      <c r="KQV10" s="119"/>
      <c r="KQW10" s="119"/>
      <c r="KQX10" s="119"/>
      <c r="KQY10" s="116"/>
      <c r="KQZ10" s="117"/>
      <c r="KRA10" s="116"/>
      <c r="KRB10" s="118"/>
      <c r="KRC10" s="119"/>
      <c r="KRD10" s="119"/>
      <c r="KRE10" s="119"/>
      <c r="KRF10" s="119"/>
      <c r="KRG10" s="119"/>
      <c r="KRH10" s="116"/>
      <c r="KRI10" s="117"/>
      <c r="KRJ10" s="116"/>
      <c r="KRK10" s="118"/>
      <c r="KRL10" s="119"/>
      <c r="KRM10" s="119"/>
      <c r="KRN10" s="119"/>
      <c r="KRO10" s="119"/>
      <c r="KRP10" s="119"/>
      <c r="KRQ10" s="116"/>
      <c r="KRR10" s="117"/>
      <c r="KRS10" s="116"/>
      <c r="KRT10" s="118"/>
      <c r="KRU10" s="119"/>
      <c r="KRV10" s="119"/>
      <c r="KRW10" s="119"/>
      <c r="KRX10" s="119"/>
      <c r="KRY10" s="119"/>
      <c r="KRZ10" s="116"/>
      <c r="KSA10" s="117"/>
      <c r="KSB10" s="116"/>
      <c r="KSC10" s="118"/>
      <c r="KSD10" s="119"/>
      <c r="KSE10" s="119"/>
      <c r="KSF10" s="119"/>
      <c r="KSG10" s="119"/>
      <c r="KSH10" s="119"/>
      <c r="KSI10" s="116"/>
      <c r="KSJ10" s="117"/>
      <c r="KSK10" s="116"/>
      <c r="KSL10" s="118"/>
      <c r="KSM10" s="119"/>
      <c r="KSN10" s="119"/>
      <c r="KSO10" s="119"/>
      <c r="KSP10" s="119"/>
      <c r="KSQ10" s="119"/>
      <c r="KSR10" s="116"/>
      <c r="KSS10" s="117"/>
      <c r="KST10" s="116"/>
      <c r="KSU10" s="118"/>
      <c r="KSV10" s="119"/>
      <c r="KSW10" s="119"/>
      <c r="KSX10" s="119"/>
      <c r="KSY10" s="119"/>
      <c r="KSZ10" s="119"/>
      <c r="KTA10" s="116"/>
      <c r="KTB10" s="117"/>
      <c r="KTC10" s="116"/>
      <c r="KTD10" s="118"/>
      <c r="KTE10" s="119"/>
      <c r="KTF10" s="119"/>
      <c r="KTG10" s="119"/>
      <c r="KTH10" s="119"/>
      <c r="KTI10" s="119"/>
      <c r="KTJ10" s="116"/>
      <c r="KTK10" s="117"/>
      <c r="KTL10" s="116"/>
      <c r="KTM10" s="118"/>
      <c r="KTN10" s="119"/>
      <c r="KTO10" s="119"/>
      <c r="KTP10" s="119"/>
      <c r="KTQ10" s="119"/>
      <c r="KTR10" s="119"/>
      <c r="KTS10" s="116"/>
      <c r="KTT10" s="117"/>
      <c r="KTU10" s="116"/>
      <c r="KTV10" s="118"/>
      <c r="KTW10" s="119"/>
      <c r="KTX10" s="119"/>
      <c r="KTY10" s="119"/>
      <c r="KTZ10" s="119"/>
      <c r="KUA10" s="119"/>
      <c r="KUB10" s="116"/>
      <c r="KUC10" s="117"/>
      <c r="KUD10" s="116"/>
      <c r="KUE10" s="118"/>
      <c r="KUF10" s="119"/>
      <c r="KUG10" s="119"/>
      <c r="KUH10" s="119"/>
      <c r="KUI10" s="119"/>
      <c r="KUJ10" s="119"/>
      <c r="KUK10" s="116"/>
      <c r="KUL10" s="117"/>
      <c r="KUM10" s="116"/>
      <c r="KUN10" s="118"/>
      <c r="KUO10" s="119"/>
      <c r="KUP10" s="119"/>
      <c r="KUQ10" s="119"/>
      <c r="KUR10" s="119"/>
      <c r="KUS10" s="119"/>
      <c r="KUT10" s="116"/>
      <c r="KUU10" s="117"/>
      <c r="KUV10" s="116"/>
      <c r="KUW10" s="118"/>
      <c r="KUX10" s="119"/>
      <c r="KUY10" s="119"/>
      <c r="KUZ10" s="119"/>
      <c r="KVA10" s="119"/>
      <c r="KVB10" s="119"/>
      <c r="KVC10" s="116"/>
      <c r="KVD10" s="117"/>
      <c r="KVE10" s="116"/>
      <c r="KVF10" s="118"/>
      <c r="KVG10" s="119"/>
      <c r="KVH10" s="119"/>
      <c r="KVI10" s="119"/>
      <c r="KVJ10" s="119"/>
      <c r="KVK10" s="119"/>
      <c r="KVL10" s="116"/>
      <c r="KVM10" s="117"/>
      <c r="KVN10" s="116"/>
      <c r="KVO10" s="118"/>
      <c r="KVP10" s="119"/>
      <c r="KVQ10" s="119"/>
      <c r="KVR10" s="119"/>
      <c r="KVS10" s="119"/>
      <c r="KVT10" s="119"/>
      <c r="KVU10" s="116"/>
      <c r="KVV10" s="117"/>
      <c r="KVW10" s="116"/>
      <c r="KVX10" s="118"/>
      <c r="KVY10" s="119"/>
      <c r="KVZ10" s="119"/>
      <c r="KWA10" s="119"/>
      <c r="KWB10" s="119"/>
      <c r="KWC10" s="119"/>
      <c r="KWD10" s="116"/>
      <c r="KWE10" s="117"/>
      <c r="KWF10" s="116"/>
      <c r="KWG10" s="118"/>
      <c r="KWH10" s="119"/>
      <c r="KWI10" s="119"/>
      <c r="KWJ10" s="119"/>
      <c r="KWK10" s="119"/>
      <c r="KWL10" s="119"/>
      <c r="KWM10" s="116"/>
      <c r="KWN10" s="117"/>
      <c r="KWO10" s="116"/>
      <c r="KWP10" s="118"/>
      <c r="KWQ10" s="119"/>
      <c r="KWR10" s="119"/>
      <c r="KWS10" s="119"/>
      <c r="KWT10" s="119"/>
      <c r="KWU10" s="119"/>
      <c r="KWV10" s="116"/>
      <c r="KWW10" s="117"/>
      <c r="KWX10" s="116"/>
      <c r="KWY10" s="118"/>
      <c r="KWZ10" s="119"/>
      <c r="KXA10" s="119"/>
      <c r="KXB10" s="119"/>
      <c r="KXC10" s="119"/>
      <c r="KXD10" s="119"/>
      <c r="KXE10" s="116"/>
      <c r="KXF10" s="117"/>
      <c r="KXG10" s="116"/>
      <c r="KXH10" s="118"/>
      <c r="KXI10" s="119"/>
      <c r="KXJ10" s="119"/>
      <c r="KXK10" s="119"/>
      <c r="KXL10" s="119"/>
      <c r="KXM10" s="119"/>
      <c r="KXN10" s="116"/>
      <c r="KXO10" s="117"/>
      <c r="KXP10" s="116"/>
      <c r="KXQ10" s="118"/>
      <c r="KXR10" s="119"/>
      <c r="KXS10" s="119"/>
      <c r="KXT10" s="119"/>
      <c r="KXU10" s="119"/>
      <c r="KXV10" s="119"/>
      <c r="KXW10" s="116"/>
      <c r="KXX10" s="117"/>
      <c r="KXY10" s="116"/>
      <c r="KXZ10" s="118"/>
      <c r="KYA10" s="119"/>
      <c r="KYB10" s="119"/>
      <c r="KYC10" s="119"/>
      <c r="KYD10" s="119"/>
      <c r="KYE10" s="119"/>
      <c r="KYF10" s="116"/>
      <c r="KYG10" s="117"/>
      <c r="KYH10" s="116"/>
      <c r="KYI10" s="118"/>
      <c r="KYJ10" s="119"/>
      <c r="KYK10" s="119"/>
      <c r="KYL10" s="119"/>
      <c r="KYM10" s="119"/>
      <c r="KYN10" s="119"/>
      <c r="KYO10" s="116"/>
      <c r="KYP10" s="117"/>
      <c r="KYQ10" s="116"/>
      <c r="KYR10" s="118"/>
      <c r="KYS10" s="119"/>
      <c r="KYT10" s="119"/>
      <c r="KYU10" s="119"/>
      <c r="KYV10" s="119"/>
      <c r="KYW10" s="119"/>
      <c r="KYX10" s="116"/>
      <c r="KYY10" s="117"/>
      <c r="KYZ10" s="116"/>
      <c r="KZA10" s="118"/>
      <c r="KZB10" s="119"/>
      <c r="KZC10" s="119"/>
      <c r="KZD10" s="119"/>
      <c r="KZE10" s="119"/>
      <c r="KZF10" s="119"/>
      <c r="KZG10" s="116"/>
      <c r="KZH10" s="117"/>
      <c r="KZI10" s="116"/>
      <c r="KZJ10" s="118"/>
      <c r="KZK10" s="119"/>
      <c r="KZL10" s="119"/>
      <c r="KZM10" s="119"/>
      <c r="KZN10" s="119"/>
      <c r="KZO10" s="119"/>
      <c r="KZP10" s="116"/>
      <c r="KZQ10" s="117"/>
      <c r="KZR10" s="116"/>
      <c r="KZS10" s="118"/>
      <c r="KZT10" s="119"/>
      <c r="KZU10" s="119"/>
      <c r="KZV10" s="119"/>
      <c r="KZW10" s="119"/>
      <c r="KZX10" s="119"/>
      <c r="KZY10" s="116"/>
      <c r="KZZ10" s="117"/>
      <c r="LAA10" s="116"/>
      <c r="LAB10" s="118"/>
      <c r="LAC10" s="119"/>
      <c r="LAD10" s="119"/>
      <c r="LAE10" s="119"/>
      <c r="LAF10" s="119"/>
      <c r="LAG10" s="119"/>
      <c r="LAH10" s="116"/>
      <c r="LAI10" s="117"/>
      <c r="LAJ10" s="116"/>
      <c r="LAK10" s="118"/>
      <c r="LAL10" s="119"/>
      <c r="LAM10" s="119"/>
      <c r="LAN10" s="119"/>
      <c r="LAO10" s="119"/>
      <c r="LAP10" s="119"/>
      <c r="LAQ10" s="116"/>
      <c r="LAR10" s="117"/>
      <c r="LAS10" s="116"/>
      <c r="LAT10" s="118"/>
      <c r="LAU10" s="119"/>
      <c r="LAV10" s="119"/>
      <c r="LAW10" s="119"/>
      <c r="LAX10" s="119"/>
      <c r="LAY10" s="119"/>
      <c r="LAZ10" s="116"/>
      <c r="LBA10" s="117"/>
      <c r="LBB10" s="116"/>
      <c r="LBC10" s="118"/>
      <c r="LBD10" s="119"/>
      <c r="LBE10" s="119"/>
      <c r="LBF10" s="119"/>
      <c r="LBG10" s="119"/>
      <c r="LBH10" s="119"/>
      <c r="LBI10" s="116"/>
      <c r="LBJ10" s="117"/>
      <c r="LBK10" s="116"/>
      <c r="LBL10" s="118"/>
      <c r="LBM10" s="119"/>
      <c r="LBN10" s="119"/>
      <c r="LBO10" s="119"/>
      <c r="LBP10" s="119"/>
      <c r="LBQ10" s="119"/>
      <c r="LBR10" s="116"/>
      <c r="LBS10" s="117"/>
      <c r="LBT10" s="116"/>
      <c r="LBU10" s="118"/>
      <c r="LBV10" s="119"/>
      <c r="LBW10" s="119"/>
      <c r="LBX10" s="119"/>
      <c r="LBY10" s="119"/>
      <c r="LBZ10" s="119"/>
      <c r="LCA10" s="116"/>
      <c r="LCB10" s="117"/>
      <c r="LCC10" s="116"/>
      <c r="LCD10" s="118"/>
      <c r="LCE10" s="119"/>
      <c r="LCF10" s="119"/>
      <c r="LCG10" s="119"/>
      <c r="LCH10" s="119"/>
      <c r="LCI10" s="119"/>
      <c r="LCJ10" s="116"/>
      <c r="LCK10" s="117"/>
      <c r="LCL10" s="116"/>
      <c r="LCM10" s="118"/>
      <c r="LCN10" s="119"/>
      <c r="LCO10" s="119"/>
      <c r="LCP10" s="119"/>
      <c r="LCQ10" s="119"/>
      <c r="LCR10" s="119"/>
      <c r="LCS10" s="116"/>
      <c r="LCT10" s="117"/>
      <c r="LCU10" s="116"/>
      <c r="LCV10" s="118"/>
      <c r="LCW10" s="119"/>
      <c r="LCX10" s="119"/>
      <c r="LCY10" s="119"/>
      <c r="LCZ10" s="119"/>
      <c r="LDA10" s="119"/>
      <c r="LDB10" s="116"/>
      <c r="LDC10" s="117"/>
      <c r="LDD10" s="116"/>
      <c r="LDE10" s="118"/>
      <c r="LDF10" s="119"/>
      <c r="LDG10" s="119"/>
      <c r="LDH10" s="119"/>
      <c r="LDI10" s="119"/>
      <c r="LDJ10" s="119"/>
      <c r="LDK10" s="116"/>
      <c r="LDL10" s="117"/>
      <c r="LDM10" s="116"/>
      <c r="LDN10" s="118"/>
      <c r="LDO10" s="119"/>
      <c r="LDP10" s="119"/>
      <c r="LDQ10" s="119"/>
      <c r="LDR10" s="119"/>
      <c r="LDS10" s="119"/>
      <c r="LDT10" s="116"/>
      <c r="LDU10" s="117"/>
      <c r="LDV10" s="116"/>
      <c r="LDW10" s="118"/>
      <c r="LDX10" s="119"/>
      <c r="LDY10" s="119"/>
      <c r="LDZ10" s="119"/>
      <c r="LEA10" s="119"/>
      <c r="LEB10" s="119"/>
      <c r="LEC10" s="116"/>
      <c r="LED10" s="117"/>
      <c r="LEE10" s="116"/>
      <c r="LEF10" s="118"/>
      <c r="LEG10" s="119"/>
      <c r="LEH10" s="119"/>
      <c r="LEI10" s="119"/>
      <c r="LEJ10" s="119"/>
      <c r="LEK10" s="119"/>
      <c r="LEL10" s="116"/>
      <c r="LEM10" s="117"/>
      <c r="LEN10" s="116"/>
      <c r="LEO10" s="118"/>
      <c r="LEP10" s="119"/>
      <c r="LEQ10" s="119"/>
      <c r="LER10" s="119"/>
      <c r="LES10" s="119"/>
      <c r="LET10" s="119"/>
      <c r="LEU10" s="116"/>
      <c r="LEV10" s="117"/>
      <c r="LEW10" s="116"/>
      <c r="LEX10" s="118"/>
      <c r="LEY10" s="119"/>
      <c r="LEZ10" s="119"/>
      <c r="LFA10" s="119"/>
      <c r="LFB10" s="119"/>
      <c r="LFC10" s="119"/>
      <c r="LFD10" s="116"/>
      <c r="LFE10" s="117"/>
      <c r="LFF10" s="116"/>
      <c r="LFG10" s="118"/>
      <c r="LFH10" s="119"/>
      <c r="LFI10" s="119"/>
      <c r="LFJ10" s="119"/>
      <c r="LFK10" s="119"/>
      <c r="LFL10" s="119"/>
      <c r="LFM10" s="116"/>
      <c r="LFN10" s="117"/>
      <c r="LFO10" s="116"/>
      <c r="LFP10" s="118"/>
      <c r="LFQ10" s="119"/>
      <c r="LFR10" s="119"/>
      <c r="LFS10" s="119"/>
      <c r="LFT10" s="119"/>
      <c r="LFU10" s="119"/>
      <c r="LFV10" s="116"/>
      <c r="LFW10" s="117"/>
      <c r="LFX10" s="116"/>
      <c r="LFY10" s="118"/>
      <c r="LFZ10" s="119"/>
      <c r="LGA10" s="119"/>
      <c r="LGB10" s="119"/>
      <c r="LGC10" s="119"/>
      <c r="LGD10" s="119"/>
      <c r="LGE10" s="116"/>
      <c r="LGF10" s="117"/>
      <c r="LGG10" s="116"/>
      <c r="LGH10" s="118"/>
      <c r="LGI10" s="119"/>
      <c r="LGJ10" s="119"/>
      <c r="LGK10" s="119"/>
      <c r="LGL10" s="119"/>
      <c r="LGM10" s="119"/>
      <c r="LGN10" s="116"/>
      <c r="LGO10" s="117"/>
      <c r="LGP10" s="116"/>
      <c r="LGQ10" s="118"/>
      <c r="LGR10" s="119"/>
      <c r="LGS10" s="119"/>
      <c r="LGT10" s="119"/>
      <c r="LGU10" s="119"/>
      <c r="LGV10" s="119"/>
      <c r="LGW10" s="116"/>
      <c r="LGX10" s="117"/>
      <c r="LGY10" s="116"/>
      <c r="LGZ10" s="118"/>
      <c r="LHA10" s="119"/>
      <c r="LHB10" s="119"/>
      <c r="LHC10" s="119"/>
      <c r="LHD10" s="119"/>
      <c r="LHE10" s="119"/>
      <c r="LHF10" s="116"/>
      <c r="LHG10" s="117"/>
      <c r="LHH10" s="116"/>
      <c r="LHI10" s="118"/>
      <c r="LHJ10" s="119"/>
      <c r="LHK10" s="119"/>
      <c r="LHL10" s="119"/>
      <c r="LHM10" s="119"/>
      <c r="LHN10" s="119"/>
      <c r="LHO10" s="116"/>
      <c r="LHP10" s="117"/>
      <c r="LHQ10" s="116"/>
      <c r="LHR10" s="118"/>
      <c r="LHS10" s="119"/>
      <c r="LHT10" s="119"/>
      <c r="LHU10" s="119"/>
      <c r="LHV10" s="119"/>
      <c r="LHW10" s="119"/>
      <c r="LHX10" s="116"/>
      <c r="LHY10" s="117"/>
      <c r="LHZ10" s="116"/>
      <c r="LIA10" s="118"/>
      <c r="LIB10" s="119"/>
      <c r="LIC10" s="119"/>
      <c r="LID10" s="119"/>
      <c r="LIE10" s="119"/>
      <c r="LIF10" s="119"/>
      <c r="LIG10" s="116"/>
      <c r="LIH10" s="117"/>
      <c r="LII10" s="116"/>
      <c r="LIJ10" s="118"/>
      <c r="LIK10" s="119"/>
      <c r="LIL10" s="119"/>
      <c r="LIM10" s="119"/>
      <c r="LIN10" s="119"/>
      <c r="LIO10" s="119"/>
      <c r="LIP10" s="116"/>
      <c r="LIQ10" s="117"/>
      <c r="LIR10" s="116"/>
      <c r="LIS10" s="118"/>
      <c r="LIT10" s="119"/>
      <c r="LIU10" s="119"/>
      <c r="LIV10" s="119"/>
      <c r="LIW10" s="119"/>
      <c r="LIX10" s="119"/>
      <c r="LIY10" s="116"/>
      <c r="LIZ10" s="117"/>
      <c r="LJA10" s="116"/>
      <c r="LJB10" s="118"/>
      <c r="LJC10" s="119"/>
      <c r="LJD10" s="119"/>
      <c r="LJE10" s="119"/>
      <c r="LJF10" s="119"/>
      <c r="LJG10" s="119"/>
      <c r="LJH10" s="116"/>
      <c r="LJI10" s="117"/>
      <c r="LJJ10" s="116"/>
      <c r="LJK10" s="118"/>
      <c r="LJL10" s="119"/>
      <c r="LJM10" s="119"/>
      <c r="LJN10" s="119"/>
      <c r="LJO10" s="119"/>
      <c r="LJP10" s="119"/>
      <c r="LJQ10" s="116"/>
      <c r="LJR10" s="117"/>
      <c r="LJS10" s="116"/>
      <c r="LJT10" s="118"/>
      <c r="LJU10" s="119"/>
      <c r="LJV10" s="119"/>
      <c r="LJW10" s="119"/>
      <c r="LJX10" s="119"/>
      <c r="LJY10" s="119"/>
      <c r="LJZ10" s="116"/>
      <c r="LKA10" s="117"/>
      <c r="LKB10" s="116"/>
      <c r="LKC10" s="118"/>
      <c r="LKD10" s="119"/>
      <c r="LKE10" s="119"/>
      <c r="LKF10" s="119"/>
      <c r="LKG10" s="119"/>
      <c r="LKH10" s="119"/>
      <c r="LKI10" s="116"/>
      <c r="LKJ10" s="117"/>
      <c r="LKK10" s="116"/>
      <c r="LKL10" s="118"/>
      <c r="LKM10" s="119"/>
      <c r="LKN10" s="119"/>
      <c r="LKO10" s="119"/>
      <c r="LKP10" s="119"/>
      <c r="LKQ10" s="119"/>
      <c r="LKR10" s="116"/>
      <c r="LKS10" s="117"/>
      <c r="LKT10" s="116"/>
      <c r="LKU10" s="118"/>
      <c r="LKV10" s="119"/>
      <c r="LKW10" s="119"/>
      <c r="LKX10" s="119"/>
      <c r="LKY10" s="119"/>
      <c r="LKZ10" s="119"/>
      <c r="LLA10" s="116"/>
      <c r="LLB10" s="117"/>
      <c r="LLC10" s="116"/>
      <c r="LLD10" s="118"/>
      <c r="LLE10" s="119"/>
      <c r="LLF10" s="119"/>
      <c r="LLG10" s="119"/>
      <c r="LLH10" s="119"/>
      <c r="LLI10" s="119"/>
      <c r="LLJ10" s="116"/>
      <c r="LLK10" s="117"/>
      <c r="LLL10" s="116"/>
      <c r="LLM10" s="118"/>
      <c r="LLN10" s="119"/>
      <c r="LLO10" s="119"/>
      <c r="LLP10" s="119"/>
      <c r="LLQ10" s="119"/>
      <c r="LLR10" s="119"/>
      <c r="LLS10" s="116"/>
      <c r="LLT10" s="117"/>
      <c r="LLU10" s="116"/>
      <c r="LLV10" s="118"/>
      <c r="LLW10" s="119"/>
      <c r="LLX10" s="119"/>
      <c r="LLY10" s="119"/>
      <c r="LLZ10" s="119"/>
      <c r="LMA10" s="119"/>
      <c r="LMB10" s="116"/>
      <c r="LMC10" s="117"/>
      <c r="LMD10" s="116"/>
      <c r="LME10" s="118"/>
      <c r="LMF10" s="119"/>
      <c r="LMG10" s="119"/>
      <c r="LMH10" s="119"/>
      <c r="LMI10" s="119"/>
      <c r="LMJ10" s="119"/>
      <c r="LMK10" s="116"/>
      <c r="LML10" s="117"/>
      <c r="LMM10" s="116"/>
      <c r="LMN10" s="118"/>
      <c r="LMO10" s="119"/>
      <c r="LMP10" s="119"/>
      <c r="LMQ10" s="119"/>
      <c r="LMR10" s="119"/>
      <c r="LMS10" s="119"/>
      <c r="LMT10" s="116"/>
      <c r="LMU10" s="117"/>
      <c r="LMV10" s="116"/>
      <c r="LMW10" s="118"/>
      <c r="LMX10" s="119"/>
      <c r="LMY10" s="119"/>
      <c r="LMZ10" s="119"/>
      <c r="LNA10" s="119"/>
      <c r="LNB10" s="119"/>
      <c r="LNC10" s="116"/>
      <c r="LND10" s="117"/>
      <c r="LNE10" s="116"/>
      <c r="LNF10" s="118"/>
      <c r="LNG10" s="119"/>
      <c r="LNH10" s="119"/>
      <c r="LNI10" s="119"/>
      <c r="LNJ10" s="119"/>
      <c r="LNK10" s="119"/>
      <c r="LNL10" s="116"/>
      <c r="LNM10" s="117"/>
      <c r="LNN10" s="116"/>
      <c r="LNO10" s="118"/>
      <c r="LNP10" s="119"/>
      <c r="LNQ10" s="119"/>
      <c r="LNR10" s="119"/>
      <c r="LNS10" s="119"/>
      <c r="LNT10" s="119"/>
      <c r="LNU10" s="116"/>
      <c r="LNV10" s="117"/>
      <c r="LNW10" s="116"/>
      <c r="LNX10" s="118"/>
      <c r="LNY10" s="119"/>
      <c r="LNZ10" s="119"/>
      <c r="LOA10" s="119"/>
      <c r="LOB10" s="119"/>
      <c r="LOC10" s="119"/>
      <c r="LOD10" s="116"/>
      <c r="LOE10" s="117"/>
      <c r="LOF10" s="116"/>
      <c r="LOG10" s="118"/>
      <c r="LOH10" s="119"/>
      <c r="LOI10" s="119"/>
      <c r="LOJ10" s="119"/>
      <c r="LOK10" s="119"/>
      <c r="LOL10" s="119"/>
      <c r="LOM10" s="116"/>
      <c r="LON10" s="117"/>
      <c r="LOO10" s="116"/>
      <c r="LOP10" s="118"/>
      <c r="LOQ10" s="119"/>
      <c r="LOR10" s="119"/>
      <c r="LOS10" s="119"/>
      <c r="LOT10" s="119"/>
      <c r="LOU10" s="119"/>
      <c r="LOV10" s="116"/>
      <c r="LOW10" s="117"/>
      <c r="LOX10" s="116"/>
      <c r="LOY10" s="118"/>
      <c r="LOZ10" s="119"/>
      <c r="LPA10" s="119"/>
      <c r="LPB10" s="119"/>
      <c r="LPC10" s="119"/>
      <c r="LPD10" s="119"/>
      <c r="LPE10" s="116"/>
      <c r="LPF10" s="117"/>
      <c r="LPG10" s="116"/>
      <c r="LPH10" s="118"/>
      <c r="LPI10" s="119"/>
      <c r="LPJ10" s="119"/>
      <c r="LPK10" s="119"/>
      <c r="LPL10" s="119"/>
      <c r="LPM10" s="119"/>
      <c r="LPN10" s="116"/>
      <c r="LPO10" s="117"/>
      <c r="LPP10" s="116"/>
      <c r="LPQ10" s="118"/>
      <c r="LPR10" s="119"/>
      <c r="LPS10" s="119"/>
      <c r="LPT10" s="119"/>
      <c r="LPU10" s="119"/>
      <c r="LPV10" s="119"/>
      <c r="LPW10" s="116"/>
      <c r="LPX10" s="117"/>
      <c r="LPY10" s="116"/>
      <c r="LPZ10" s="118"/>
      <c r="LQA10" s="119"/>
      <c r="LQB10" s="119"/>
      <c r="LQC10" s="119"/>
      <c r="LQD10" s="119"/>
      <c r="LQE10" s="119"/>
      <c r="LQF10" s="116"/>
      <c r="LQG10" s="117"/>
      <c r="LQH10" s="116"/>
      <c r="LQI10" s="118"/>
      <c r="LQJ10" s="119"/>
      <c r="LQK10" s="119"/>
      <c r="LQL10" s="119"/>
      <c r="LQM10" s="119"/>
      <c r="LQN10" s="119"/>
      <c r="LQO10" s="116"/>
      <c r="LQP10" s="117"/>
      <c r="LQQ10" s="116"/>
      <c r="LQR10" s="118"/>
      <c r="LQS10" s="119"/>
      <c r="LQT10" s="119"/>
      <c r="LQU10" s="119"/>
      <c r="LQV10" s="119"/>
      <c r="LQW10" s="119"/>
      <c r="LQX10" s="116"/>
      <c r="LQY10" s="117"/>
      <c r="LQZ10" s="116"/>
      <c r="LRA10" s="118"/>
      <c r="LRB10" s="119"/>
      <c r="LRC10" s="119"/>
      <c r="LRD10" s="119"/>
      <c r="LRE10" s="119"/>
      <c r="LRF10" s="119"/>
      <c r="LRG10" s="116"/>
      <c r="LRH10" s="117"/>
      <c r="LRI10" s="116"/>
      <c r="LRJ10" s="118"/>
      <c r="LRK10" s="119"/>
      <c r="LRL10" s="119"/>
      <c r="LRM10" s="119"/>
      <c r="LRN10" s="119"/>
      <c r="LRO10" s="119"/>
      <c r="LRP10" s="116"/>
      <c r="LRQ10" s="117"/>
      <c r="LRR10" s="116"/>
      <c r="LRS10" s="118"/>
      <c r="LRT10" s="119"/>
      <c r="LRU10" s="119"/>
      <c r="LRV10" s="119"/>
      <c r="LRW10" s="119"/>
      <c r="LRX10" s="119"/>
      <c r="LRY10" s="116"/>
      <c r="LRZ10" s="117"/>
      <c r="LSA10" s="116"/>
      <c r="LSB10" s="118"/>
      <c r="LSC10" s="119"/>
      <c r="LSD10" s="119"/>
      <c r="LSE10" s="119"/>
      <c r="LSF10" s="119"/>
      <c r="LSG10" s="119"/>
      <c r="LSH10" s="116"/>
      <c r="LSI10" s="117"/>
      <c r="LSJ10" s="116"/>
      <c r="LSK10" s="118"/>
      <c r="LSL10" s="119"/>
      <c r="LSM10" s="119"/>
      <c r="LSN10" s="119"/>
      <c r="LSO10" s="119"/>
      <c r="LSP10" s="119"/>
      <c r="LSQ10" s="116"/>
      <c r="LSR10" s="117"/>
      <c r="LSS10" s="116"/>
      <c r="LST10" s="118"/>
      <c r="LSU10" s="119"/>
      <c r="LSV10" s="119"/>
      <c r="LSW10" s="119"/>
      <c r="LSX10" s="119"/>
      <c r="LSY10" s="119"/>
      <c r="LSZ10" s="116"/>
      <c r="LTA10" s="117"/>
      <c r="LTB10" s="116"/>
      <c r="LTC10" s="118"/>
      <c r="LTD10" s="119"/>
      <c r="LTE10" s="119"/>
      <c r="LTF10" s="119"/>
      <c r="LTG10" s="119"/>
      <c r="LTH10" s="119"/>
      <c r="LTI10" s="116"/>
      <c r="LTJ10" s="117"/>
      <c r="LTK10" s="116"/>
      <c r="LTL10" s="118"/>
      <c r="LTM10" s="119"/>
      <c r="LTN10" s="119"/>
      <c r="LTO10" s="119"/>
      <c r="LTP10" s="119"/>
      <c r="LTQ10" s="119"/>
      <c r="LTR10" s="116"/>
      <c r="LTS10" s="117"/>
      <c r="LTT10" s="116"/>
      <c r="LTU10" s="118"/>
      <c r="LTV10" s="119"/>
      <c r="LTW10" s="119"/>
      <c r="LTX10" s="119"/>
      <c r="LTY10" s="119"/>
      <c r="LTZ10" s="119"/>
      <c r="LUA10" s="116"/>
      <c r="LUB10" s="117"/>
      <c r="LUC10" s="116"/>
      <c r="LUD10" s="118"/>
      <c r="LUE10" s="119"/>
      <c r="LUF10" s="119"/>
      <c r="LUG10" s="119"/>
      <c r="LUH10" s="119"/>
      <c r="LUI10" s="119"/>
      <c r="LUJ10" s="116"/>
      <c r="LUK10" s="117"/>
      <c r="LUL10" s="116"/>
      <c r="LUM10" s="118"/>
      <c r="LUN10" s="119"/>
      <c r="LUO10" s="119"/>
      <c r="LUP10" s="119"/>
      <c r="LUQ10" s="119"/>
      <c r="LUR10" s="119"/>
      <c r="LUS10" s="116"/>
      <c r="LUT10" s="117"/>
      <c r="LUU10" s="116"/>
      <c r="LUV10" s="118"/>
      <c r="LUW10" s="119"/>
      <c r="LUX10" s="119"/>
      <c r="LUY10" s="119"/>
      <c r="LUZ10" s="119"/>
      <c r="LVA10" s="119"/>
      <c r="LVB10" s="116"/>
      <c r="LVC10" s="117"/>
      <c r="LVD10" s="116"/>
      <c r="LVE10" s="118"/>
      <c r="LVF10" s="119"/>
      <c r="LVG10" s="119"/>
      <c r="LVH10" s="119"/>
      <c r="LVI10" s="119"/>
      <c r="LVJ10" s="119"/>
      <c r="LVK10" s="116"/>
      <c r="LVL10" s="117"/>
      <c r="LVM10" s="116"/>
      <c r="LVN10" s="118"/>
      <c r="LVO10" s="119"/>
      <c r="LVP10" s="119"/>
      <c r="LVQ10" s="119"/>
      <c r="LVR10" s="119"/>
      <c r="LVS10" s="119"/>
      <c r="LVT10" s="116"/>
      <c r="LVU10" s="117"/>
      <c r="LVV10" s="116"/>
      <c r="LVW10" s="118"/>
      <c r="LVX10" s="119"/>
      <c r="LVY10" s="119"/>
      <c r="LVZ10" s="119"/>
      <c r="LWA10" s="119"/>
      <c r="LWB10" s="119"/>
      <c r="LWC10" s="116"/>
      <c r="LWD10" s="117"/>
      <c r="LWE10" s="116"/>
      <c r="LWF10" s="118"/>
      <c r="LWG10" s="119"/>
      <c r="LWH10" s="119"/>
      <c r="LWI10" s="119"/>
      <c r="LWJ10" s="119"/>
      <c r="LWK10" s="119"/>
      <c r="LWL10" s="116"/>
      <c r="LWM10" s="117"/>
      <c r="LWN10" s="116"/>
      <c r="LWO10" s="118"/>
      <c r="LWP10" s="119"/>
      <c r="LWQ10" s="119"/>
      <c r="LWR10" s="119"/>
      <c r="LWS10" s="119"/>
      <c r="LWT10" s="119"/>
      <c r="LWU10" s="116"/>
      <c r="LWV10" s="117"/>
      <c r="LWW10" s="116"/>
      <c r="LWX10" s="118"/>
      <c r="LWY10" s="119"/>
      <c r="LWZ10" s="119"/>
      <c r="LXA10" s="119"/>
      <c r="LXB10" s="119"/>
      <c r="LXC10" s="119"/>
      <c r="LXD10" s="116"/>
      <c r="LXE10" s="117"/>
      <c r="LXF10" s="116"/>
      <c r="LXG10" s="118"/>
      <c r="LXH10" s="119"/>
      <c r="LXI10" s="119"/>
      <c r="LXJ10" s="119"/>
      <c r="LXK10" s="119"/>
      <c r="LXL10" s="119"/>
      <c r="LXM10" s="116"/>
      <c r="LXN10" s="117"/>
      <c r="LXO10" s="116"/>
      <c r="LXP10" s="118"/>
      <c r="LXQ10" s="119"/>
      <c r="LXR10" s="119"/>
      <c r="LXS10" s="119"/>
      <c r="LXT10" s="119"/>
      <c r="LXU10" s="119"/>
      <c r="LXV10" s="116"/>
      <c r="LXW10" s="117"/>
      <c r="LXX10" s="116"/>
      <c r="LXY10" s="118"/>
      <c r="LXZ10" s="119"/>
      <c r="LYA10" s="119"/>
      <c r="LYB10" s="119"/>
      <c r="LYC10" s="119"/>
      <c r="LYD10" s="119"/>
      <c r="LYE10" s="116"/>
      <c r="LYF10" s="117"/>
      <c r="LYG10" s="116"/>
      <c r="LYH10" s="118"/>
      <c r="LYI10" s="119"/>
      <c r="LYJ10" s="119"/>
      <c r="LYK10" s="119"/>
      <c r="LYL10" s="119"/>
      <c r="LYM10" s="119"/>
      <c r="LYN10" s="116"/>
      <c r="LYO10" s="117"/>
      <c r="LYP10" s="116"/>
      <c r="LYQ10" s="118"/>
      <c r="LYR10" s="119"/>
      <c r="LYS10" s="119"/>
      <c r="LYT10" s="119"/>
      <c r="LYU10" s="119"/>
      <c r="LYV10" s="119"/>
      <c r="LYW10" s="116"/>
      <c r="LYX10" s="117"/>
      <c r="LYY10" s="116"/>
      <c r="LYZ10" s="118"/>
      <c r="LZA10" s="119"/>
      <c r="LZB10" s="119"/>
      <c r="LZC10" s="119"/>
      <c r="LZD10" s="119"/>
      <c r="LZE10" s="119"/>
      <c r="LZF10" s="116"/>
      <c r="LZG10" s="117"/>
      <c r="LZH10" s="116"/>
      <c r="LZI10" s="118"/>
      <c r="LZJ10" s="119"/>
      <c r="LZK10" s="119"/>
      <c r="LZL10" s="119"/>
      <c r="LZM10" s="119"/>
      <c r="LZN10" s="119"/>
      <c r="LZO10" s="116"/>
      <c r="LZP10" s="117"/>
      <c r="LZQ10" s="116"/>
      <c r="LZR10" s="118"/>
      <c r="LZS10" s="119"/>
      <c r="LZT10" s="119"/>
      <c r="LZU10" s="119"/>
      <c r="LZV10" s="119"/>
      <c r="LZW10" s="119"/>
      <c r="LZX10" s="116"/>
      <c r="LZY10" s="117"/>
      <c r="LZZ10" s="116"/>
      <c r="MAA10" s="118"/>
      <c r="MAB10" s="119"/>
      <c r="MAC10" s="119"/>
      <c r="MAD10" s="119"/>
      <c r="MAE10" s="119"/>
      <c r="MAF10" s="119"/>
      <c r="MAG10" s="116"/>
      <c r="MAH10" s="117"/>
      <c r="MAI10" s="116"/>
      <c r="MAJ10" s="118"/>
      <c r="MAK10" s="119"/>
      <c r="MAL10" s="119"/>
      <c r="MAM10" s="119"/>
      <c r="MAN10" s="119"/>
      <c r="MAO10" s="119"/>
      <c r="MAP10" s="116"/>
      <c r="MAQ10" s="117"/>
      <c r="MAR10" s="116"/>
      <c r="MAS10" s="118"/>
      <c r="MAT10" s="119"/>
      <c r="MAU10" s="119"/>
      <c r="MAV10" s="119"/>
      <c r="MAW10" s="119"/>
      <c r="MAX10" s="119"/>
      <c r="MAY10" s="116"/>
      <c r="MAZ10" s="117"/>
      <c r="MBA10" s="116"/>
      <c r="MBB10" s="118"/>
      <c r="MBC10" s="119"/>
      <c r="MBD10" s="119"/>
      <c r="MBE10" s="119"/>
      <c r="MBF10" s="119"/>
      <c r="MBG10" s="119"/>
      <c r="MBH10" s="116"/>
      <c r="MBI10" s="117"/>
      <c r="MBJ10" s="116"/>
      <c r="MBK10" s="118"/>
      <c r="MBL10" s="119"/>
      <c r="MBM10" s="119"/>
      <c r="MBN10" s="119"/>
      <c r="MBO10" s="119"/>
      <c r="MBP10" s="119"/>
      <c r="MBQ10" s="116"/>
      <c r="MBR10" s="117"/>
      <c r="MBS10" s="116"/>
      <c r="MBT10" s="118"/>
      <c r="MBU10" s="119"/>
      <c r="MBV10" s="119"/>
      <c r="MBW10" s="119"/>
      <c r="MBX10" s="119"/>
      <c r="MBY10" s="119"/>
      <c r="MBZ10" s="116"/>
      <c r="MCA10" s="117"/>
      <c r="MCB10" s="116"/>
      <c r="MCC10" s="118"/>
      <c r="MCD10" s="119"/>
      <c r="MCE10" s="119"/>
      <c r="MCF10" s="119"/>
      <c r="MCG10" s="119"/>
      <c r="MCH10" s="119"/>
      <c r="MCI10" s="116"/>
      <c r="MCJ10" s="117"/>
      <c r="MCK10" s="116"/>
      <c r="MCL10" s="118"/>
      <c r="MCM10" s="119"/>
      <c r="MCN10" s="119"/>
      <c r="MCO10" s="119"/>
      <c r="MCP10" s="119"/>
      <c r="MCQ10" s="119"/>
      <c r="MCR10" s="116"/>
      <c r="MCS10" s="117"/>
      <c r="MCT10" s="116"/>
      <c r="MCU10" s="118"/>
      <c r="MCV10" s="119"/>
      <c r="MCW10" s="119"/>
      <c r="MCX10" s="119"/>
      <c r="MCY10" s="119"/>
      <c r="MCZ10" s="119"/>
      <c r="MDA10" s="116"/>
      <c r="MDB10" s="117"/>
      <c r="MDC10" s="116"/>
      <c r="MDD10" s="118"/>
      <c r="MDE10" s="119"/>
      <c r="MDF10" s="119"/>
      <c r="MDG10" s="119"/>
      <c r="MDH10" s="119"/>
      <c r="MDI10" s="119"/>
      <c r="MDJ10" s="116"/>
      <c r="MDK10" s="117"/>
      <c r="MDL10" s="116"/>
      <c r="MDM10" s="118"/>
      <c r="MDN10" s="119"/>
      <c r="MDO10" s="119"/>
      <c r="MDP10" s="119"/>
      <c r="MDQ10" s="119"/>
      <c r="MDR10" s="119"/>
      <c r="MDS10" s="116"/>
      <c r="MDT10" s="117"/>
      <c r="MDU10" s="116"/>
      <c r="MDV10" s="118"/>
      <c r="MDW10" s="119"/>
      <c r="MDX10" s="119"/>
      <c r="MDY10" s="119"/>
      <c r="MDZ10" s="119"/>
      <c r="MEA10" s="119"/>
      <c r="MEB10" s="116"/>
      <c r="MEC10" s="117"/>
      <c r="MED10" s="116"/>
      <c r="MEE10" s="118"/>
      <c r="MEF10" s="119"/>
      <c r="MEG10" s="119"/>
      <c r="MEH10" s="119"/>
      <c r="MEI10" s="119"/>
      <c r="MEJ10" s="119"/>
      <c r="MEK10" s="116"/>
      <c r="MEL10" s="117"/>
      <c r="MEM10" s="116"/>
      <c r="MEN10" s="118"/>
      <c r="MEO10" s="119"/>
      <c r="MEP10" s="119"/>
      <c r="MEQ10" s="119"/>
      <c r="MER10" s="119"/>
      <c r="MES10" s="119"/>
      <c r="MET10" s="116"/>
      <c r="MEU10" s="117"/>
      <c r="MEV10" s="116"/>
      <c r="MEW10" s="118"/>
      <c r="MEX10" s="119"/>
      <c r="MEY10" s="119"/>
      <c r="MEZ10" s="119"/>
      <c r="MFA10" s="119"/>
      <c r="MFB10" s="119"/>
      <c r="MFC10" s="116"/>
      <c r="MFD10" s="117"/>
      <c r="MFE10" s="116"/>
      <c r="MFF10" s="118"/>
      <c r="MFG10" s="119"/>
      <c r="MFH10" s="119"/>
      <c r="MFI10" s="119"/>
      <c r="MFJ10" s="119"/>
      <c r="MFK10" s="119"/>
      <c r="MFL10" s="116"/>
      <c r="MFM10" s="117"/>
      <c r="MFN10" s="116"/>
      <c r="MFO10" s="118"/>
      <c r="MFP10" s="119"/>
      <c r="MFQ10" s="119"/>
      <c r="MFR10" s="119"/>
      <c r="MFS10" s="119"/>
      <c r="MFT10" s="119"/>
      <c r="MFU10" s="116"/>
      <c r="MFV10" s="117"/>
      <c r="MFW10" s="116"/>
      <c r="MFX10" s="118"/>
      <c r="MFY10" s="119"/>
      <c r="MFZ10" s="119"/>
      <c r="MGA10" s="119"/>
      <c r="MGB10" s="119"/>
      <c r="MGC10" s="119"/>
      <c r="MGD10" s="116"/>
      <c r="MGE10" s="117"/>
      <c r="MGF10" s="116"/>
      <c r="MGG10" s="118"/>
      <c r="MGH10" s="119"/>
      <c r="MGI10" s="119"/>
      <c r="MGJ10" s="119"/>
      <c r="MGK10" s="119"/>
      <c r="MGL10" s="119"/>
      <c r="MGM10" s="116"/>
      <c r="MGN10" s="117"/>
      <c r="MGO10" s="116"/>
      <c r="MGP10" s="118"/>
      <c r="MGQ10" s="119"/>
      <c r="MGR10" s="119"/>
      <c r="MGS10" s="119"/>
      <c r="MGT10" s="119"/>
      <c r="MGU10" s="119"/>
      <c r="MGV10" s="116"/>
      <c r="MGW10" s="117"/>
      <c r="MGX10" s="116"/>
      <c r="MGY10" s="118"/>
      <c r="MGZ10" s="119"/>
      <c r="MHA10" s="119"/>
      <c r="MHB10" s="119"/>
      <c r="MHC10" s="119"/>
      <c r="MHD10" s="119"/>
      <c r="MHE10" s="116"/>
      <c r="MHF10" s="117"/>
      <c r="MHG10" s="116"/>
      <c r="MHH10" s="118"/>
      <c r="MHI10" s="119"/>
      <c r="MHJ10" s="119"/>
      <c r="MHK10" s="119"/>
      <c r="MHL10" s="119"/>
      <c r="MHM10" s="119"/>
      <c r="MHN10" s="116"/>
      <c r="MHO10" s="117"/>
      <c r="MHP10" s="116"/>
      <c r="MHQ10" s="118"/>
      <c r="MHR10" s="119"/>
      <c r="MHS10" s="119"/>
      <c r="MHT10" s="119"/>
      <c r="MHU10" s="119"/>
      <c r="MHV10" s="119"/>
      <c r="MHW10" s="116"/>
      <c r="MHX10" s="117"/>
      <c r="MHY10" s="116"/>
      <c r="MHZ10" s="118"/>
      <c r="MIA10" s="119"/>
      <c r="MIB10" s="119"/>
      <c r="MIC10" s="119"/>
      <c r="MID10" s="119"/>
      <c r="MIE10" s="119"/>
      <c r="MIF10" s="116"/>
      <c r="MIG10" s="117"/>
      <c r="MIH10" s="116"/>
      <c r="MII10" s="118"/>
      <c r="MIJ10" s="119"/>
      <c r="MIK10" s="119"/>
      <c r="MIL10" s="119"/>
      <c r="MIM10" s="119"/>
      <c r="MIN10" s="119"/>
      <c r="MIO10" s="116"/>
      <c r="MIP10" s="117"/>
      <c r="MIQ10" s="116"/>
      <c r="MIR10" s="118"/>
      <c r="MIS10" s="119"/>
      <c r="MIT10" s="119"/>
      <c r="MIU10" s="119"/>
      <c r="MIV10" s="119"/>
      <c r="MIW10" s="119"/>
      <c r="MIX10" s="116"/>
      <c r="MIY10" s="117"/>
      <c r="MIZ10" s="116"/>
      <c r="MJA10" s="118"/>
      <c r="MJB10" s="119"/>
      <c r="MJC10" s="119"/>
      <c r="MJD10" s="119"/>
      <c r="MJE10" s="119"/>
      <c r="MJF10" s="119"/>
      <c r="MJG10" s="116"/>
      <c r="MJH10" s="117"/>
      <c r="MJI10" s="116"/>
      <c r="MJJ10" s="118"/>
      <c r="MJK10" s="119"/>
      <c r="MJL10" s="119"/>
      <c r="MJM10" s="119"/>
      <c r="MJN10" s="119"/>
      <c r="MJO10" s="119"/>
      <c r="MJP10" s="116"/>
      <c r="MJQ10" s="117"/>
      <c r="MJR10" s="116"/>
      <c r="MJS10" s="118"/>
      <c r="MJT10" s="119"/>
      <c r="MJU10" s="119"/>
      <c r="MJV10" s="119"/>
      <c r="MJW10" s="119"/>
      <c r="MJX10" s="119"/>
      <c r="MJY10" s="116"/>
      <c r="MJZ10" s="117"/>
      <c r="MKA10" s="116"/>
      <c r="MKB10" s="118"/>
      <c r="MKC10" s="119"/>
      <c r="MKD10" s="119"/>
      <c r="MKE10" s="119"/>
      <c r="MKF10" s="119"/>
      <c r="MKG10" s="119"/>
      <c r="MKH10" s="116"/>
      <c r="MKI10" s="117"/>
      <c r="MKJ10" s="116"/>
      <c r="MKK10" s="118"/>
      <c r="MKL10" s="119"/>
      <c r="MKM10" s="119"/>
      <c r="MKN10" s="119"/>
      <c r="MKO10" s="119"/>
      <c r="MKP10" s="119"/>
      <c r="MKQ10" s="116"/>
      <c r="MKR10" s="117"/>
      <c r="MKS10" s="116"/>
      <c r="MKT10" s="118"/>
      <c r="MKU10" s="119"/>
      <c r="MKV10" s="119"/>
      <c r="MKW10" s="119"/>
      <c r="MKX10" s="119"/>
      <c r="MKY10" s="119"/>
      <c r="MKZ10" s="116"/>
      <c r="MLA10" s="117"/>
      <c r="MLB10" s="116"/>
      <c r="MLC10" s="118"/>
      <c r="MLD10" s="119"/>
      <c r="MLE10" s="119"/>
      <c r="MLF10" s="119"/>
      <c r="MLG10" s="119"/>
      <c r="MLH10" s="119"/>
      <c r="MLI10" s="116"/>
      <c r="MLJ10" s="117"/>
      <c r="MLK10" s="116"/>
      <c r="MLL10" s="118"/>
      <c r="MLM10" s="119"/>
      <c r="MLN10" s="119"/>
      <c r="MLO10" s="119"/>
      <c r="MLP10" s="119"/>
      <c r="MLQ10" s="119"/>
      <c r="MLR10" s="116"/>
      <c r="MLS10" s="117"/>
      <c r="MLT10" s="116"/>
      <c r="MLU10" s="118"/>
      <c r="MLV10" s="119"/>
      <c r="MLW10" s="119"/>
      <c r="MLX10" s="119"/>
      <c r="MLY10" s="119"/>
      <c r="MLZ10" s="119"/>
      <c r="MMA10" s="116"/>
      <c r="MMB10" s="117"/>
      <c r="MMC10" s="116"/>
      <c r="MMD10" s="118"/>
      <c r="MME10" s="119"/>
      <c r="MMF10" s="119"/>
      <c r="MMG10" s="119"/>
      <c r="MMH10" s="119"/>
      <c r="MMI10" s="119"/>
      <c r="MMJ10" s="116"/>
      <c r="MMK10" s="117"/>
      <c r="MML10" s="116"/>
      <c r="MMM10" s="118"/>
      <c r="MMN10" s="119"/>
      <c r="MMO10" s="119"/>
      <c r="MMP10" s="119"/>
      <c r="MMQ10" s="119"/>
      <c r="MMR10" s="119"/>
      <c r="MMS10" s="116"/>
      <c r="MMT10" s="117"/>
      <c r="MMU10" s="116"/>
      <c r="MMV10" s="118"/>
      <c r="MMW10" s="119"/>
      <c r="MMX10" s="119"/>
      <c r="MMY10" s="119"/>
      <c r="MMZ10" s="119"/>
      <c r="MNA10" s="119"/>
      <c r="MNB10" s="116"/>
      <c r="MNC10" s="117"/>
      <c r="MND10" s="116"/>
      <c r="MNE10" s="118"/>
      <c r="MNF10" s="119"/>
      <c r="MNG10" s="119"/>
      <c r="MNH10" s="119"/>
      <c r="MNI10" s="119"/>
      <c r="MNJ10" s="119"/>
      <c r="MNK10" s="116"/>
      <c r="MNL10" s="117"/>
      <c r="MNM10" s="116"/>
      <c r="MNN10" s="118"/>
      <c r="MNO10" s="119"/>
      <c r="MNP10" s="119"/>
      <c r="MNQ10" s="119"/>
      <c r="MNR10" s="119"/>
      <c r="MNS10" s="119"/>
      <c r="MNT10" s="116"/>
      <c r="MNU10" s="117"/>
      <c r="MNV10" s="116"/>
      <c r="MNW10" s="118"/>
      <c r="MNX10" s="119"/>
      <c r="MNY10" s="119"/>
      <c r="MNZ10" s="119"/>
      <c r="MOA10" s="119"/>
      <c r="MOB10" s="119"/>
      <c r="MOC10" s="116"/>
      <c r="MOD10" s="117"/>
      <c r="MOE10" s="116"/>
      <c r="MOF10" s="118"/>
      <c r="MOG10" s="119"/>
      <c r="MOH10" s="119"/>
      <c r="MOI10" s="119"/>
      <c r="MOJ10" s="119"/>
      <c r="MOK10" s="119"/>
      <c r="MOL10" s="116"/>
      <c r="MOM10" s="117"/>
      <c r="MON10" s="116"/>
      <c r="MOO10" s="118"/>
      <c r="MOP10" s="119"/>
      <c r="MOQ10" s="119"/>
      <c r="MOR10" s="119"/>
      <c r="MOS10" s="119"/>
      <c r="MOT10" s="119"/>
      <c r="MOU10" s="116"/>
      <c r="MOV10" s="117"/>
      <c r="MOW10" s="116"/>
      <c r="MOX10" s="118"/>
      <c r="MOY10" s="119"/>
      <c r="MOZ10" s="119"/>
      <c r="MPA10" s="119"/>
      <c r="MPB10" s="119"/>
      <c r="MPC10" s="119"/>
      <c r="MPD10" s="116"/>
      <c r="MPE10" s="117"/>
      <c r="MPF10" s="116"/>
      <c r="MPG10" s="118"/>
      <c r="MPH10" s="119"/>
      <c r="MPI10" s="119"/>
      <c r="MPJ10" s="119"/>
      <c r="MPK10" s="119"/>
      <c r="MPL10" s="119"/>
      <c r="MPM10" s="116"/>
      <c r="MPN10" s="117"/>
      <c r="MPO10" s="116"/>
      <c r="MPP10" s="118"/>
      <c r="MPQ10" s="119"/>
      <c r="MPR10" s="119"/>
      <c r="MPS10" s="119"/>
      <c r="MPT10" s="119"/>
      <c r="MPU10" s="119"/>
      <c r="MPV10" s="116"/>
      <c r="MPW10" s="117"/>
      <c r="MPX10" s="116"/>
      <c r="MPY10" s="118"/>
      <c r="MPZ10" s="119"/>
      <c r="MQA10" s="119"/>
      <c r="MQB10" s="119"/>
      <c r="MQC10" s="119"/>
      <c r="MQD10" s="119"/>
      <c r="MQE10" s="116"/>
      <c r="MQF10" s="117"/>
      <c r="MQG10" s="116"/>
      <c r="MQH10" s="118"/>
      <c r="MQI10" s="119"/>
      <c r="MQJ10" s="119"/>
      <c r="MQK10" s="119"/>
      <c r="MQL10" s="119"/>
      <c r="MQM10" s="119"/>
      <c r="MQN10" s="116"/>
      <c r="MQO10" s="117"/>
      <c r="MQP10" s="116"/>
      <c r="MQQ10" s="118"/>
      <c r="MQR10" s="119"/>
      <c r="MQS10" s="119"/>
      <c r="MQT10" s="119"/>
      <c r="MQU10" s="119"/>
      <c r="MQV10" s="119"/>
      <c r="MQW10" s="116"/>
      <c r="MQX10" s="117"/>
      <c r="MQY10" s="116"/>
      <c r="MQZ10" s="118"/>
      <c r="MRA10" s="119"/>
      <c r="MRB10" s="119"/>
      <c r="MRC10" s="119"/>
      <c r="MRD10" s="119"/>
      <c r="MRE10" s="119"/>
      <c r="MRF10" s="116"/>
      <c r="MRG10" s="117"/>
      <c r="MRH10" s="116"/>
      <c r="MRI10" s="118"/>
      <c r="MRJ10" s="119"/>
      <c r="MRK10" s="119"/>
      <c r="MRL10" s="119"/>
      <c r="MRM10" s="119"/>
      <c r="MRN10" s="119"/>
      <c r="MRO10" s="116"/>
      <c r="MRP10" s="117"/>
      <c r="MRQ10" s="116"/>
      <c r="MRR10" s="118"/>
      <c r="MRS10" s="119"/>
      <c r="MRT10" s="119"/>
      <c r="MRU10" s="119"/>
      <c r="MRV10" s="119"/>
      <c r="MRW10" s="119"/>
      <c r="MRX10" s="116"/>
      <c r="MRY10" s="117"/>
      <c r="MRZ10" s="116"/>
      <c r="MSA10" s="118"/>
      <c r="MSB10" s="119"/>
      <c r="MSC10" s="119"/>
      <c r="MSD10" s="119"/>
      <c r="MSE10" s="119"/>
      <c r="MSF10" s="119"/>
      <c r="MSG10" s="116"/>
      <c r="MSH10" s="117"/>
      <c r="MSI10" s="116"/>
      <c r="MSJ10" s="118"/>
      <c r="MSK10" s="119"/>
      <c r="MSL10" s="119"/>
      <c r="MSM10" s="119"/>
      <c r="MSN10" s="119"/>
      <c r="MSO10" s="119"/>
      <c r="MSP10" s="116"/>
      <c r="MSQ10" s="117"/>
      <c r="MSR10" s="116"/>
      <c r="MSS10" s="118"/>
      <c r="MST10" s="119"/>
      <c r="MSU10" s="119"/>
      <c r="MSV10" s="119"/>
      <c r="MSW10" s="119"/>
      <c r="MSX10" s="119"/>
      <c r="MSY10" s="116"/>
      <c r="MSZ10" s="117"/>
      <c r="MTA10" s="116"/>
      <c r="MTB10" s="118"/>
      <c r="MTC10" s="119"/>
      <c r="MTD10" s="119"/>
      <c r="MTE10" s="119"/>
      <c r="MTF10" s="119"/>
      <c r="MTG10" s="119"/>
      <c r="MTH10" s="116"/>
      <c r="MTI10" s="117"/>
      <c r="MTJ10" s="116"/>
      <c r="MTK10" s="118"/>
      <c r="MTL10" s="119"/>
      <c r="MTM10" s="119"/>
      <c r="MTN10" s="119"/>
      <c r="MTO10" s="119"/>
      <c r="MTP10" s="119"/>
      <c r="MTQ10" s="116"/>
      <c r="MTR10" s="117"/>
      <c r="MTS10" s="116"/>
      <c r="MTT10" s="118"/>
      <c r="MTU10" s="119"/>
      <c r="MTV10" s="119"/>
      <c r="MTW10" s="119"/>
      <c r="MTX10" s="119"/>
      <c r="MTY10" s="119"/>
      <c r="MTZ10" s="116"/>
      <c r="MUA10" s="117"/>
      <c r="MUB10" s="116"/>
      <c r="MUC10" s="118"/>
      <c r="MUD10" s="119"/>
      <c r="MUE10" s="119"/>
      <c r="MUF10" s="119"/>
      <c r="MUG10" s="119"/>
      <c r="MUH10" s="119"/>
      <c r="MUI10" s="116"/>
      <c r="MUJ10" s="117"/>
      <c r="MUK10" s="116"/>
      <c r="MUL10" s="118"/>
      <c r="MUM10" s="119"/>
      <c r="MUN10" s="119"/>
      <c r="MUO10" s="119"/>
      <c r="MUP10" s="119"/>
      <c r="MUQ10" s="119"/>
      <c r="MUR10" s="116"/>
      <c r="MUS10" s="117"/>
      <c r="MUT10" s="116"/>
      <c r="MUU10" s="118"/>
      <c r="MUV10" s="119"/>
      <c r="MUW10" s="119"/>
      <c r="MUX10" s="119"/>
      <c r="MUY10" s="119"/>
      <c r="MUZ10" s="119"/>
      <c r="MVA10" s="116"/>
      <c r="MVB10" s="117"/>
      <c r="MVC10" s="116"/>
      <c r="MVD10" s="118"/>
      <c r="MVE10" s="119"/>
      <c r="MVF10" s="119"/>
      <c r="MVG10" s="119"/>
      <c r="MVH10" s="119"/>
      <c r="MVI10" s="119"/>
      <c r="MVJ10" s="116"/>
      <c r="MVK10" s="117"/>
      <c r="MVL10" s="116"/>
      <c r="MVM10" s="118"/>
      <c r="MVN10" s="119"/>
      <c r="MVO10" s="119"/>
      <c r="MVP10" s="119"/>
      <c r="MVQ10" s="119"/>
      <c r="MVR10" s="119"/>
      <c r="MVS10" s="116"/>
      <c r="MVT10" s="117"/>
      <c r="MVU10" s="116"/>
      <c r="MVV10" s="118"/>
      <c r="MVW10" s="119"/>
      <c r="MVX10" s="119"/>
      <c r="MVY10" s="119"/>
      <c r="MVZ10" s="119"/>
      <c r="MWA10" s="119"/>
      <c r="MWB10" s="116"/>
      <c r="MWC10" s="117"/>
      <c r="MWD10" s="116"/>
      <c r="MWE10" s="118"/>
      <c r="MWF10" s="119"/>
      <c r="MWG10" s="119"/>
      <c r="MWH10" s="119"/>
      <c r="MWI10" s="119"/>
      <c r="MWJ10" s="119"/>
      <c r="MWK10" s="116"/>
      <c r="MWL10" s="117"/>
      <c r="MWM10" s="116"/>
      <c r="MWN10" s="118"/>
      <c r="MWO10" s="119"/>
      <c r="MWP10" s="119"/>
      <c r="MWQ10" s="119"/>
      <c r="MWR10" s="119"/>
      <c r="MWS10" s="119"/>
      <c r="MWT10" s="116"/>
      <c r="MWU10" s="117"/>
      <c r="MWV10" s="116"/>
      <c r="MWW10" s="118"/>
      <c r="MWX10" s="119"/>
      <c r="MWY10" s="119"/>
      <c r="MWZ10" s="119"/>
      <c r="MXA10" s="119"/>
      <c r="MXB10" s="119"/>
      <c r="MXC10" s="116"/>
      <c r="MXD10" s="117"/>
      <c r="MXE10" s="116"/>
      <c r="MXF10" s="118"/>
      <c r="MXG10" s="119"/>
      <c r="MXH10" s="119"/>
      <c r="MXI10" s="119"/>
      <c r="MXJ10" s="119"/>
      <c r="MXK10" s="119"/>
      <c r="MXL10" s="116"/>
      <c r="MXM10" s="117"/>
      <c r="MXN10" s="116"/>
      <c r="MXO10" s="118"/>
      <c r="MXP10" s="119"/>
      <c r="MXQ10" s="119"/>
      <c r="MXR10" s="119"/>
      <c r="MXS10" s="119"/>
      <c r="MXT10" s="119"/>
      <c r="MXU10" s="116"/>
      <c r="MXV10" s="117"/>
      <c r="MXW10" s="116"/>
      <c r="MXX10" s="118"/>
      <c r="MXY10" s="119"/>
      <c r="MXZ10" s="119"/>
      <c r="MYA10" s="119"/>
      <c r="MYB10" s="119"/>
      <c r="MYC10" s="119"/>
      <c r="MYD10" s="116"/>
      <c r="MYE10" s="117"/>
      <c r="MYF10" s="116"/>
      <c r="MYG10" s="118"/>
      <c r="MYH10" s="119"/>
      <c r="MYI10" s="119"/>
      <c r="MYJ10" s="119"/>
      <c r="MYK10" s="119"/>
      <c r="MYL10" s="119"/>
      <c r="MYM10" s="116"/>
      <c r="MYN10" s="117"/>
      <c r="MYO10" s="116"/>
      <c r="MYP10" s="118"/>
      <c r="MYQ10" s="119"/>
      <c r="MYR10" s="119"/>
      <c r="MYS10" s="119"/>
      <c r="MYT10" s="119"/>
      <c r="MYU10" s="119"/>
      <c r="MYV10" s="116"/>
      <c r="MYW10" s="117"/>
      <c r="MYX10" s="116"/>
      <c r="MYY10" s="118"/>
      <c r="MYZ10" s="119"/>
      <c r="MZA10" s="119"/>
      <c r="MZB10" s="119"/>
      <c r="MZC10" s="119"/>
      <c r="MZD10" s="119"/>
      <c r="MZE10" s="116"/>
      <c r="MZF10" s="117"/>
      <c r="MZG10" s="116"/>
      <c r="MZH10" s="118"/>
      <c r="MZI10" s="119"/>
      <c r="MZJ10" s="119"/>
      <c r="MZK10" s="119"/>
      <c r="MZL10" s="119"/>
      <c r="MZM10" s="119"/>
      <c r="MZN10" s="116"/>
      <c r="MZO10" s="117"/>
      <c r="MZP10" s="116"/>
      <c r="MZQ10" s="118"/>
      <c r="MZR10" s="119"/>
      <c r="MZS10" s="119"/>
      <c r="MZT10" s="119"/>
      <c r="MZU10" s="119"/>
      <c r="MZV10" s="119"/>
      <c r="MZW10" s="116"/>
      <c r="MZX10" s="117"/>
      <c r="MZY10" s="116"/>
      <c r="MZZ10" s="118"/>
      <c r="NAA10" s="119"/>
      <c r="NAB10" s="119"/>
      <c r="NAC10" s="119"/>
      <c r="NAD10" s="119"/>
      <c r="NAE10" s="119"/>
      <c r="NAF10" s="116"/>
      <c r="NAG10" s="117"/>
      <c r="NAH10" s="116"/>
      <c r="NAI10" s="118"/>
      <c r="NAJ10" s="119"/>
      <c r="NAK10" s="119"/>
      <c r="NAL10" s="119"/>
      <c r="NAM10" s="119"/>
      <c r="NAN10" s="119"/>
      <c r="NAO10" s="116"/>
      <c r="NAP10" s="117"/>
      <c r="NAQ10" s="116"/>
      <c r="NAR10" s="118"/>
      <c r="NAS10" s="119"/>
      <c r="NAT10" s="119"/>
      <c r="NAU10" s="119"/>
      <c r="NAV10" s="119"/>
      <c r="NAW10" s="119"/>
      <c r="NAX10" s="116"/>
      <c r="NAY10" s="117"/>
      <c r="NAZ10" s="116"/>
      <c r="NBA10" s="118"/>
      <c r="NBB10" s="119"/>
      <c r="NBC10" s="119"/>
      <c r="NBD10" s="119"/>
      <c r="NBE10" s="119"/>
      <c r="NBF10" s="119"/>
      <c r="NBG10" s="116"/>
      <c r="NBH10" s="117"/>
      <c r="NBI10" s="116"/>
      <c r="NBJ10" s="118"/>
      <c r="NBK10" s="119"/>
      <c r="NBL10" s="119"/>
      <c r="NBM10" s="119"/>
      <c r="NBN10" s="119"/>
      <c r="NBO10" s="119"/>
      <c r="NBP10" s="116"/>
      <c r="NBQ10" s="117"/>
      <c r="NBR10" s="116"/>
      <c r="NBS10" s="118"/>
      <c r="NBT10" s="119"/>
      <c r="NBU10" s="119"/>
      <c r="NBV10" s="119"/>
      <c r="NBW10" s="119"/>
      <c r="NBX10" s="119"/>
      <c r="NBY10" s="116"/>
      <c r="NBZ10" s="117"/>
      <c r="NCA10" s="116"/>
      <c r="NCB10" s="118"/>
      <c r="NCC10" s="119"/>
      <c r="NCD10" s="119"/>
      <c r="NCE10" s="119"/>
      <c r="NCF10" s="119"/>
      <c r="NCG10" s="119"/>
      <c r="NCH10" s="116"/>
      <c r="NCI10" s="117"/>
      <c r="NCJ10" s="116"/>
      <c r="NCK10" s="118"/>
      <c r="NCL10" s="119"/>
      <c r="NCM10" s="119"/>
      <c r="NCN10" s="119"/>
      <c r="NCO10" s="119"/>
      <c r="NCP10" s="119"/>
      <c r="NCQ10" s="116"/>
      <c r="NCR10" s="117"/>
      <c r="NCS10" s="116"/>
      <c r="NCT10" s="118"/>
      <c r="NCU10" s="119"/>
      <c r="NCV10" s="119"/>
      <c r="NCW10" s="119"/>
      <c r="NCX10" s="119"/>
      <c r="NCY10" s="119"/>
      <c r="NCZ10" s="116"/>
      <c r="NDA10" s="117"/>
      <c r="NDB10" s="116"/>
      <c r="NDC10" s="118"/>
      <c r="NDD10" s="119"/>
      <c r="NDE10" s="119"/>
      <c r="NDF10" s="119"/>
      <c r="NDG10" s="119"/>
      <c r="NDH10" s="119"/>
      <c r="NDI10" s="116"/>
      <c r="NDJ10" s="117"/>
      <c r="NDK10" s="116"/>
      <c r="NDL10" s="118"/>
      <c r="NDM10" s="119"/>
      <c r="NDN10" s="119"/>
      <c r="NDO10" s="119"/>
      <c r="NDP10" s="119"/>
      <c r="NDQ10" s="119"/>
      <c r="NDR10" s="116"/>
      <c r="NDS10" s="117"/>
      <c r="NDT10" s="116"/>
      <c r="NDU10" s="118"/>
      <c r="NDV10" s="119"/>
      <c r="NDW10" s="119"/>
      <c r="NDX10" s="119"/>
      <c r="NDY10" s="119"/>
      <c r="NDZ10" s="119"/>
      <c r="NEA10" s="116"/>
      <c r="NEB10" s="117"/>
      <c r="NEC10" s="116"/>
      <c r="NED10" s="118"/>
      <c r="NEE10" s="119"/>
      <c r="NEF10" s="119"/>
      <c r="NEG10" s="119"/>
      <c r="NEH10" s="119"/>
      <c r="NEI10" s="119"/>
      <c r="NEJ10" s="116"/>
      <c r="NEK10" s="117"/>
      <c r="NEL10" s="116"/>
      <c r="NEM10" s="118"/>
      <c r="NEN10" s="119"/>
      <c r="NEO10" s="119"/>
      <c r="NEP10" s="119"/>
      <c r="NEQ10" s="119"/>
      <c r="NER10" s="119"/>
      <c r="NES10" s="116"/>
      <c r="NET10" s="117"/>
      <c r="NEU10" s="116"/>
      <c r="NEV10" s="118"/>
      <c r="NEW10" s="119"/>
      <c r="NEX10" s="119"/>
      <c r="NEY10" s="119"/>
      <c r="NEZ10" s="119"/>
      <c r="NFA10" s="119"/>
      <c r="NFB10" s="116"/>
      <c r="NFC10" s="117"/>
      <c r="NFD10" s="116"/>
      <c r="NFE10" s="118"/>
      <c r="NFF10" s="119"/>
      <c r="NFG10" s="119"/>
      <c r="NFH10" s="119"/>
      <c r="NFI10" s="119"/>
      <c r="NFJ10" s="119"/>
      <c r="NFK10" s="116"/>
      <c r="NFL10" s="117"/>
      <c r="NFM10" s="116"/>
      <c r="NFN10" s="118"/>
      <c r="NFO10" s="119"/>
      <c r="NFP10" s="119"/>
      <c r="NFQ10" s="119"/>
      <c r="NFR10" s="119"/>
      <c r="NFS10" s="119"/>
      <c r="NFT10" s="116"/>
      <c r="NFU10" s="117"/>
      <c r="NFV10" s="116"/>
      <c r="NFW10" s="118"/>
      <c r="NFX10" s="119"/>
      <c r="NFY10" s="119"/>
      <c r="NFZ10" s="119"/>
      <c r="NGA10" s="119"/>
      <c r="NGB10" s="119"/>
      <c r="NGC10" s="116"/>
      <c r="NGD10" s="117"/>
      <c r="NGE10" s="116"/>
      <c r="NGF10" s="118"/>
      <c r="NGG10" s="119"/>
      <c r="NGH10" s="119"/>
      <c r="NGI10" s="119"/>
      <c r="NGJ10" s="119"/>
      <c r="NGK10" s="119"/>
      <c r="NGL10" s="116"/>
      <c r="NGM10" s="117"/>
      <c r="NGN10" s="116"/>
      <c r="NGO10" s="118"/>
      <c r="NGP10" s="119"/>
      <c r="NGQ10" s="119"/>
      <c r="NGR10" s="119"/>
      <c r="NGS10" s="119"/>
      <c r="NGT10" s="119"/>
      <c r="NGU10" s="116"/>
      <c r="NGV10" s="117"/>
      <c r="NGW10" s="116"/>
      <c r="NGX10" s="118"/>
      <c r="NGY10" s="119"/>
      <c r="NGZ10" s="119"/>
      <c r="NHA10" s="119"/>
      <c r="NHB10" s="119"/>
      <c r="NHC10" s="119"/>
      <c r="NHD10" s="116"/>
      <c r="NHE10" s="117"/>
      <c r="NHF10" s="116"/>
      <c r="NHG10" s="118"/>
      <c r="NHH10" s="119"/>
      <c r="NHI10" s="119"/>
      <c r="NHJ10" s="119"/>
      <c r="NHK10" s="119"/>
      <c r="NHL10" s="119"/>
      <c r="NHM10" s="116"/>
      <c r="NHN10" s="117"/>
      <c r="NHO10" s="116"/>
      <c r="NHP10" s="118"/>
      <c r="NHQ10" s="119"/>
      <c r="NHR10" s="119"/>
      <c r="NHS10" s="119"/>
      <c r="NHT10" s="119"/>
      <c r="NHU10" s="119"/>
      <c r="NHV10" s="116"/>
      <c r="NHW10" s="117"/>
      <c r="NHX10" s="116"/>
      <c r="NHY10" s="118"/>
      <c r="NHZ10" s="119"/>
      <c r="NIA10" s="119"/>
      <c r="NIB10" s="119"/>
      <c r="NIC10" s="119"/>
      <c r="NID10" s="119"/>
      <c r="NIE10" s="116"/>
      <c r="NIF10" s="117"/>
      <c r="NIG10" s="116"/>
      <c r="NIH10" s="118"/>
      <c r="NII10" s="119"/>
      <c r="NIJ10" s="119"/>
      <c r="NIK10" s="119"/>
      <c r="NIL10" s="119"/>
      <c r="NIM10" s="119"/>
      <c r="NIN10" s="116"/>
      <c r="NIO10" s="117"/>
      <c r="NIP10" s="116"/>
      <c r="NIQ10" s="118"/>
      <c r="NIR10" s="119"/>
      <c r="NIS10" s="119"/>
      <c r="NIT10" s="119"/>
      <c r="NIU10" s="119"/>
      <c r="NIV10" s="119"/>
      <c r="NIW10" s="116"/>
      <c r="NIX10" s="117"/>
      <c r="NIY10" s="116"/>
      <c r="NIZ10" s="118"/>
      <c r="NJA10" s="119"/>
      <c r="NJB10" s="119"/>
      <c r="NJC10" s="119"/>
      <c r="NJD10" s="119"/>
      <c r="NJE10" s="119"/>
      <c r="NJF10" s="116"/>
      <c r="NJG10" s="117"/>
      <c r="NJH10" s="116"/>
      <c r="NJI10" s="118"/>
      <c r="NJJ10" s="119"/>
      <c r="NJK10" s="119"/>
      <c r="NJL10" s="119"/>
      <c r="NJM10" s="119"/>
      <c r="NJN10" s="119"/>
      <c r="NJO10" s="116"/>
      <c r="NJP10" s="117"/>
      <c r="NJQ10" s="116"/>
      <c r="NJR10" s="118"/>
      <c r="NJS10" s="119"/>
      <c r="NJT10" s="119"/>
      <c r="NJU10" s="119"/>
      <c r="NJV10" s="119"/>
      <c r="NJW10" s="119"/>
      <c r="NJX10" s="116"/>
      <c r="NJY10" s="117"/>
      <c r="NJZ10" s="116"/>
      <c r="NKA10" s="118"/>
      <c r="NKB10" s="119"/>
      <c r="NKC10" s="119"/>
      <c r="NKD10" s="119"/>
      <c r="NKE10" s="119"/>
      <c r="NKF10" s="119"/>
      <c r="NKG10" s="116"/>
      <c r="NKH10" s="117"/>
      <c r="NKI10" s="116"/>
      <c r="NKJ10" s="118"/>
      <c r="NKK10" s="119"/>
      <c r="NKL10" s="119"/>
      <c r="NKM10" s="119"/>
      <c r="NKN10" s="119"/>
      <c r="NKO10" s="119"/>
      <c r="NKP10" s="116"/>
      <c r="NKQ10" s="117"/>
      <c r="NKR10" s="116"/>
      <c r="NKS10" s="118"/>
      <c r="NKT10" s="119"/>
      <c r="NKU10" s="119"/>
      <c r="NKV10" s="119"/>
      <c r="NKW10" s="119"/>
      <c r="NKX10" s="119"/>
      <c r="NKY10" s="116"/>
      <c r="NKZ10" s="117"/>
      <c r="NLA10" s="116"/>
      <c r="NLB10" s="118"/>
      <c r="NLC10" s="119"/>
      <c r="NLD10" s="119"/>
      <c r="NLE10" s="119"/>
      <c r="NLF10" s="119"/>
      <c r="NLG10" s="119"/>
      <c r="NLH10" s="116"/>
      <c r="NLI10" s="117"/>
      <c r="NLJ10" s="116"/>
      <c r="NLK10" s="118"/>
      <c r="NLL10" s="119"/>
      <c r="NLM10" s="119"/>
      <c r="NLN10" s="119"/>
      <c r="NLO10" s="119"/>
      <c r="NLP10" s="119"/>
      <c r="NLQ10" s="116"/>
      <c r="NLR10" s="117"/>
      <c r="NLS10" s="116"/>
      <c r="NLT10" s="118"/>
      <c r="NLU10" s="119"/>
      <c r="NLV10" s="119"/>
      <c r="NLW10" s="119"/>
      <c r="NLX10" s="119"/>
      <c r="NLY10" s="119"/>
      <c r="NLZ10" s="116"/>
      <c r="NMA10" s="117"/>
      <c r="NMB10" s="116"/>
      <c r="NMC10" s="118"/>
      <c r="NMD10" s="119"/>
      <c r="NME10" s="119"/>
      <c r="NMF10" s="119"/>
      <c r="NMG10" s="119"/>
      <c r="NMH10" s="119"/>
      <c r="NMI10" s="116"/>
      <c r="NMJ10" s="117"/>
      <c r="NMK10" s="116"/>
      <c r="NML10" s="118"/>
      <c r="NMM10" s="119"/>
      <c r="NMN10" s="119"/>
      <c r="NMO10" s="119"/>
      <c r="NMP10" s="119"/>
      <c r="NMQ10" s="119"/>
      <c r="NMR10" s="116"/>
      <c r="NMS10" s="117"/>
      <c r="NMT10" s="116"/>
      <c r="NMU10" s="118"/>
      <c r="NMV10" s="119"/>
      <c r="NMW10" s="119"/>
      <c r="NMX10" s="119"/>
      <c r="NMY10" s="119"/>
      <c r="NMZ10" s="119"/>
      <c r="NNA10" s="116"/>
      <c r="NNB10" s="117"/>
      <c r="NNC10" s="116"/>
      <c r="NND10" s="118"/>
      <c r="NNE10" s="119"/>
      <c r="NNF10" s="119"/>
      <c r="NNG10" s="119"/>
      <c r="NNH10" s="119"/>
      <c r="NNI10" s="119"/>
      <c r="NNJ10" s="116"/>
      <c r="NNK10" s="117"/>
      <c r="NNL10" s="116"/>
      <c r="NNM10" s="118"/>
      <c r="NNN10" s="119"/>
      <c r="NNO10" s="119"/>
      <c r="NNP10" s="119"/>
      <c r="NNQ10" s="119"/>
      <c r="NNR10" s="119"/>
      <c r="NNS10" s="116"/>
      <c r="NNT10" s="117"/>
      <c r="NNU10" s="116"/>
      <c r="NNV10" s="118"/>
      <c r="NNW10" s="119"/>
      <c r="NNX10" s="119"/>
      <c r="NNY10" s="119"/>
      <c r="NNZ10" s="119"/>
      <c r="NOA10" s="119"/>
      <c r="NOB10" s="116"/>
      <c r="NOC10" s="117"/>
      <c r="NOD10" s="116"/>
      <c r="NOE10" s="118"/>
      <c r="NOF10" s="119"/>
      <c r="NOG10" s="119"/>
      <c r="NOH10" s="119"/>
      <c r="NOI10" s="119"/>
      <c r="NOJ10" s="119"/>
      <c r="NOK10" s="116"/>
      <c r="NOL10" s="117"/>
      <c r="NOM10" s="116"/>
      <c r="NON10" s="118"/>
      <c r="NOO10" s="119"/>
      <c r="NOP10" s="119"/>
      <c r="NOQ10" s="119"/>
      <c r="NOR10" s="119"/>
      <c r="NOS10" s="119"/>
      <c r="NOT10" s="116"/>
      <c r="NOU10" s="117"/>
      <c r="NOV10" s="116"/>
      <c r="NOW10" s="118"/>
      <c r="NOX10" s="119"/>
      <c r="NOY10" s="119"/>
      <c r="NOZ10" s="119"/>
      <c r="NPA10" s="119"/>
      <c r="NPB10" s="119"/>
      <c r="NPC10" s="116"/>
      <c r="NPD10" s="117"/>
      <c r="NPE10" s="116"/>
      <c r="NPF10" s="118"/>
      <c r="NPG10" s="119"/>
      <c r="NPH10" s="119"/>
      <c r="NPI10" s="119"/>
      <c r="NPJ10" s="119"/>
      <c r="NPK10" s="119"/>
      <c r="NPL10" s="116"/>
      <c r="NPM10" s="117"/>
      <c r="NPN10" s="116"/>
      <c r="NPO10" s="118"/>
      <c r="NPP10" s="119"/>
      <c r="NPQ10" s="119"/>
      <c r="NPR10" s="119"/>
      <c r="NPS10" s="119"/>
      <c r="NPT10" s="119"/>
      <c r="NPU10" s="116"/>
      <c r="NPV10" s="117"/>
      <c r="NPW10" s="116"/>
      <c r="NPX10" s="118"/>
      <c r="NPY10" s="119"/>
      <c r="NPZ10" s="119"/>
      <c r="NQA10" s="119"/>
      <c r="NQB10" s="119"/>
      <c r="NQC10" s="119"/>
      <c r="NQD10" s="116"/>
      <c r="NQE10" s="117"/>
      <c r="NQF10" s="116"/>
      <c r="NQG10" s="118"/>
      <c r="NQH10" s="119"/>
      <c r="NQI10" s="119"/>
      <c r="NQJ10" s="119"/>
      <c r="NQK10" s="119"/>
      <c r="NQL10" s="119"/>
      <c r="NQM10" s="116"/>
      <c r="NQN10" s="117"/>
      <c r="NQO10" s="116"/>
      <c r="NQP10" s="118"/>
      <c r="NQQ10" s="119"/>
      <c r="NQR10" s="119"/>
      <c r="NQS10" s="119"/>
      <c r="NQT10" s="119"/>
      <c r="NQU10" s="119"/>
      <c r="NQV10" s="116"/>
      <c r="NQW10" s="117"/>
      <c r="NQX10" s="116"/>
      <c r="NQY10" s="118"/>
      <c r="NQZ10" s="119"/>
      <c r="NRA10" s="119"/>
      <c r="NRB10" s="119"/>
      <c r="NRC10" s="119"/>
      <c r="NRD10" s="119"/>
      <c r="NRE10" s="116"/>
      <c r="NRF10" s="117"/>
      <c r="NRG10" s="116"/>
      <c r="NRH10" s="118"/>
      <c r="NRI10" s="119"/>
      <c r="NRJ10" s="119"/>
      <c r="NRK10" s="119"/>
      <c r="NRL10" s="119"/>
      <c r="NRM10" s="119"/>
      <c r="NRN10" s="116"/>
      <c r="NRO10" s="117"/>
      <c r="NRP10" s="116"/>
      <c r="NRQ10" s="118"/>
      <c r="NRR10" s="119"/>
      <c r="NRS10" s="119"/>
      <c r="NRT10" s="119"/>
      <c r="NRU10" s="119"/>
      <c r="NRV10" s="119"/>
      <c r="NRW10" s="116"/>
      <c r="NRX10" s="117"/>
      <c r="NRY10" s="116"/>
      <c r="NRZ10" s="118"/>
      <c r="NSA10" s="119"/>
      <c r="NSB10" s="119"/>
      <c r="NSC10" s="119"/>
      <c r="NSD10" s="119"/>
      <c r="NSE10" s="119"/>
      <c r="NSF10" s="116"/>
      <c r="NSG10" s="117"/>
      <c r="NSH10" s="116"/>
      <c r="NSI10" s="118"/>
      <c r="NSJ10" s="119"/>
      <c r="NSK10" s="119"/>
      <c r="NSL10" s="119"/>
      <c r="NSM10" s="119"/>
      <c r="NSN10" s="119"/>
      <c r="NSO10" s="116"/>
      <c r="NSP10" s="117"/>
      <c r="NSQ10" s="116"/>
      <c r="NSR10" s="118"/>
      <c r="NSS10" s="119"/>
      <c r="NST10" s="119"/>
      <c r="NSU10" s="119"/>
      <c r="NSV10" s="119"/>
      <c r="NSW10" s="119"/>
      <c r="NSX10" s="116"/>
      <c r="NSY10" s="117"/>
      <c r="NSZ10" s="116"/>
      <c r="NTA10" s="118"/>
      <c r="NTB10" s="119"/>
      <c r="NTC10" s="119"/>
      <c r="NTD10" s="119"/>
      <c r="NTE10" s="119"/>
      <c r="NTF10" s="119"/>
      <c r="NTG10" s="116"/>
      <c r="NTH10" s="117"/>
      <c r="NTI10" s="116"/>
      <c r="NTJ10" s="118"/>
      <c r="NTK10" s="119"/>
      <c r="NTL10" s="119"/>
      <c r="NTM10" s="119"/>
      <c r="NTN10" s="119"/>
      <c r="NTO10" s="119"/>
      <c r="NTP10" s="116"/>
      <c r="NTQ10" s="117"/>
      <c r="NTR10" s="116"/>
      <c r="NTS10" s="118"/>
      <c r="NTT10" s="119"/>
      <c r="NTU10" s="119"/>
      <c r="NTV10" s="119"/>
      <c r="NTW10" s="119"/>
      <c r="NTX10" s="119"/>
      <c r="NTY10" s="116"/>
      <c r="NTZ10" s="117"/>
      <c r="NUA10" s="116"/>
      <c r="NUB10" s="118"/>
      <c r="NUC10" s="119"/>
      <c r="NUD10" s="119"/>
      <c r="NUE10" s="119"/>
      <c r="NUF10" s="119"/>
      <c r="NUG10" s="119"/>
      <c r="NUH10" s="116"/>
      <c r="NUI10" s="117"/>
      <c r="NUJ10" s="116"/>
      <c r="NUK10" s="118"/>
      <c r="NUL10" s="119"/>
      <c r="NUM10" s="119"/>
      <c r="NUN10" s="119"/>
      <c r="NUO10" s="119"/>
      <c r="NUP10" s="119"/>
      <c r="NUQ10" s="116"/>
      <c r="NUR10" s="117"/>
      <c r="NUS10" s="116"/>
      <c r="NUT10" s="118"/>
      <c r="NUU10" s="119"/>
      <c r="NUV10" s="119"/>
      <c r="NUW10" s="119"/>
      <c r="NUX10" s="119"/>
      <c r="NUY10" s="119"/>
      <c r="NUZ10" s="116"/>
      <c r="NVA10" s="117"/>
      <c r="NVB10" s="116"/>
      <c r="NVC10" s="118"/>
      <c r="NVD10" s="119"/>
      <c r="NVE10" s="119"/>
      <c r="NVF10" s="119"/>
      <c r="NVG10" s="119"/>
      <c r="NVH10" s="119"/>
      <c r="NVI10" s="116"/>
      <c r="NVJ10" s="117"/>
      <c r="NVK10" s="116"/>
      <c r="NVL10" s="118"/>
      <c r="NVM10" s="119"/>
      <c r="NVN10" s="119"/>
      <c r="NVO10" s="119"/>
      <c r="NVP10" s="119"/>
      <c r="NVQ10" s="119"/>
      <c r="NVR10" s="116"/>
      <c r="NVS10" s="117"/>
      <c r="NVT10" s="116"/>
      <c r="NVU10" s="118"/>
      <c r="NVV10" s="119"/>
      <c r="NVW10" s="119"/>
      <c r="NVX10" s="119"/>
      <c r="NVY10" s="119"/>
      <c r="NVZ10" s="119"/>
      <c r="NWA10" s="116"/>
      <c r="NWB10" s="117"/>
      <c r="NWC10" s="116"/>
      <c r="NWD10" s="118"/>
      <c r="NWE10" s="119"/>
      <c r="NWF10" s="119"/>
      <c r="NWG10" s="119"/>
      <c r="NWH10" s="119"/>
      <c r="NWI10" s="119"/>
      <c r="NWJ10" s="116"/>
      <c r="NWK10" s="117"/>
      <c r="NWL10" s="116"/>
      <c r="NWM10" s="118"/>
      <c r="NWN10" s="119"/>
      <c r="NWO10" s="119"/>
      <c r="NWP10" s="119"/>
      <c r="NWQ10" s="119"/>
      <c r="NWR10" s="119"/>
      <c r="NWS10" s="116"/>
      <c r="NWT10" s="117"/>
      <c r="NWU10" s="116"/>
      <c r="NWV10" s="118"/>
      <c r="NWW10" s="119"/>
      <c r="NWX10" s="119"/>
      <c r="NWY10" s="119"/>
      <c r="NWZ10" s="119"/>
      <c r="NXA10" s="119"/>
      <c r="NXB10" s="116"/>
      <c r="NXC10" s="117"/>
      <c r="NXD10" s="116"/>
      <c r="NXE10" s="118"/>
      <c r="NXF10" s="119"/>
      <c r="NXG10" s="119"/>
      <c r="NXH10" s="119"/>
      <c r="NXI10" s="119"/>
      <c r="NXJ10" s="119"/>
      <c r="NXK10" s="116"/>
      <c r="NXL10" s="117"/>
      <c r="NXM10" s="116"/>
      <c r="NXN10" s="118"/>
      <c r="NXO10" s="119"/>
      <c r="NXP10" s="119"/>
      <c r="NXQ10" s="119"/>
      <c r="NXR10" s="119"/>
      <c r="NXS10" s="119"/>
      <c r="NXT10" s="116"/>
      <c r="NXU10" s="117"/>
      <c r="NXV10" s="116"/>
      <c r="NXW10" s="118"/>
      <c r="NXX10" s="119"/>
      <c r="NXY10" s="119"/>
      <c r="NXZ10" s="119"/>
      <c r="NYA10" s="119"/>
      <c r="NYB10" s="119"/>
      <c r="NYC10" s="116"/>
      <c r="NYD10" s="117"/>
      <c r="NYE10" s="116"/>
      <c r="NYF10" s="118"/>
      <c r="NYG10" s="119"/>
      <c r="NYH10" s="119"/>
      <c r="NYI10" s="119"/>
      <c r="NYJ10" s="119"/>
      <c r="NYK10" s="119"/>
      <c r="NYL10" s="116"/>
      <c r="NYM10" s="117"/>
      <c r="NYN10" s="116"/>
      <c r="NYO10" s="118"/>
      <c r="NYP10" s="119"/>
      <c r="NYQ10" s="119"/>
      <c r="NYR10" s="119"/>
      <c r="NYS10" s="119"/>
      <c r="NYT10" s="119"/>
      <c r="NYU10" s="116"/>
      <c r="NYV10" s="117"/>
      <c r="NYW10" s="116"/>
      <c r="NYX10" s="118"/>
      <c r="NYY10" s="119"/>
      <c r="NYZ10" s="119"/>
      <c r="NZA10" s="119"/>
      <c r="NZB10" s="119"/>
      <c r="NZC10" s="119"/>
      <c r="NZD10" s="116"/>
      <c r="NZE10" s="117"/>
      <c r="NZF10" s="116"/>
      <c r="NZG10" s="118"/>
      <c r="NZH10" s="119"/>
      <c r="NZI10" s="119"/>
      <c r="NZJ10" s="119"/>
      <c r="NZK10" s="119"/>
      <c r="NZL10" s="119"/>
      <c r="NZM10" s="116"/>
      <c r="NZN10" s="117"/>
      <c r="NZO10" s="116"/>
      <c r="NZP10" s="118"/>
      <c r="NZQ10" s="119"/>
      <c r="NZR10" s="119"/>
      <c r="NZS10" s="119"/>
      <c r="NZT10" s="119"/>
      <c r="NZU10" s="119"/>
      <c r="NZV10" s="116"/>
      <c r="NZW10" s="117"/>
      <c r="NZX10" s="116"/>
      <c r="NZY10" s="118"/>
      <c r="NZZ10" s="119"/>
      <c r="OAA10" s="119"/>
      <c r="OAB10" s="119"/>
      <c r="OAC10" s="119"/>
      <c r="OAD10" s="119"/>
      <c r="OAE10" s="116"/>
      <c r="OAF10" s="117"/>
      <c r="OAG10" s="116"/>
      <c r="OAH10" s="118"/>
      <c r="OAI10" s="119"/>
      <c r="OAJ10" s="119"/>
      <c r="OAK10" s="119"/>
      <c r="OAL10" s="119"/>
      <c r="OAM10" s="119"/>
      <c r="OAN10" s="116"/>
      <c r="OAO10" s="117"/>
      <c r="OAP10" s="116"/>
      <c r="OAQ10" s="118"/>
      <c r="OAR10" s="119"/>
      <c r="OAS10" s="119"/>
      <c r="OAT10" s="119"/>
      <c r="OAU10" s="119"/>
      <c r="OAV10" s="119"/>
      <c r="OAW10" s="116"/>
      <c r="OAX10" s="117"/>
      <c r="OAY10" s="116"/>
      <c r="OAZ10" s="118"/>
      <c r="OBA10" s="119"/>
      <c r="OBB10" s="119"/>
      <c r="OBC10" s="119"/>
      <c r="OBD10" s="119"/>
      <c r="OBE10" s="119"/>
      <c r="OBF10" s="116"/>
      <c r="OBG10" s="117"/>
      <c r="OBH10" s="116"/>
      <c r="OBI10" s="118"/>
      <c r="OBJ10" s="119"/>
      <c r="OBK10" s="119"/>
      <c r="OBL10" s="119"/>
      <c r="OBM10" s="119"/>
      <c r="OBN10" s="119"/>
      <c r="OBO10" s="116"/>
      <c r="OBP10" s="117"/>
      <c r="OBQ10" s="116"/>
      <c r="OBR10" s="118"/>
      <c r="OBS10" s="119"/>
      <c r="OBT10" s="119"/>
      <c r="OBU10" s="119"/>
      <c r="OBV10" s="119"/>
      <c r="OBW10" s="119"/>
      <c r="OBX10" s="116"/>
      <c r="OBY10" s="117"/>
      <c r="OBZ10" s="116"/>
      <c r="OCA10" s="118"/>
      <c r="OCB10" s="119"/>
      <c r="OCC10" s="119"/>
      <c r="OCD10" s="119"/>
      <c r="OCE10" s="119"/>
      <c r="OCF10" s="119"/>
      <c r="OCG10" s="116"/>
      <c r="OCH10" s="117"/>
      <c r="OCI10" s="116"/>
      <c r="OCJ10" s="118"/>
      <c r="OCK10" s="119"/>
      <c r="OCL10" s="119"/>
      <c r="OCM10" s="119"/>
      <c r="OCN10" s="119"/>
      <c r="OCO10" s="119"/>
      <c r="OCP10" s="116"/>
      <c r="OCQ10" s="117"/>
      <c r="OCR10" s="116"/>
      <c r="OCS10" s="118"/>
      <c r="OCT10" s="119"/>
      <c r="OCU10" s="119"/>
      <c r="OCV10" s="119"/>
      <c r="OCW10" s="119"/>
      <c r="OCX10" s="119"/>
      <c r="OCY10" s="116"/>
      <c r="OCZ10" s="117"/>
      <c r="ODA10" s="116"/>
      <c r="ODB10" s="118"/>
      <c r="ODC10" s="119"/>
      <c r="ODD10" s="119"/>
      <c r="ODE10" s="119"/>
      <c r="ODF10" s="119"/>
      <c r="ODG10" s="119"/>
      <c r="ODH10" s="116"/>
      <c r="ODI10" s="117"/>
      <c r="ODJ10" s="116"/>
      <c r="ODK10" s="118"/>
      <c r="ODL10" s="119"/>
      <c r="ODM10" s="119"/>
      <c r="ODN10" s="119"/>
      <c r="ODO10" s="119"/>
      <c r="ODP10" s="119"/>
      <c r="ODQ10" s="116"/>
      <c r="ODR10" s="117"/>
      <c r="ODS10" s="116"/>
      <c r="ODT10" s="118"/>
      <c r="ODU10" s="119"/>
      <c r="ODV10" s="119"/>
      <c r="ODW10" s="119"/>
      <c r="ODX10" s="119"/>
      <c r="ODY10" s="119"/>
      <c r="ODZ10" s="116"/>
      <c r="OEA10" s="117"/>
      <c r="OEB10" s="116"/>
      <c r="OEC10" s="118"/>
      <c r="OED10" s="119"/>
      <c r="OEE10" s="119"/>
      <c r="OEF10" s="119"/>
      <c r="OEG10" s="119"/>
      <c r="OEH10" s="119"/>
      <c r="OEI10" s="116"/>
      <c r="OEJ10" s="117"/>
      <c r="OEK10" s="116"/>
      <c r="OEL10" s="118"/>
      <c r="OEM10" s="119"/>
      <c r="OEN10" s="119"/>
      <c r="OEO10" s="119"/>
      <c r="OEP10" s="119"/>
      <c r="OEQ10" s="119"/>
      <c r="OER10" s="116"/>
      <c r="OES10" s="117"/>
      <c r="OET10" s="116"/>
      <c r="OEU10" s="118"/>
      <c r="OEV10" s="119"/>
      <c r="OEW10" s="119"/>
      <c r="OEX10" s="119"/>
      <c r="OEY10" s="119"/>
      <c r="OEZ10" s="119"/>
      <c r="OFA10" s="116"/>
      <c r="OFB10" s="117"/>
      <c r="OFC10" s="116"/>
      <c r="OFD10" s="118"/>
      <c r="OFE10" s="119"/>
      <c r="OFF10" s="119"/>
      <c r="OFG10" s="119"/>
      <c r="OFH10" s="119"/>
      <c r="OFI10" s="119"/>
      <c r="OFJ10" s="116"/>
      <c r="OFK10" s="117"/>
      <c r="OFL10" s="116"/>
      <c r="OFM10" s="118"/>
      <c r="OFN10" s="119"/>
      <c r="OFO10" s="119"/>
      <c r="OFP10" s="119"/>
      <c r="OFQ10" s="119"/>
      <c r="OFR10" s="119"/>
      <c r="OFS10" s="116"/>
      <c r="OFT10" s="117"/>
      <c r="OFU10" s="116"/>
      <c r="OFV10" s="118"/>
      <c r="OFW10" s="119"/>
      <c r="OFX10" s="119"/>
      <c r="OFY10" s="119"/>
      <c r="OFZ10" s="119"/>
      <c r="OGA10" s="119"/>
      <c r="OGB10" s="116"/>
      <c r="OGC10" s="117"/>
      <c r="OGD10" s="116"/>
      <c r="OGE10" s="118"/>
      <c r="OGF10" s="119"/>
      <c r="OGG10" s="119"/>
      <c r="OGH10" s="119"/>
      <c r="OGI10" s="119"/>
      <c r="OGJ10" s="119"/>
      <c r="OGK10" s="116"/>
      <c r="OGL10" s="117"/>
      <c r="OGM10" s="116"/>
      <c r="OGN10" s="118"/>
      <c r="OGO10" s="119"/>
      <c r="OGP10" s="119"/>
      <c r="OGQ10" s="119"/>
      <c r="OGR10" s="119"/>
      <c r="OGS10" s="119"/>
      <c r="OGT10" s="116"/>
      <c r="OGU10" s="117"/>
      <c r="OGV10" s="116"/>
      <c r="OGW10" s="118"/>
      <c r="OGX10" s="119"/>
      <c r="OGY10" s="119"/>
      <c r="OGZ10" s="119"/>
      <c r="OHA10" s="119"/>
      <c r="OHB10" s="119"/>
      <c r="OHC10" s="116"/>
      <c r="OHD10" s="117"/>
      <c r="OHE10" s="116"/>
      <c r="OHF10" s="118"/>
      <c r="OHG10" s="119"/>
      <c r="OHH10" s="119"/>
      <c r="OHI10" s="119"/>
      <c r="OHJ10" s="119"/>
      <c r="OHK10" s="119"/>
      <c r="OHL10" s="116"/>
      <c r="OHM10" s="117"/>
      <c r="OHN10" s="116"/>
      <c r="OHO10" s="118"/>
      <c r="OHP10" s="119"/>
      <c r="OHQ10" s="119"/>
      <c r="OHR10" s="119"/>
      <c r="OHS10" s="119"/>
      <c r="OHT10" s="119"/>
      <c r="OHU10" s="116"/>
      <c r="OHV10" s="117"/>
      <c r="OHW10" s="116"/>
      <c r="OHX10" s="118"/>
      <c r="OHY10" s="119"/>
      <c r="OHZ10" s="119"/>
      <c r="OIA10" s="119"/>
      <c r="OIB10" s="119"/>
      <c r="OIC10" s="119"/>
      <c r="OID10" s="116"/>
      <c r="OIE10" s="117"/>
      <c r="OIF10" s="116"/>
      <c r="OIG10" s="118"/>
      <c r="OIH10" s="119"/>
      <c r="OII10" s="119"/>
      <c r="OIJ10" s="119"/>
      <c r="OIK10" s="119"/>
      <c r="OIL10" s="119"/>
      <c r="OIM10" s="116"/>
      <c r="OIN10" s="117"/>
      <c r="OIO10" s="116"/>
      <c r="OIP10" s="118"/>
      <c r="OIQ10" s="119"/>
      <c r="OIR10" s="119"/>
      <c r="OIS10" s="119"/>
      <c r="OIT10" s="119"/>
      <c r="OIU10" s="119"/>
      <c r="OIV10" s="116"/>
      <c r="OIW10" s="117"/>
      <c r="OIX10" s="116"/>
      <c r="OIY10" s="118"/>
      <c r="OIZ10" s="119"/>
      <c r="OJA10" s="119"/>
      <c r="OJB10" s="119"/>
      <c r="OJC10" s="119"/>
      <c r="OJD10" s="119"/>
      <c r="OJE10" s="116"/>
      <c r="OJF10" s="117"/>
      <c r="OJG10" s="116"/>
      <c r="OJH10" s="118"/>
      <c r="OJI10" s="119"/>
      <c r="OJJ10" s="119"/>
      <c r="OJK10" s="119"/>
      <c r="OJL10" s="119"/>
      <c r="OJM10" s="119"/>
      <c r="OJN10" s="116"/>
      <c r="OJO10" s="117"/>
      <c r="OJP10" s="116"/>
      <c r="OJQ10" s="118"/>
      <c r="OJR10" s="119"/>
      <c r="OJS10" s="119"/>
      <c r="OJT10" s="119"/>
      <c r="OJU10" s="119"/>
      <c r="OJV10" s="119"/>
      <c r="OJW10" s="116"/>
      <c r="OJX10" s="117"/>
      <c r="OJY10" s="116"/>
      <c r="OJZ10" s="118"/>
      <c r="OKA10" s="119"/>
      <c r="OKB10" s="119"/>
      <c r="OKC10" s="119"/>
      <c r="OKD10" s="119"/>
      <c r="OKE10" s="119"/>
      <c r="OKF10" s="116"/>
      <c r="OKG10" s="117"/>
      <c r="OKH10" s="116"/>
      <c r="OKI10" s="118"/>
      <c r="OKJ10" s="119"/>
      <c r="OKK10" s="119"/>
      <c r="OKL10" s="119"/>
      <c r="OKM10" s="119"/>
      <c r="OKN10" s="119"/>
      <c r="OKO10" s="116"/>
      <c r="OKP10" s="117"/>
      <c r="OKQ10" s="116"/>
      <c r="OKR10" s="118"/>
      <c r="OKS10" s="119"/>
      <c r="OKT10" s="119"/>
      <c r="OKU10" s="119"/>
      <c r="OKV10" s="119"/>
      <c r="OKW10" s="119"/>
      <c r="OKX10" s="116"/>
      <c r="OKY10" s="117"/>
      <c r="OKZ10" s="116"/>
      <c r="OLA10" s="118"/>
      <c r="OLB10" s="119"/>
      <c r="OLC10" s="119"/>
      <c r="OLD10" s="119"/>
      <c r="OLE10" s="119"/>
      <c r="OLF10" s="119"/>
      <c r="OLG10" s="116"/>
      <c r="OLH10" s="117"/>
      <c r="OLI10" s="116"/>
      <c r="OLJ10" s="118"/>
      <c r="OLK10" s="119"/>
      <c r="OLL10" s="119"/>
      <c r="OLM10" s="119"/>
      <c r="OLN10" s="119"/>
      <c r="OLO10" s="119"/>
      <c r="OLP10" s="116"/>
      <c r="OLQ10" s="117"/>
      <c r="OLR10" s="116"/>
      <c r="OLS10" s="118"/>
      <c r="OLT10" s="119"/>
      <c r="OLU10" s="119"/>
      <c r="OLV10" s="119"/>
      <c r="OLW10" s="119"/>
      <c r="OLX10" s="119"/>
      <c r="OLY10" s="116"/>
      <c r="OLZ10" s="117"/>
      <c r="OMA10" s="116"/>
      <c r="OMB10" s="118"/>
      <c r="OMC10" s="119"/>
      <c r="OMD10" s="119"/>
      <c r="OME10" s="119"/>
      <c r="OMF10" s="119"/>
      <c r="OMG10" s="119"/>
      <c r="OMH10" s="116"/>
      <c r="OMI10" s="117"/>
      <c r="OMJ10" s="116"/>
      <c r="OMK10" s="118"/>
      <c r="OML10" s="119"/>
      <c r="OMM10" s="119"/>
      <c r="OMN10" s="119"/>
      <c r="OMO10" s="119"/>
      <c r="OMP10" s="119"/>
      <c r="OMQ10" s="116"/>
      <c r="OMR10" s="117"/>
      <c r="OMS10" s="116"/>
      <c r="OMT10" s="118"/>
      <c r="OMU10" s="119"/>
      <c r="OMV10" s="119"/>
      <c r="OMW10" s="119"/>
      <c r="OMX10" s="119"/>
      <c r="OMY10" s="119"/>
      <c r="OMZ10" s="116"/>
      <c r="ONA10" s="117"/>
      <c r="ONB10" s="116"/>
      <c r="ONC10" s="118"/>
      <c r="OND10" s="119"/>
      <c r="ONE10" s="119"/>
      <c r="ONF10" s="119"/>
      <c r="ONG10" s="119"/>
      <c r="ONH10" s="119"/>
      <c r="ONI10" s="116"/>
      <c r="ONJ10" s="117"/>
      <c r="ONK10" s="116"/>
      <c r="ONL10" s="118"/>
      <c r="ONM10" s="119"/>
      <c r="ONN10" s="119"/>
      <c r="ONO10" s="119"/>
      <c r="ONP10" s="119"/>
      <c r="ONQ10" s="119"/>
      <c r="ONR10" s="116"/>
      <c r="ONS10" s="117"/>
      <c r="ONT10" s="116"/>
      <c r="ONU10" s="118"/>
      <c r="ONV10" s="119"/>
      <c r="ONW10" s="119"/>
      <c r="ONX10" s="119"/>
      <c r="ONY10" s="119"/>
      <c r="ONZ10" s="119"/>
      <c r="OOA10" s="116"/>
      <c r="OOB10" s="117"/>
      <c r="OOC10" s="116"/>
      <c r="OOD10" s="118"/>
      <c r="OOE10" s="119"/>
      <c r="OOF10" s="119"/>
      <c r="OOG10" s="119"/>
      <c r="OOH10" s="119"/>
      <c r="OOI10" s="119"/>
      <c r="OOJ10" s="116"/>
      <c r="OOK10" s="117"/>
      <c r="OOL10" s="116"/>
      <c r="OOM10" s="118"/>
      <c r="OON10" s="119"/>
      <c r="OOO10" s="119"/>
      <c r="OOP10" s="119"/>
      <c r="OOQ10" s="119"/>
      <c r="OOR10" s="119"/>
      <c r="OOS10" s="116"/>
      <c r="OOT10" s="117"/>
      <c r="OOU10" s="116"/>
      <c r="OOV10" s="118"/>
      <c r="OOW10" s="119"/>
      <c r="OOX10" s="119"/>
      <c r="OOY10" s="119"/>
      <c r="OOZ10" s="119"/>
      <c r="OPA10" s="119"/>
      <c r="OPB10" s="116"/>
      <c r="OPC10" s="117"/>
      <c r="OPD10" s="116"/>
      <c r="OPE10" s="118"/>
      <c r="OPF10" s="119"/>
      <c r="OPG10" s="119"/>
      <c r="OPH10" s="119"/>
      <c r="OPI10" s="119"/>
      <c r="OPJ10" s="119"/>
      <c r="OPK10" s="116"/>
      <c r="OPL10" s="117"/>
      <c r="OPM10" s="116"/>
      <c r="OPN10" s="118"/>
      <c r="OPO10" s="119"/>
      <c r="OPP10" s="119"/>
      <c r="OPQ10" s="119"/>
      <c r="OPR10" s="119"/>
      <c r="OPS10" s="119"/>
      <c r="OPT10" s="116"/>
      <c r="OPU10" s="117"/>
      <c r="OPV10" s="116"/>
      <c r="OPW10" s="118"/>
      <c r="OPX10" s="119"/>
      <c r="OPY10" s="119"/>
      <c r="OPZ10" s="119"/>
      <c r="OQA10" s="119"/>
      <c r="OQB10" s="119"/>
      <c r="OQC10" s="116"/>
      <c r="OQD10" s="117"/>
      <c r="OQE10" s="116"/>
      <c r="OQF10" s="118"/>
      <c r="OQG10" s="119"/>
      <c r="OQH10" s="119"/>
      <c r="OQI10" s="119"/>
      <c r="OQJ10" s="119"/>
      <c r="OQK10" s="119"/>
      <c r="OQL10" s="116"/>
      <c r="OQM10" s="117"/>
      <c r="OQN10" s="116"/>
      <c r="OQO10" s="118"/>
      <c r="OQP10" s="119"/>
      <c r="OQQ10" s="119"/>
      <c r="OQR10" s="119"/>
      <c r="OQS10" s="119"/>
      <c r="OQT10" s="119"/>
      <c r="OQU10" s="116"/>
      <c r="OQV10" s="117"/>
      <c r="OQW10" s="116"/>
      <c r="OQX10" s="118"/>
      <c r="OQY10" s="119"/>
      <c r="OQZ10" s="119"/>
      <c r="ORA10" s="119"/>
      <c r="ORB10" s="119"/>
      <c r="ORC10" s="119"/>
      <c r="ORD10" s="116"/>
      <c r="ORE10" s="117"/>
      <c r="ORF10" s="116"/>
      <c r="ORG10" s="118"/>
      <c r="ORH10" s="119"/>
      <c r="ORI10" s="119"/>
      <c r="ORJ10" s="119"/>
      <c r="ORK10" s="119"/>
      <c r="ORL10" s="119"/>
      <c r="ORM10" s="116"/>
      <c r="ORN10" s="117"/>
      <c r="ORO10" s="116"/>
      <c r="ORP10" s="118"/>
      <c r="ORQ10" s="119"/>
      <c r="ORR10" s="119"/>
      <c r="ORS10" s="119"/>
      <c r="ORT10" s="119"/>
      <c r="ORU10" s="119"/>
      <c r="ORV10" s="116"/>
      <c r="ORW10" s="117"/>
      <c r="ORX10" s="116"/>
      <c r="ORY10" s="118"/>
      <c r="ORZ10" s="119"/>
      <c r="OSA10" s="119"/>
      <c r="OSB10" s="119"/>
      <c r="OSC10" s="119"/>
      <c r="OSD10" s="119"/>
      <c r="OSE10" s="116"/>
      <c r="OSF10" s="117"/>
      <c r="OSG10" s="116"/>
      <c r="OSH10" s="118"/>
      <c r="OSI10" s="119"/>
      <c r="OSJ10" s="119"/>
      <c r="OSK10" s="119"/>
      <c r="OSL10" s="119"/>
      <c r="OSM10" s="119"/>
      <c r="OSN10" s="116"/>
      <c r="OSO10" s="117"/>
      <c r="OSP10" s="116"/>
      <c r="OSQ10" s="118"/>
      <c r="OSR10" s="119"/>
      <c r="OSS10" s="119"/>
      <c r="OST10" s="119"/>
      <c r="OSU10" s="119"/>
      <c r="OSV10" s="119"/>
      <c r="OSW10" s="116"/>
      <c r="OSX10" s="117"/>
      <c r="OSY10" s="116"/>
      <c r="OSZ10" s="118"/>
      <c r="OTA10" s="119"/>
      <c r="OTB10" s="119"/>
      <c r="OTC10" s="119"/>
      <c r="OTD10" s="119"/>
      <c r="OTE10" s="119"/>
      <c r="OTF10" s="116"/>
      <c r="OTG10" s="117"/>
      <c r="OTH10" s="116"/>
      <c r="OTI10" s="118"/>
      <c r="OTJ10" s="119"/>
      <c r="OTK10" s="119"/>
      <c r="OTL10" s="119"/>
      <c r="OTM10" s="119"/>
      <c r="OTN10" s="119"/>
      <c r="OTO10" s="116"/>
      <c r="OTP10" s="117"/>
      <c r="OTQ10" s="116"/>
      <c r="OTR10" s="118"/>
      <c r="OTS10" s="119"/>
      <c r="OTT10" s="119"/>
      <c r="OTU10" s="119"/>
      <c r="OTV10" s="119"/>
      <c r="OTW10" s="119"/>
      <c r="OTX10" s="116"/>
      <c r="OTY10" s="117"/>
      <c r="OTZ10" s="116"/>
      <c r="OUA10" s="118"/>
      <c r="OUB10" s="119"/>
      <c r="OUC10" s="119"/>
      <c r="OUD10" s="119"/>
      <c r="OUE10" s="119"/>
      <c r="OUF10" s="119"/>
      <c r="OUG10" s="116"/>
      <c r="OUH10" s="117"/>
      <c r="OUI10" s="116"/>
      <c r="OUJ10" s="118"/>
      <c r="OUK10" s="119"/>
      <c r="OUL10" s="119"/>
      <c r="OUM10" s="119"/>
      <c r="OUN10" s="119"/>
      <c r="OUO10" s="119"/>
      <c r="OUP10" s="116"/>
      <c r="OUQ10" s="117"/>
      <c r="OUR10" s="116"/>
      <c r="OUS10" s="118"/>
      <c r="OUT10" s="119"/>
      <c r="OUU10" s="119"/>
      <c r="OUV10" s="119"/>
      <c r="OUW10" s="119"/>
      <c r="OUX10" s="119"/>
      <c r="OUY10" s="116"/>
      <c r="OUZ10" s="117"/>
      <c r="OVA10" s="116"/>
      <c r="OVB10" s="118"/>
      <c r="OVC10" s="119"/>
      <c r="OVD10" s="119"/>
      <c r="OVE10" s="119"/>
      <c r="OVF10" s="119"/>
      <c r="OVG10" s="119"/>
      <c r="OVH10" s="116"/>
      <c r="OVI10" s="117"/>
      <c r="OVJ10" s="116"/>
      <c r="OVK10" s="118"/>
      <c r="OVL10" s="119"/>
      <c r="OVM10" s="119"/>
      <c r="OVN10" s="119"/>
      <c r="OVO10" s="119"/>
      <c r="OVP10" s="119"/>
      <c r="OVQ10" s="116"/>
      <c r="OVR10" s="117"/>
      <c r="OVS10" s="116"/>
      <c r="OVT10" s="118"/>
      <c r="OVU10" s="119"/>
      <c r="OVV10" s="119"/>
      <c r="OVW10" s="119"/>
      <c r="OVX10" s="119"/>
      <c r="OVY10" s="119"/>
      <c r="OVZ10" s="116"/>
      <c r="OWA10" s="117"/>
      <c r="OWB10" s="116"/>
      <c r="OWC10" s="118"/>
      <c r="OWD10" s="119"/>
      <c r="OWE10" s="119"/>
      <c r="OWF10" s="119"/>
      <c r="OWG10" s="119"/>
      <c r="OWH10" s="119"/>
      <c r="OWI10" s="116"/>
      <c r="OWJ10" s="117"/>
      <c r="OWK10" s="116"/>
      <c r="OWL10" s="118"/>
      <c r="OWM10" s="119"/>
      <c r="OWN10" s="119"/>
      <c r="OWO10" s="119"/>
      <c r="OWP10" s="119"/>
      <c r="OWQ10" s="119"/>
      <c r="OWR10" s="116"/>
      <c r="OWS10" s="117"/>
      <c r="OWT10" s="116"/>
      <c r="OWU10" s="118"/>
      <c r="OWV10" s="119"/>
      <c r="OWW10" s="119"/>
      <c r="OWX10" s="119"/>
      <c r="OWY10" s="119"/>
      <c r="OWZ10" s="119"/>
      <c r="OXA10" s="116"/>
      <c r="OXB10" s="117"/>
      <c r="OXC10" s="116"/>
      <c r="OXD10" s="118"/>
      <c r="OXE10" s="119"/>
      <c r="OXF10" s="119"/>
      <c r="OXG10" s="119"/>
      <c r="OXH10" s="119"/>
      <c r="OXI10" s="119"/>
      <c r="OXJ10" s="116"/>
      <c r="OXK10" s="117"/>
      <c r="OXL10" s="116"/>
      <c r="OXM10" s="118"/>
      <c r="OXN10" s="119"/>
      <c r="OXO10" s="119"/>
      <c r="OXP10" s="119"/>
      <c r="OXQ10" s="119"/>
      <c r="OXR10" s="119"/>
      <c r="OXS10" s="116"/>
      <c r="OXT10" s="117"/>
      <c r="OXU10" s="116"/>
      <c r="OXV10" s="118"/>
      <c r="OXW10" s="119"/>
      <c r="OXX10" s="119"/>
      <c r="OXY10" s="119"/>
      <c r="OXZ10" s="119"/>
      <c r="OYA10" s="119"/>
      <c r="OYB10" s="116"/>
      <c r="OYC10" s="117"/>
      <c r="OYD10" s="116"/>
      <c r="OYE10" s="118"/>
      <c r="OYF10" s="119"/>
      <c r="OYG10" s="119"/>
      <c r="OYH10" s="119"/>
      <c r="OYI10" s="119"/>
      <c r="OYJ10" s="119"/>
      <c r="OYK10" s="116"/>
      <c r="OYL10" s="117"/>
      <c r="OYM10" s="116"/>
      <c r="OYN10" s="118"/>
      <c r="OYO10" s="119"/>
      <c r="OYP10" s="119"/>
      <c r="OYQ10" s="119"/>
      <c r="OYR10" s="119"/>
      <c r="OYS10" s="119"/>
      <c r="OYT10" s="116"/>
      <c r="OYU10" s="117"/>
      <c r="OYV10" s="116"/>
      <c r="OYW10" s="118"/>
      <c r="OYX10" s="119"/>
      <c r="OYY10" s="119"/>
      <c r="OYZ10" s="119"/>
      <c r="OZA10" s="119"/>
      <c r="OZB10" s="119"/>
      <c r="OZC10" s="116"/>
      <c r="OZD10" s="117"/>
      <c r="OZE10" s="116"/>
      <c r="OZF10" s="118"/>
      <c r="OZG10" s="119"/>
      <c r="OZH10" s="119"/>
      <c r="OZI10" s="119"/>
      <c r="OZJ10" s="119"/>
      <c r="OZK10" s="119"/>
      <c r="OZL10" s="116"/>
      <c r="OZM10" s="117"/>
      <c r="OZN10" s="116"/>
      <c r="OZO10" s="118"/>
      <c r="OZP10" s="119"/>
      <c r="OZQ10" s="119"/>
      <c r="OZR10" s="119"/>
      <c r="OZS10" s="119"/>
      <c r="OZT10" s="119"/>
      <c r="OZU10" s="116"/>
      <c r="OZV10" s="117"/>
      <c r="OZW10" s="116"/>
      <c r="OZX10" s="118"/>
      <c r="OZY10" s="119"/>
      <c r="OZZ10" s="119"/>
      <c r="PAA10" s="119"/>
      <c r="PAB10" s="119"/>
      <c r="PAC10" s="119"/>
      <c r="PAD10" s="116"/>
      <c r="PAE10" s="117"/>
      <c r="PAF10" s="116"/>
      <c r="PAG10" s="118"/>
      <c r="PAH10" s="119"/>
      <c r="PAI10" s="119"/>
      <c r="PAJ10" s="119"/>
      <c r="PAK10" s="119"/>
      <c r="PAL10" s="119"/>
      <c r="PAM10" s="116"/>
      <c r="PAN10" s="117"/>
      <c r="PAO10" s="116"/>
      <c r="PAP10" s="118"/>
      <c r="PAQ10" s="119"/>
      <c r="PAR10" s="119"/>
      <c r="PAS10" s="119"/>
      <c r="PAT10" s="119"/>
      <c r="PAU10" s="119"/>
      <c r="PAV10" s="116"/>
      <c r="PAW10" s="117"/>
      <c r="PAX10" s="116"/>
      <c r="PAY10" s="118"/>
      <c r="PAZ10" s="119"/>
      <c r="PBA10" s="119"/>
      <c r="PBB10" s="119"/>
      <c r="PBC10" s="119"/>
      <c r="PBD10" s="119"/>
      <c r="PBE10" s="116"/>
      <c r="PBF10" s="117"/>
      <c r="PBG10" s="116"/>
      <c r="PBH10" s="118"/>
      <c r="PBI10" s="119"/>
      <c r="PBJ10" s="119"/>
      <c r="PBK10" s="119"/>
      <c r="PBL10" s="119"/>
      <c r="PBM10" s="119"/>
      <c r="PBN10" s="116"/>
      <c r="PBO10" s="117"/>
      <c r="PBP10" s="116"/>
      <c r="PBQ10" s="118"/>
      <c r="PBR10" s="119"/>
      <c r="PBS10" s="119"/>
      <c r="PBT10" s="119"/>
      <c r="PBU10" s="119"/>
      <c r="PBV10" s="119"/>
      <c r="PBW10" s="116"/>
      <c r="PBX10" s="117"/>
      <c r="PBY10" s="116"/>
      <c r="PBZ10" s="118"/>
      <c r="PCA10" s="119"/>
      <c r="PCB10" s="119"/>
      <c r="PCC10" s="119"/>
      <c r="PCD10" s="119"/>
      <c r="PCE10" s="119"/>
      <c r="PCF10" s="116"/>
      <c r="PCG10" s="117"/>
      <c r="PCH10" s="116"/>
      <c r="PCI10" s="118"/>
      <c r="PCJ10" s="119"/>
      <c r="PCK10" s="119"/>
      <c r="PCL10" s="119"/>
      <c r="PCM10" s="119"/>
      <c r="PCN10" s="119"/>
      <c r="PCO10" s="116"/>
      <c r="PCP10" s="117"/>
      <c r="PCQ10" s="116"/>
      <c r="PCR10" s="118"/>
      <c r="PCS10" s="119"/>
      <c r="PCT10" s="119"/>
      <c r="PCU10" s="119"/>
      <c r="PCV10" s="119"/>
      <c r="PCW10" s="119"/>
      <c r="PCX10" s="116"/>
      <c r="PCY10" s="117"/>
      <c r="PCZ10" s="116"/>
      <c r="PDA10" s="118"/>
      <c r="PDB10" s="119"/>
      <c r="PDC10" s="119"/>
      <c r="PDD10" s="119"/>
      <c r="PDE10" s="119"/>
      <c r="PDF10" s="119"/>
      <c r="PDG10" s="116"/>
      <c r="PDH10" s="117"/>
      <c r="PDI10" s="116"/>
      <c r="PDJ10" s="118"/>
      <c r="PDK10" s="119"/>
      <c r="PDL10" s="119"/>
      <c r="PDM10" s="119"/>
      <c r="PDN10" s="119"/>
      <c r="PDO10" s="119"/>
      <c r="PDP10" s="116"/>
      <c r="PDQ10" s="117"/>
      <c r="PDR10" s="116"/>
      <c r="PDS10" s="118"/>
      <c r="PDT10" s="119"/>
      <c r="PDU10" s="119"/>
      <c r="PDV10" s="119"/>
      <c r="PDW10" s="119"/>
      <c r="PDX10" s="119"/>
      <c r="PDY10" s="116"/>
      <c r="PDZ10" s="117"/>
      <c r="PEA10" s="116"/>
      <c r="PEB10" s="118"/>
      <c r="PEC10" s="119"/>
      <c r="PED10" s="119"/>
      <c r="PEE10" s="119"/>
      <c r="PEF10" s="119"/>
      <c r="PEG10" s="119"/>
      <c r="PEH10" s="116"/>
      <c r="PEI10" s="117"/>
      <c r="PEJ10" s="116"/>
      <c r="PEK10" s="118"/>
      <c r="PEL10" s="119"/>
      <c r="PEM10" s="119"/>
      <c r="PEN10" s="119"/>
      <c r="PEO10" s="119"/>
      <c r="PEP10" s="119"/>
      <c r="PEQ10" s="116"/>
      <c r="PER10" s="117"/>
      <c r="PES10" s="116"/>
      <c r="PET10" s="118"/>
      <c r="PEU10" s="119"/>
      <c r="PEV10" s="119"/>
      <c r="PEW10" s="119"/>
      <c r="PEX10" s="119"/>
      <c r="PEY10" s="119"/>
      <c r="PEZ10" s="116"/>
      <c r="PFA10" s="117"/>
      <c r="PFB10" s="116"/>
      <c r="PFC10" s="118"/>
      <c r="PFD10" s="119"/>
      <c r="PFE10" s="119"/>
      <c r="PFF10" s="119"/>
      <c r="PFG10" s="119"/>
      <c r="PFH10" s="119"/>
      <c r="PFI10" s="116"/>
      <c r="PFJ10" s="117"/>
      <c r="PFK10" s="116"/>
      <c r="PFL10" s="118"/>
      <c r="PFM10" s="119"/>
      <c r="PFN10" s="119"/>
      <c r="PFO10" s="119"/>
      <c r="PFP10" s="119"/>
      <c r="PFQ10" s="119"/>
      <c r="PFR10" s="116"/>
      <c r="PFS10" s="117"/>
      <c r="PFT10" s="116"/>
      <c r="PFU10" s="118"/>
      <c r="PFV10" s="119"/>
      <c r="PFW10" s="119"/>
      <c r="PFX10" s="119"/>
      <c r="PFY10" s="119"/>
      <c r="PFZ10" s="119"/>
      <c r="PGA10" s="116"/>
      <c r="PGB10" s="117"/>
      <c r="PGC10" s="116"/>
      <c r="PGD10" s="118"/>
      <c r="PGE10" s="119"/>
      <c r="PGF10" s="119"/>
      <c r="PGG10" s="119"/>
      <c r="PGH10" s="119"/>
      <c r="PGI10" s="119"/>
      <c r="PGJ10" s="116"/>
      <c r="PGK10" s="117"/>
      <c r="PGL10" s="116"/>
      <c r="PGM10" s="118"/>
      <c r="PGN10" s="119"/>
      <c r="PGO10" s="119"/>
      <c r="PGP10" s="119"/>
      <c r="PGQ10" s="119"/>
      <c r="PGR10" s="119"/>
      <c r="PGS10" s="116"/>
      <c r="PGT10" s="117"/>
      <c r="PGU10" s="116"/>
      <c r="PGV10" s="118"/>
      <c r="PGW10" s="119"/>
      <c r="PGX10" s="119"/>
      <c r="PGY10" s="119"/>
      <c r="PGZ10" s="119"/>
      <c r="PHA10" s="119"/>
      <c r="PHB10" s="116"/>
      <c r="PHC10" s="117"/>
      <c r="PHD10" s="116"/>
      <c r="PHE10" s="118"/>
      <c r="PHF10" s="119"/>
      <c r="PHG10" s="119"/>
      <c r="PHH10" s="119"/>
      <c r="PHI10" s="119"/>
      <c r="PHJ10" s="119"/>
      <c r="PHK10" s="116"/>
      <c r="PHL10" s="117"/>
      <c r="PHM10" s="116"/>
      <c r="PHN10" s="118"/>
      <c r="PHO10" s="119"/>
      <c r="PHP10" s="119"/>
      <c r="PHQ10" s="119"/>
      <c r="PHR10" s="119"/>
      <c r="PHS10" s="119"/>
      <c r="PHT10" s="116"/>
      <c r="PHU10" s="117"/>
      <c r="PHV10" s="116"/>
      <c r="PHW10" s="118"/>
      <c r="PHX10" s="119"/>
      <c r="PHY10" s="119"/>
      <c r="PHZ10" s="119"/>
      <c r="PIA10" s="119"/>
      <c r="PIB10" s="119"/>
      <c r="PIC10" s="116"/>
      <c r="PID10" s="117"/>
      <c r="PIE10" s="116"/>
      <c r="PIF10" s="118"/>
      <c r="PIG10" s="119"/>
      <c r="PIH10" s="119"/>
      <c r="PII10" s="119"/>
      <c r="PIJ10" s="119"/>
      <c r="PIK10" s="119"/>
      <c r="PIL10" s="116"/>
      <c r="PIM10" s="117"/>
      <c r="PIN10" s="116"/>
      <c r="PIO10" s="118"/>
      <c r="PIP10" s="119"/>
      <c r="PIQ10" s="119"/>
      <c r="PIR10" s="119"/>
      <c r="PIS10" s="119"/>
      <c r="PIT10" s="119"/>
      <c r="PIU10" s="116"/>
      <c r="PIV10" s="117"/>
      <c r="PIW10" s="116"/>
      <c r="PIX10" s="118"/>
      <c r="PIY10" s="119"/>
      <c r="PIZ10" s="119"/>
      <c r="PJA10" s="119"/>
      <c r="PJB10" s="119"/>
      <c r="PJC10" s="119"/>
      <c r="PJD10" s="116"/>
      <c r="PJE10" s="117"/>
      <c r="PJF10" s="116"/>
      <c r="PJG10" s="118"/>
      <c r="PJH10" s="119"/>
      <c r="PJI10" s="119"/>
      <c r="PJJ10" s="119"/>
      <c r="PJK10" s="119"/>
      <c r="PJL10" s="119"/>
      <c r="PJM10" s="116"/>
      <c r="PJN10" s="117"/>
      <c r="PJO10" s="116"/>
      <c r="PJP10" s="118"/>
      <c r="PJQ10" s="119"/>
      <c r="PJR10" s="119"/>
      <c r="PJS10" s="119"/>
      <c r="PJT10" s="119"/>
      <c r="PJU10" s="119"/>
      <c r="PJV10" s="116"/>
      <c r="PJW10" s="117"/>
      <c r="PJX10" s="116"/>
      <c r="PJY10" s="118"/>
      <c r="PJZ10" s="119"/>
      <c r="PKA10" s="119"/>
      <c r="PKB10" s="119"/>
      <c r="PKC10" s="119"/>
      <c r="PKD10" s="119"/>
      <c r="PKE10" s="116"/>
      <c r="PKF10" s="117"/>
      <c r="PKG10" s="116"/>
      <c r="PKH10" s="118"/>
      <c r="PKI10" s="119"/>
      <c r="PKJ10" s="119"/>
      <c r="PKK10" s="119"/>
      <c r="PKL10" s="119"/>
      <c r="PKM10" s="119"/>
      <c r="PKN10" s="116"/>
      <c r="PKO10" s="117"/>
      <c r="PKP10" s="116"/>
      <c r="PKQ10" s="118"/>
      <c r="PKR10" s="119"/>
      <c r="PKS10" s="119"/>
      <c r="PKT10" s="119"/>
      <c r="PKU10" s="119"/>
      <c r="PKV10" s="119"/>
      <c r="PKW10" s="116"/>
      <c r="PKX10" s="117"/>
      <c r="PKY10" s="116"/>
      <c r="PKZ10" s="118"/>
      <c r="PLA10" s="119"/>
      <c r="PLB10" s="119"/>
      <c r="PLC10" s="119"/>
      <c r="PLD10" s="119"/>
      <c r="PLE10" s="119"/>
      <c r="PLF10" s="116"/>
      <c r="PLG10" s="117"/>
      <c r="PLH10" s="116"/>
      <c r="PLI10" s="118"/>
      <c r="PLJ10" s="119"/>
      <c r="PLK10" s="119"/>
      <c r="PLL10" s="119"/>
      <c r="PLM10" s="119"/>
      <c r="PLN10" s="119"/>
      <c r="PLO10" s="116"/>
      <c r="PLP10" s="117"/>
      <c r="PLQ10" s="116"/>
      <c r="PLR10" s="118"/>
      <c r="PLS10" s="119"/>
      <c r="PLT10" s="119"/>
      <c r="PLU10" s="119"/>
      <c r="PLV10" s="119"/>
      <c r="PLW10" s="119"/>
      <c r="PLX10" s="116"/>
      <c r="PLY10" s="117"/>
      <c r="PLZ10" s="116"/>
      <c r="PMA10" s="118"/>
      <c r="PMB10" s="119"/>
      <c r="PMC10" s="119"/>
      <c r="PMD10" s="119"/>
      <c r="PME10" s="119"/>
      <c r="PMF10" s="119"/>
      <c r="PMG10" s="116"/>
      <c r="PMH10" s="117"/>
      <c r="PMI10" s="116"/>
      <c r="PMJ10" s="118"/>
      <c r="PMK10" s="119"/>
      <c r="PML10" s="119"/>
      <c r="PMM10" s="119"/>
      <c r="PMN10" s="119"/>
      <c r="PMO10" s="119"/>
      <c r="PMP10" s="116"/>
      <c r="PMQ10" s="117"/>
      <c r="PMR10" s="116"/>
      <c r="PMS10" s="118"/>
      <c r="PMT10" s="119"/>
      <c r="PMU10" s="119"/>
      <c r="PMV10" s="119"/>
      <c r="PMW10" s="119"/>
      <c r="PMX10" s="119"/>
      <c r="PMY10" s="116"/>
      <c r="PMZ10" s="117"/>
      <c r="PNA10" s="116"/>
      <c r="PNB10" s="118"/>
      <c r="PNC10" s="119"/>
      <c r="PND10" s="119"/>
      <c r="PNE10" s="119"/>
      <c r="PNF10" s="119"/>
      <c r="PNG10" s="119"/>
      <c r="PNH10" s="116"/>
      <c r="PNI10" s="117"/>
      <c r="PNJ10" s="116"/>
      <c r="PNK10" s="118"/>
      <c r="PNL10" s="119"/>
      <c r="PNM10" s="119"/>
      <c r="PNN10" s="119"/>
      <c r="PNO10" s="119"/>
      <c r="PNP10" s="119"/>
      <c r="PNQ10" s="116"/>
      <c r="PNR10" s="117"/>
      <c r="PNS10" s="116"/>
      <c r="PNT10" s="118"/>
      <c r="PNU10" s="119"/>
      <c r="PNV10" s="119"/>
      <c r="PNW10" s="119"/>
      <c r="PNX10" s="119"/>
      <c r="PNY10" s="119"/>
      <c r="PNZ10" s="116"/>
      <c r="POA10" s="117"/>
      <c r="POB10" s="116"/>
      <c r="POC10" s="118"/>
      <c r="POD10" s="119"/>
      <c r="POE10" s="119"/>
      <c r="POF10" s="119"/>
      <c r="POG10" s="119"/>
      <c r="POH10" s="119"/>
      <c r="POI10" s="116"/>
      <c r="POJ10" s="117"/>
      <c r="POK10" s="116"/>
      <c r="POL10" s="118"/>
      <c r="POM10" s="119"/>
      <c r="PON10" s="119"/>
      <c r="POO10" s="119"/>
      <c r="POP10" s="119"/>
      <c r="POQ10" s="119"/>
      <c r="POR10" s="116"/>
      <c r="POS10" s="117"/>
      <c r="POT10" s="116"/>
      <c r="POU10" s="118"/>
      <c r="POV10" s="119"/>
      <c r="POW10" s="119"/>
      <c r="POX10" s="119"/>
      <c r="POY10" s="119"/>
      <c r="POZ10" s="119"/>
      <c r="PPA10" s="116"/>
      <c r="PPB10" s="117"/>
      <c r="PPC10" s="116"/>
      <c r="PPD10" s="118"/>
      <c r="PPE10" s="119"/>
      <c r="PPF10" s="119"/>
      <c r="PPG10" s="119"/>
      <c r="PPH10" s="119"/>
      <c r="PPI10" s="119"/>
      <c r="PPJ10" s="116"/>
      <c r="PPK10" s="117"/>
      <c r="PPL10" s="116"/>
      <c r="PPM10" s="118"/>
      <c r="PPN10" s="119"/>
      <c r="PPO10" s="119"/>
      <c r="PPP10" s="119"/>
      <c r="PPQ10" s="119"/>
      <c r="PPR10" s="119"/>
      <c r="PPS10" s="116"/>
      <c r="PPT10" s="117"/>
      <c r="PPU10" s="116"/>
      <c r="PPV10" s="118"/>
      <c r="PPW10" s="119"/>
      <c r="PPX10" s="119"/>
      <c r="PPY10" s="119"/>
      <c r="PPZ10" s="119"/>
      <c r="PQA10" s="119"/>
      <c r="PQB10" s="116"/>
      <c r="PQC10" s="117"/>
      <c r="PQD10" s="116"/>
      <c r="PQE10" s="118"/>
      <c r="PQF10" s="119"/>
      <c r="PQG10" s="119"/>
      <c r="PQH10" s="119"/>
      <c r="PQI10" s="119"/>
      <c r="PQJ10" s="119"/>
      <c r="PQK10" s="116"/>
      <c r="PQL10" s="117"/>
      <c r="PQM10" s="116"/>
      <c r="PQN10" s="118"/>
      <c r="PQO10" s="119"/>
      <c r="PQP10" s="119"/>
      <c r="PQQ10" s="119"/>
      <c r="PQR10" s="119"/>
      <c r="PQS10" s="119"/>
      <c r="PQT10" s="116"/>
      <c r="PQU10" s="117"/>
      <c r="PQV10" s="116"/>
      <c r="PQW10" s="118"/>
      <c r="PQX10" s="119"/>
      <c r="PQY10" s="119"/>
      <c r="PQZ10" s="119"/>
      <c r="PRA10" s="119"/>
      <c r="PRB10" s="119"/>
      <c r="PRC10" s="116"/>
      <c r="PRD10" s="117"/>
      <c r="PRE10" s="116"/>
      <c r="PRF10" s="118"/>
      <c r="PRG10" s="119"/>
      <c r="PRH10" s="119"/>
      <c r="PRI10" s="119"/>
      <c r="PRJ10" s="119"/>
      <c r="PRK10" s="119"/>
      <c r="PRL10" s="116"/>
      <c r="PRM10" s="117"/>
      <c r="PRN10" s="116"/>
      <c r="PRO10" s="118"/>
      <c r="PRP10" s="119"/>
      <c r="PRQ10" s="119"/>
      <c r="PRR10" s="119"/>
      <c r="PRS10" s="119"/>
      <c r="PRT10" s="119"/>
      <c r="PRU10" s="116"/>
      <c r="PRV10" s="117"/>
      <c r="PRW10" s="116"/>
      <c r="PRX10" s="118"/>
      <c r="PRY10" s="119"/>
      <c r="PRZ10" s="119"/>
      <c r="PSA10" s="119"/>
      <c r="PSB10" s="119"/>
      <c r="PSC10" s="119"/>
      <c r="PSD10" s="116"/>
      <c r="PSE10" s="117"/>
      <c r="PSF10" s="116"/>
      <c r="PSG10" s="118"/>
      <c r="PSH10" s="119"/>
      <c r="PSI10" s="119"/>
      <c r="PSJ10" s="119"/>
      <c r="PSK10" s="119"/>
      <c r="PSL10" s="119"/>
      <c r="PSM10" s="116"/>
      <c r="PSN10" s="117"/>
      <c r="PSO10" s="116"/>
      <c r="PSP10" s="118"/>
      <c r="PSQ10" s="119"/>
      <c r="PSR10" s="119"/>
      <c r="PSS10" s="119"/>
      <c r="PST10" s="119"/>
      <c r="PSU10" s="119"/>
      <c r="PSV10" s="116"/>
      <c r="PSW10" s="117"/>
      <c r="PSX10" s="116"/>
      <c r="PSY10" s="118"/>
      <c r="PSZ10" s="119"/>
      <c r="PTA10" s="119"/>
      <c r="PTB10" s="119"/>
      <c r="PTC10" s="119"/>
      <c r="PTD10" s="119"/>
      <c r="PTE10" s="116"/>
      <c r="PTF10" s="117"/>
      <c r="PTG10" s="116"/>
      <c r="PTH10" s="118"/>
      <c r="PTI10" s="119"/>
      <c r="PTJ10" s="119"/>
      <c r="PTK10" s="119"/>
      <c r="PTL10" s="119"/>
      <c r="PTM10" s="119"/>
      <c r="PTN10" s="116"/>
      <c r="PTO10" s="117"/>
      <c r="PTP10" s="116"/>
      <c r="PTQ10" s="118"/>
      <c r="PTR10" s="119"/>
      <c r="PTS10" s="119"/>
      <c r="PTT10" s="119"/>
      <c r="PTU10" s="119"/>
      <c r="PTV10" s="119"/>
      <c r="PTW10" s="116"/>
      <c r="PTX10" s="117"/>
      <c r="PTY10" s="116"/>
      <c r="PTZ10" s="118"/>
      <c r="PUA10" s="119"/>
      <c r="PUB10" s="119"/>
      <c r="PUC10" s="119"/>
      <c r="PUD10" s="119"/>
      <c r="PUE10" s="119"/>
      <c r="PUF10" s="116"/>
      <c r="PUG10" s="117"/>
      <c r="PUH10" s="116"/>
      <c r="PUI10" s="118"/>
      <c r="PUJ10" s="119"/>
      <c r="PUK10" s="119"/>
      <c r="PUL10" s="119"/>
      <c r="PUM10" s="119"/>
      <c r="PUN10" s="119"/>
      <c r="PUO10" s="116"/>
      <c r="PUP10" s="117"/>
      <c r="PUQ10" s="116"/>
      <c r="PUR10" s="118"/>
      <c r="PUS10" s="119"/>
      <c r="PUT10" s="119"/>
      <c r="PUU10" s="119"/>
      <c r="PUV10" s="119"/>
      <c r="PUW10" s="119"/>
      <c r="PUX10" s="116"/>
      <c r="PUY10" s="117"/>
      <c r="PUZ10" s="116"/>
      <c r="PVA10" s="118"/>
      <c r="PVB10" s="119"/>
      <c r="PVC10" s="119"/>
      <c r="PVD10" s="119"/>
      <c r="PVE10" s="119"/>
      <c r="PVF10" s="119"/>
      <c r="PVG10" s="116"/>
      <c r="PVH10" s="117"/>
      <c r="PVI10" s="116"/>
      <c r="PVJ10" s="118"/>
      <c r="PVK10" s="119"/>
      <c r="PVL10" s="119"/>
      <c r="PVM10" s="119"/>
      <c r="PVN10" s="119"/>
      <c r="PVO10" s="119"/>
      <c r="PVP10" s="116"/>
      <c r="PVQ10" s="117"/>
      <c r="PVR10" s="116"/>
      <c r="PVS10" s="118"/>
      <c r="PVT10" s="119"/>
      <c r="PVU10" s="119"/>
      <c r="PVV10" s="119"/>
      <c r="PVW10" s="119"/>
      <c r="PVX10" s="119"/>
      <c r="PVY10" s="116"/>
      <c r="PVZ10" s="117"/>
      <c r="PWA10" s="116"/>
      <c r="PWB10" s="118"/>
      <c r="PWC10" s="119"/>
      <c r="PWD10" s="119"/>
      <c r="PWE10" s="119"/>
      <c r="PWF10" s="119"/>
      <c r="PWG10" s="119"/>
      <c r="PWH10" s="116"/>
      <c r="PWI10" s="117"/>
      <c r="PWJ10" s="116"/>
      <c r="PWK10" s="118"/>
      <c r="PWL10" s="119"/>
      <c r="PWM10" s="119"/>
      <c r="PWN10" s="119"/>
      <c r="PWO10" s="119"/>
      <c r="PWP10" s="119"/>
      <c r="PWQ10" s="116"/>
      <c r="PWR10" s="117"/>
      <c r="PWS10" s="116"/>
      <c r="PWT10" s="118"/>
      <c r="PWU10" s="119"/>
      <c r="PWV10" s="119"/>
      <c r="PWW10" s="119"/>
      <c r="PWX10" s="119"/>
      <c r="PWY10" s="119"/>
      <c r="PWZ10" s="116"/>
      <c r="PXA10" s="117"/>
      <c r="PXB10" s="116"/>
      <c r="PXC10" s="118"/>
      <c r="PXD10" s="119"/>
      <c r="PXE10" s="119"/>
      <c r="PXF10" s="119"/>
      <c r="PXG10" s="119"/>
      <c r="PXH10" s="119"/>
      <c r="PXI10" s="116"/>
      <c r="PXJ10" s="117"/>
      <c r="PXK10" s="116"/>
      <c r="PXL10" s="118"/>
      <c r="PXM10" s="119"/>
      <c r="PXN10" s="119"/>
      <c r="PXO10" s="119"/>
      <c r="PXP10" s="119"/>
      <c r="PXQ10" s="119"/>
      <c r="PXR10" s="116"/>
      <c r="PXS10" s="117"/>
      <c r="PXT10" s="116"/>
      <c r="PXU10" s="118"/>
      <c r="PXV10" s="119"/>
      <c r="PXW10" s="119"/>
      <c r="PXX10" s="119"/>
      <c r="PXY10" s="119"/>
      <c r="PXZ10" s="119"/>
      <c r="PYA10" s="116"/>
      <c r="PYB10" s="117"/>
      <c r="PYC10" s="116"/>
      <c r="PYD10" s="118"/>
      <c r="PYE10" s="119"/>
      <c r="PYF10" s="119"/>
      <c r="PYG10" s="119"/>
      <c r="PYH10" s="119"/>
      <c r="PYI10" s="119"/>
      <c r="PYJ10" s="116"/>
      <c r="PYK10" s="117"/>
      <c r="PYL10" s="116"/>
      <c r="PYM10" s="118"/>
      <c r="PYN10" s="119"/>
      <c r="PYO10" s="119"/>
      <c r="PYP10" s="119"/>
      <c r="PYQ10" s="119"/>
      <c r="PYR10" s="119"/>
      <c r="PYS10" s="116"/>
      <c r="PYT10" s="117"/>
      <c r="PYU10" s="116"/>
      <c r="PYV10" s="118"/>
      <c r="PYW10" s="119"/>
      <c r="PYX10" s="119"/>
      <c r="PYY10" s="119"/>
      <c r="PYZ10" s="119"/>
      <c r="PZA10" s="119"/>
      <c r="PZB10" s="116"/>
      <c r="PZC10" s="117"/>
      <c r="PZD10" s="116"/>
      <c r="PZE10" s="118"/>
      <c r="PZF10" s="119"/>
      <c r="PZG10" s="119"/>
      <c r="PZH10" s="119"/>
      <c r="PZI10" s="119"/>
      <c r="PZJ10" s="119"/>
      <c r="PZK10" s="116"/>
      <c r="PZL10" s="117"/>
      <c r="PZM10" s="116"/>
      <c r="PZN10" s="118"/>
      <c r="PZO10" s="119"/>
      <c r="PZP10" s="119"/>
      <c r="PZQ10" s="119"/>
      <c r="PZR10" s="119"/>
      <c r="PZS10" s="119"/>
      <c r="PZT10" s="116"/>
      <c r="PZU10" s="117"/>
      <c r="PZV10" s="116"/>
      <c r="PZW10" s="118"/>
      <c r="PZX10" s="119"/>
      <c r="PZY10" s="119"/>
      <c r="PZZ10" s="119"/>
      <c r="QAA10" s="119"/>
      <c r="QAB10" s="119"/>
      <c r="QAC10" s="116"/>
      <c r="QAD10" s="117"/>
      <c r="QAE10" s="116"/>
      <c r="QAF10" s="118"/>
      <c r="QAG10" s="119"/>
      <c r="QAH10" s="119"/>
      <c r="QAI10" s="119"/>
      <c r="QAJ10" s="119"/>
      <c r="QAK10" s="119"/>
      <c r="QAL10" s="116"/>
      <c r="QAM10" s="117"/>
      <c r="QAN10" s="116"/>
      <c r="QAO10" s="118"/>
      <c r="QAP10" s="119"/>
      <c r="QAQ10" s="119"/>
      <c r="QAR10" s="119"/>
      <c r="QAS10" s="119"/>
      <c r="QAT10" s="119"/>
      <c r="QAU10" s="116"/>
      <c r="QAV10" s="117"/>
      <c r="QAW10" s="116"/>
      <c r="QAX10" s="118"/>
      <c r="QAY10" s="119"/>
      <c r="QAZ10" s="119"/>
      <c r="QBA10" s="119"/>
      <c r="QBB10" s="119"/>
      <c r="QBC10" s="119"/>
      <c r="QBD10" s="116"/>
      <c r="QBE10" s="117"/>
      <c r="QBF10" s="116"/>
      <c r="QBG10" s="118"/>
      <c r="QBH10" s="119"/>
      <c r="QBI10" s="119"/>
      <c r="QBJ10" s="119"/>
      <c r="QBK10" s="119"/>
      <c r="QBL10" s="119"/>
      <c r="QBM10" s="116"/>
      <c r="QBN10" s="117"/>
      <c r="QBO10" s="116"/>
      <c r="QBP10" s="118"/>
      <c r="QBQ10" s="119"/>
      <c r="QBR10" s="119"/>
      <c r="QBS10" s="119"/>
      <c r="QBT10" s="119"/>
      <c r="QBU10" s="119"/>
      <c r="QBV10" s="116"/>
      <c r="QBW10" s="117"/>
      <c r="QBX10" s="116"/>
      <c r="QBY10" s="118"/>
      <c r="QBZ10" s="119"/>
      <c r="QCA10" s="119"/>
      <c r="QCB10" s="119"/>
      <c r="QCC10" s="119"/>
      <c r="QCD10" s="119"/>
      <c r="QCE10" s="116"/>
      <c r="QCF10" s="117"/>
      <c r="QCG10" s="116"/>
      <c r="QCH10" s="118"/>
      <c r="QCI10" s="119"/>
      <c r="QCJ10" s="119"/>
      <c r="QCK10" s="119"/>
      <c r="QCL10" s="119"/>
      <c r="QCM10" s="119"/>
      <c r="QCN10" s="116"/>
      <c r="QCO10" s="117"/>
      <c r="QCP10" s="116"/>
      <c r="QCQ10" s="118"/>
      <c r="QCR10" s="119"/>
      <c r="QCS10" s="119"/>
      <c r="QCT10" s="119"/>
      <c r="QCU10" s="119"/>
      <c r="QCV10" s="119"/>
      <c r="QCW10" s="116"/>
      <c r="QCX10" s="117"/>
      <c r="QCY10" s="116"/>
      <c r="QCZ10" s="118"/>
      <c r="QDA10" s="119"/>
      <c r="QDB10" s="119"/>
      <c r="QDC10" s="119"/>
      <c r="QDD10" s="119"/>
      <c r="QDE10" s="119"/>
      <c r="QDF10" s="116"/>
      <c r="QDG10" s="117"/>
      <c r="QDH10" s="116"/>
      <c r="QDI10" s="118"/>
      <c r="QDJ10" s="119"/>
      <c r="QDK10" s="119"/>
      <c r="QDL10" s="119"/>
      <c r="QDM10" s="119"/>
      <c r="QDN10" s="119"/>
      <c r="QDO10" s="116"/>
      <c r="QDP10" s="117"/>
      <c r="QDQ10" s="116"/>
      <c r="QDR10" s="118"/>
      <c r="QDS10" s="119"/>
      <c r="QDT10" s="119"/>
      <c r="QDU10" s="119"/>
      <c r="QDV10" s="119"/>
      <c r="QDW10" s="119"/>
      <c r="QDX10" s="116"/>
      <c r="QDY10" s="117"/>
      <c r="QDZ10" s="116"/>
      <c r="QEA10" s="118"/>
      <c r="QEB10" s="119"/>
      <c r="QEC10" s="119"/>
      <c r="QED10" s="119"/>
      <c r="QEE10" s="119"/>
      <c r="QEF10" s="119"/>
      <c r="QEG10" s="116"/>
      <c r="QEH10" s="117"/>
      <c r="QEI10" s="116"/>
      <c r="QEJ10" s="118"/>
      <c r="QEK10" s="119"/>
      <c r="QEL10" s="119"/>
      <c r="QEM10" s="119"/>
      <c r="QEN10" s="119"/>
      <c r="QEO10" s="119"/>
      <c r="QEP10" s="116"/>
      <c r="QEQ10" s="117"/>
      <c r="QER10" s="116"/>
      <c r="QES10" s="118"/>
      <c r="QET10" s="119"/>
      <c r="QEU10" s="119"/>
      <c r="QEV10" s="119"/>
      <c r="QEW10" s="119"/>
      <c r="QEX10" s="119"/>
      <c r="QEY10" s="116"/>
      <c r="QEZ10" s="117"/>
      <c r="QFA10" s="116"/>
      <c r="QFB10" s="118"/>
      <c r="QFC10" s="119"/>
      <c r="QFD10" s="119"/>
      <c r="QFE10" s="119"/>
      <c r="QFF10" s="119"/>
      <c r="QFG10" s="119"/>
      <c r="QFH10" s="116"/>
      <c r="QFI10" s="117"/>
      <c r="QFJ10" s="116"/>
      <c r="QFK10" s="118"/>
      <c r="QFL10" s="119"/>
      <c r="QFM10" s="119"/>
      <c r="QFN10" s="119"/>
      <c r="QFO10" s="119"/>
      <c r="QFP10" s="119"/>
      <c r="QFQ10" s="116"/>
      <c r="QFR10" s="117"/>
      <c r="QFS10" s="116"/>
      <c r="QFT10" s="118"/>
      <c r="QFU10" s="119"/>
      <c r="QFV10" s="119"/>
      <c r="QFW10" s="119"/>
      <c r="QFX10" s="119"/>
      <c r="QFY10" s="119"/>
      <c r="QFZ10" s="116"/>
      <c r="QGA10" s="117"/>
      <c r="QGB10" s="116"/>
      <c r="QGC10" s="118"/>
      <c r="QGD10" s="119"/>
      <c r="QGE10" s="119"/>
      <c r="QGF10" s="119"/>
      <c r="QGG10" s="119"/>
      <c r="QGH10" s="119"/>
      <c r="QGI10" s="116"/>
      <c r="QGJ10" s="117"/>
      <c r="QGK10" s="116"/>
      <c r="QGL10" s="118"/>
      <c r="QGM10" s="119"/>
      <c r="QGN10" s="119"/>
      <c r="QGO10" s="119"/>
      <c r="QGP10" s="119"/>
      <c r="QGQ10" s="119"/>
      <c r="QGR10" s="116"/>
      <c r="QGS10" s="117"/>
      <c r="QGT10" s="116"/>
      <c r="QGU10" s="118"/>
      <c r="QGV10" s="119"/>
      <c r="QGW10" s="119"/>
      <c r="QGX10" s="119"/>
      <c r="QGY10" s="119"/>
      <c r="QGZ10" s="119"/>
      <c r="QHA10" s="116"/>
      <c r="QHB10" s="117"/>
      <c r="QHC10" s="116"/>
      <c r="QHD10" s="118"/>
      <c r="QHE10" s="119"/>
      <c r="QHF10" s="119"/>
      <c r="QHG10" s="119"/>
      <c r="QHH10" s="119"/>
      <c r="QHI10" s="119"/>
      <c r="QHJ10" s="116"/>
      <c r="QHK10" s="117"/>
      <c r="QHL10" s="116"/>
      <c r="QHM10" s="118"/>
      <c r="QHN10" s="119"/>
      <c r="QHO10" s="119"/>
      <c r="QHP10" s="119"/>
      <c r="QHQ10" s="119"/>
      <c r="QHR10" s="119"/>
      <c r="QHS10" s="116"/>
      <c r="QHT10" s="117"/>
      <c r="QHU10" s="116"/>
      <c r="QHV10" s="118"/>
      <c r="QHW10" s="119"/>
      <c r="QHX10" s="119"/>
      <c r="QHY10" s="119"/>
      <c r="QHZ10" s="119"/>
      <c r="QIA10" s="119"/>
      <c r="QIB10" s="116"/>
      <c r="QIC10" s="117"/>
      <c r="QID10" s="116"/>
      <c r="QIE10" s="118"/>
      <c r="QIF10" s="119"/>
      <c r="QIG10" s="119"/>
      <c r="QIH10" s="119"/>
      <c r="QII10" s="119"/>
      <c r="QIJ10" s="119"/>
      <c r="QIK10" s="116"/>
      <c r="QIL10" s="117"/>
      <c r="QIM10" s="116"/>
      <c r="QIN10" s="118"/>
      <c r="QIO10" s="119"/>
      <c r="QIP10" s="119"/>
      <c r="QIQ10" s="119"/>
      <c r="QIR10" s="119"/>
      <c r="QIS10" s="119"/>
      <c r="QIT10" s="116"/>
      <c r="QIU10" s="117"/>
      <c r="QIV10" s="116"/>
      <c r="QIW10" s="118"/>
      <c r="QIX10" s="119"/>
      <c r="QIY10" s="119"/>
      <c r="QIZ10" s="119"/>
      <c r="QJA10" s="119"/>
      <c r="QJB10" s="119"/>
      <c r="QJC10" s="116"/>
      <c r="QJD10" s="117"/>
      <c r="QJE10" s="116"/>
      <c r="QJF10" s="118"/>
      <c r="QJG10" s="119"/>
      <c r="QJH10" s="119"/>
      <c r="QJI10" s="119"/>
      <c r="QJJ10" s="119"/>
      <c r="QJK10" s="119"/>
      <c r="QJL10" s="116"/>
      <c r="QJM10" s="117"/>
      <c r="QJN10" s="116"/>
      <c r="QJO10" s="118"/>
      <c r="QJP10" s="119"/>
      <c r="QJQ10" s="119"/>
      <c r="QJR10" s="119"/>
      <c r="QJS10" s="119"/>
      <c r="QJT10" s="119"/>
      <c r="QJU10" s="116"/>
      <c r="QJV10" s="117"/>
      <c r="QJW10" s="116"/>
      <c r="QJX10" s="118"/>
      <c r="QJY10" s="119"/>
      <c r="QJZ10" s="119"/>
      <c r="QKA10" s="119"/>
      <c r="QKB10" s="119"/>
      <c r="QKC10" s="119"/>
      <c r="QKD10" s="116"/>
      <c r="QKE10" s="117"/>
      <c r="QKF10" s="116"/>
      <c r="QKG10" s="118"/>
      <c r="QKH10" s="119"/>
      <c r="QKI10" s="119"/>
      <c r="QKJ10" s="119"/>
      <c r="QKK10" s="119"/>
      <c r="QKL10" s="119"/>
      <c r="QKM10" s="116"/>
      <c r="QKN10" s="117"/>
      <c r="QKO10" s="116"/>
      <c r="QKP10" s="118"/>
      <c r="QKQ10" s="119"/>
      <c r="QKR10" s="119"/>
      <c r="QKS10" s="119"/>
      <c r="QKT10" s="119"/>
      <c r="QKU10" s="119"/>
      <c r="QKV10" s="116"/>
      <c r="QKW10" s="117"/>
      <c r="QKX10" s="116"/>
      <c r="QKY10" s="118"/>
      <c r="QKZ10" s="119"/>
      <c r="QLA10" s="119"/>
      <c r="QLB10" s="119"/>
      <c r="QLC10" s="119"/>
      <c r="QLD10" s="119"/>
      <c r="QLE10" s="116"/>
      <c r="QLF10" s="117"/>
      <c r="QLG10" s="116"/>
      <c r="QLH10" s="118"/>
      <c r="QLI10" s="119"/>
      <c r="QLJ10" s="119"/>
      <c r="QLK10" s="119"/>
      <c r="QLL10" s="119"/>
      <c r="QLM10" s="119"/>
      <c r="QLN10" s="116"/>
      <c r="QLO10" s="117"/>
      <c r="QLP10" s="116"/>
      <c r="QLQ10" s="118"/>
      <c r="QLR10" s="119"/>
      <c r="QLS10" s="119"/>
      <c r="QLT10" s="119"/>
      <c r="QLU10" s="119"/>
      <c r="QLV10" s="119"/>
      <c r="QLW10" s="116"/>
      <c r="QLX10" s="117"/>
      <c r="QLY10" s="116"/>
      <c r="QLZ10" s="118"/>
      <c r="QMA10" s="119"/>
      <c r="QMB10" s="119"/>
      <c r="QMC10" s="119"/>
      <c r="QMD10" s="119"/>
      <c r="QME10" s="119"/>
      <c r="QMF10" s="116"/>
      <c r="QMG10" s="117"/>
      <c r="QMH10" s="116"/>
      <c r="QMI10" s="118"/>
      <c r="QMJ10" s="119"/>
      <c r="QMK10" s="119"/>
      <c r="QML10" s="119"/>
      <c r="QMM10" s="119"/>
      <c r="QMN10" s="119"/>
      <c r="QMO10" s="116"/>
      <c r="QMP10" s="117"/>
      <c r="QMQ10" s="116"/>
      <c r="QMR10" s="118"/>
      <c r="QMS10" s="119"/>
      <c r="QMT10" s="119"/>
      <c r="QMU10" s="119"/>
      <c r="QMV10" s="119"/>
      <c r="QMW10" s="119"/>
      <c r="QMX10" s="116"/>
      <c r="QMY10" s="117"/>
      <c r="QMZ10" s="116"/>
      <c r="QNA10" s="118"/>
      <c r="QNB10" s="119"/>
      <c r="QNC10" s="119"/>
      <c r="QND10" s="119"/>
      <c r="QNE10" s="119"/>
      <c r="QNF10" s="119"/>
      <c r="QNG10" s="116"/>
      <c r="QNH10" s="117"/>
      <c r="QNI10" s="116"/>
      <c r="QNJ10" s="118"/>
      <c r="QNK10" s="119"/>
      <c r="QNL10" s="119"/>
      <c r="QNM10" s="119"/>
      <c r="QNN10" s="119"/>
      <c r="QNO10" s="119"/>
      <c r="QNP10" s="116"/>
      <c r="QNQ10" s="117"/>
      <c r="QNR10" s="116"/>
      <c r="QNS10" s="118"/>
      <c r="QNT10" s="119"/>
      <c r="QNU10" s="119"/>
      <c r="QNV10" s="119"/>
      <c r="QNW10" s="119"/>
      <c r="QNX10" s="119"/>
      <c r="QNY10" s="116"/>
      <c r="QNZ10" s="117"/>
      <c r="QOA10" s="116"/>
      <c r="QOB10" s="118"/>
      <c r="QOC10" s="119"/>
      <c r="QOD10" s="119"/>
      <c r="QOE10" s="119"/>
      <c r="QOF10" s="119"/>
      <c r="QOG10" s="119"/>
      <c r="QOH10" s="116"/>
      <c r="QOI10" s="117"/>
      <c r="QOJ10" s="116"/>
      <c r="QOK10" s="118"/>
      <c r="QOL10" s="119"/>
      <c r="QOM10" s="119"/>
      <c r="QON10" s="119"/>
      <c r="QOO10" s="119"/>
      <c r="QOP10" s="119"/>
      <c r="QOQ10" s="116"/>
      <c r="QOR10" s="117"/>
      <c r="QOS10" s="116"/>
      <c r="QOT10" s="118"/>
      <c r="QOU10" s="119"/>
      <c r="QOV10" s="119"/>
      <c r="QOW10" s="119"/>
      <c r="QOX10" s="119"/>
      <c r="QOY10" s="119"/>
      <c r="QOZ10" s="116"/>
      <c r="QPA10" s="117"/>
      <c r="QPB10" s="116"/>
      <c r="QPC10" s="118"/>
      <c r="QPD10" s="119"/>
      <c r="QPE10" s="119"/>
      <c r="QPF10" s="119"/>
      <c r="QPG10" s="119"/>
      <c r="QPH10" s="119"/>
      <c r="QPI10" s="116"/>
      <c r="QPJ10" s="117"/>
      <c r="QPK10" s="116"/>
      <c r="QPL10" s="118"/>
      <c r="QPM10" s="119"/>
      <c r="QPN10" s="119"/>
      <c r="QPO10" s="119"/>
      <c r="QPP10" s="119"/>
      <c r="QPQ10" s="119"/>
      <c r="QPR10" s="116"/>
      <c r="QPS10" s="117"/>
      <c r="QPT10" s="116"/>
      <c r="QPU10" s="118"/>
      <c r="QPV10" s="119"/>
      <c r="QPW10" s="119"/>
      <c r="QPX10" s="119"/>
      <c r="QPY10" s="119"/>
      <c r="QPZ10" s="119"/>
      <c r="QQA10" s="116"/>
      <c r="QQB10" s="117"/>
      <c r="QQC10" s="116"/>
      <c r="QQD10" s="118"/>
      <c r="QQE10" s="119"/>
      <c r="QQF10" s="119"/>
      <c r="QQG10" s="119"/>
      <c r="QQH10" s="119"/>
      <c r="QQI10" s="119"/>
      <c r="QQJ10" s="116"/>
      <c r="QQK10" s="117"/>
      <c r="QQL10" s="116"/>
      <c r="QQM10" s="118"/>
      <c r="QQN10" s="119"/>
      <c r="QQO10" s="119"/>
      <c r="QQP10" s="119"/>
      <c r="QQQ10" s="119"/>
      <c r="QQR10" s="119"/>
      <c r="QQS10" s="116"/>
      <c r="QQT10" s="117"/>
      <c r="QQU10" s="116"/>
      <c r="QQV10" s="118"/>
      <c r="QQW10" s="119"/>
      <c r="QQX10" s="119"/>
      <c r="QQY10" s="119"/>
      <c r="QQZ10" s="119"/>
      <c r="QRA10" s="119"/>
      <c r="QRB10" s="116"/>
      <c r="QRC10" s="117"/>
      <c r="QRD10" s="116"/>
      <c r="QRE10" s="118"/>
      <c r="QRF10" s="119"/>
      <c r="QRG10" s="119"/>
      <c r="QRH10" s="119"/>
      <c r="QRI10" s="119"/>
      <c r="QRJ10" s="119"/>
      <c r="QRK10" s="116"/>
      <c r="QRL10" s="117"/>
      <c r="QRM10" s="116"/>
      <c r="QRN10" s="118"/>
      <c r="QRO10" s="119"/>
      <c r="QRP10" s="119"/>
      <c r="QRQ10" s="119"/>
      <c r="QRR10" s="119"/>
      <c r="QRS10" s="119"/>
      <c r="QRT10" s="116"/>
      <c r="QRU10" s="117"/>
      <c r="QRV10" s="116"/>
      <c r="QRW10" s="118"/>
      <c r="QRX10" s="119"/>
      <c r="QRY10" s="119"/>
      <c r="QRZ10" s="119"/>
      <c r="QSA10" s="119"/>
      <c r="QSB10" s="119"/>
      <c r="QSC10" s="116"/>
      <c r="QSD10" s="117"/>
      <c r="QSE10" s="116"/>
      <c r="QSF10" s="118"/>
      <c r="QSG10" s="119"/>
      <c r="QSH10" s="119"/>
      <c r="QSI10" s="119"/>
      <c r="QSJ10" s="119"/>
      <c r="QSK10" s="119"/>
      <c r="QSL10" s="116"/>
      <c r="QSM10" s="117"/>
      <c r="QSN10" s="116"/>
      <c r="QSO10" s="118"/>
      <c r="QSP10" s="119"/>
      <c r="QSQ10" s="119"/>
      <c r="QSR10" s="119"/>
      <c r="QSS10" s="119"/>
      <c r="QST10" s="119"/>
      <c r="QSU10" s="116"/>
      <c r="QSV10" s="117"/>
      <c r="QSW10" s="116"/>
      <c r="QSX10" s="118"/>
      <c r="QSY10" s="119"/>
      <c r="QSZ10" s="119"/>
      <c r="QTA10" s="119"/>
      <c r="QTB10" s="119"/>
      <c r="QTC10" s="119"/>
      <c r="QTD10" s="116"/>
      <c r="QTE10" s="117"/>
      <c r="QTF10" s="116"/>
      <c r="QTG10" s="118"/>
      <c r="QTH10" s="119"/>
      <c r="QTI10" s="119"/>
      <c r="QTJ10" s="119"/>
      <c r="QTK10" s="119"/>
      <c r="QTL10" s="119"/>
      <c r="QTM10" s="116"/>
      <c r="QTN10" s="117"/>
      <c r="QTO10" s="116"/>
      <c r="QTP10" s="118"/>
      <c r="QTQ10" s="119"/>
      <c r="QTR10" s="119"/>
      <c r="QTS10" s="119"/>
      <c r="QTT10" s="119"/>
      <c r="QTU10" s="119"/>
      <c r="QTV10" s="116"/>
      <c r="QTW10" s="117"/>
      <c r="QTX10" s="116"/>
      <c r="QTY10" s="118"/>
      <c r="QTZ10" s="119"/>
      <c r="QUA10" s="119"/>
      <c r="QUB10" s="119"/>
      <c r="QUC10" s="119"/>
      <c r="QUD10" s="119"/>
      <c r="QUE10" s="116"/>
      <c r="QUF10" s="117"/>
      <c r="QUG10" s="116"/>
      <c r="QUH10" s="118"/>
      <c r="QUI10" s="119"/>
      <c r="QUJ10" s="119"/>
      <c r="QUK10" s="119"/>
      <c r="QUL10" s="119"/>
      <c r="QUM10" s="119"/>
      <c r="QUN10" s="116"/>
      <c r="QUO10" s="117"/>
      <c r="QUP10" s="116"/>
      <c r="QUQ10" s="118"/>
      <c r="QUR10" s="119"/>
      <c r="QUS10" s="119"/>
      <c r="QUT10" s="119"/>
      <c r="QUU10" s="119"/>
      <c r="QUV10" s="119"/>
      <c r="QUW10" s="116"/>
      <c r="QUX10" s="117"/>
      <c r="QUY10" s="116"/>
      <c r="QUZ10" s="118"/>
      <c r="QVA10" s="119"/>
      <c r="QVB10" s="119"/>
      <c r="QVC10" s="119"/>
      <c r="QVD10" s="119"/>
      <c r="QVE10" s="119"/>
      <c r="QVF10" s="116"/>
      <c r="QVG10" s="117"/>
      <c r="QVH10" s="116"/>
      <c r="QVI10" s="118"/>
      <c r="QVJ10" s="119"/>
      <c r="QVK10" s="119"/>
      <c r="QVL10" s="119"/>
      <c r="QVM10" s="119"/>
      <c r="QVN10" s="119"/>
      <c r="QVO10" s="116"/>
      <c r="QVP10" s="117"/>
      <c r="QVQ10" s="116"/>
      <c r="QVR10" s="118"/>
      <c r="QVS10" s="119"/>
      <c r="QVT10" s="119"/>
      <c r="QVU10" s="119"/>
      <c r="QVV10" s="119"/>
      <c r="QVW10" s="119"/>
      <c r="QVX10" s="116"/>
      <c r="QVY10" s="117"/>
      <c r="QVZ10" s="116"/>
      <c r="QWA10" s="118"/>
      <c r="QWB10" s="119"/>
      <c r="QWC10" s="119"/>
      <c r="QWD10" s="119"/>
      <c r="QWE10" s="119"/>
      <c r="QWF10" s="119"/>
      <c r="QWG10" s="116"/>
      <c r="QWH10" s="117"/>
      <c r="QWI10" s="116"/>
      <c r="QWJ10" s="118"/>
      <c r="QWK10" s="119"/>
      <c r="QWL10" s="119"/>
      <c r="QWM10" s="119"/>
      <c r="QWN10" s="119"/>
      <c r="QWO10" s="119"/>
      <c r="QWP10" s="116"/>
      <c r="QWQ10" s="117"/>
      <c r="QWR10" s="116"/>
      <c r="QWS10" s="118"/>
      <c r="QWT10" s="119"/>
      <c r="QWU10" s="119"/>
      <c r="QWV10" s="119"/>
      <c r="QWW10" s="119"/>
      <c r="QWX10" s="119"/>
      <c r="QWY10" s="116"/>
      <c r="QWZ10" s="117"/>
      <c r="QXA10" s="116"/>
      <c r="QXB10" s="118"/>
      <c r="QXC10" s="119"/>
      <c r="QXD10" s="119"/>
      <c r="QXE10" s="119"/>
      <c r="QXF10" s="119"/>
      <c r="QXG10" s="119"/>
      <c r="QXH10" s="116"/>
      <c r="QXI10" s="117"/>
      <c r="QXJ10" s="116"/>
      <c r="QXK10" s="118"/>
      <c r="QXL10" s="119"/>
      <c r="QXM10" s="119"/>
      <c r="QXN10" s="119"/>
      <c r="QXO10" s="119"/>
      <c r="QXP10" s="119"/>
      <c r="QXQ10" s="116"/>
      <c r="QXR10" s="117"/>
      <c r="QXS10" s="116"/>
      <c r="QXT10" s="118"/>
      <c r="QXU10" s="119"/>
      <c r="QXV10" s="119"/>
      <c r="QXW10" s="119"/>
      <c r="QXX10" s="119"/>
      <c r="QXY10" s="119"/>
      <c r="QXZ10" s="116"/>
      <c r="QYA10" s="117"/>
      <c r="QYB10" s="116"/>
      <c r="QYC10" s="118"/>
      <c r="QYD10" s="119"/>
      <c r="QYE10" s="119"/>
      <c r="QYF10" s="119"/>
      <c r="QYG10" s="119"/>
      <c r="QYH10" s="119"/>
      <c r="QYI10" s="116"/>
      <c r="QYJ10" s="117"/>
      <c r="QYK10" s="116"/>
      <c r="QYL10" s="118"/>
      <c r="QYM10" s="119"/>
      <c r="QYN10" s="119"/>
      <c r="QYO10" s="119"/>
      <c r="QYP10" s="119"/>
      <c r="QYQ10" s="119"/>
      <c r="QYR10" s="116"/>
      <c r="QYS10" s="117"/>
      <c r="QYT10" s="116"/>
      <c r="QYU10" s="118"/>
      <c r="QYV10" s="119"/>
      <c r="QYW10" s="119"/>
      <c r="QYX10" s="119"/>
      <c r="QYY10" s="119"/>
      <c r="QYZ10" s="119"/>
      <c r="QZA10" s="116"/>
      <c r="QZB10" s="117"/>
      <c r="QZC10" s="116"/>
      <c r="QZD10" s="118"/>
      <c r="QZE10" s="119"/>
      <c r="QZF10" s="119"/>
      <c r="QZG10" s="119"/>
      <c r="QZH10" s="119"/>
      <c r="QZI10" s="119"/>
      <c r="QZJ10" s="116"/>
      <c r="QZK10" s="117"/>
      <c r="QZL10" s="116"/>
      <c r="QZM10" s="118"/>
      <c r="QZN10" s="119"/>
      <c r="QZO10" s="119"/>
      <c r="QZP10" s="119"/>
      <c r="QZQ10" s="119"/>
      <c r="QZR10" s="119"/>
      <c r="QZS10" s="116"/>
      <c r="QZT10" s="117"/>
      <c r="QZU10" s="116"/>
      <c r="QZV10" s="118"/>
      <c r="QZW10" s="119"/>
      <c r="QZX10" s="119"/>
      <c r="QZY10" s="119"/>
      <c r="QZZ10" s="119"/>
      <c r="RAA10" s="119"/>
      <c r="RAB10" s="116"/>
      <c r="RAC10" s="117"/>
      <c r="RAD10" s="116"/>
      <c r="RAE10" s="118"/>
      <c r="RAF10" s="119"/>
      <c r="RAG10" s="119"/>
      <c r="RAH10" s="119"/>
      <c r="RAI10" s="119"/>
      <c r="RAJ10" s="119"/>
      <c r="RAK10" s="116"/>
      <c r="RAL10" s="117"/>
      <c r="RAM10" s="116"/>
      <c r="RAN10" s="118"/>
      <c r="RAO10" s="119"/>
      <c r="RAP10" s="119"/>
      <c r="RAQ10" s="119"/>
      <c r="RAR10" s="119"/>
      <c r="RAS10" s="119"/>
      <c r="RAT10" s="116"/>
      <c r="RAU10" s="117"/>
      <c r="RAV10" s="116"/>
      <c r="RAW10" s="118"/>
      <c r="RAX10" s="119"/>
      <c r="RAY10" s="119"/>
      <c r="RAZ10" s="119"/>
      <c r="RBA10" s="119"/>
      <c r="RBB10" s="119"/>
      <c r="RBC10" s="116"/>
      <c r="RBD10" s="117"/>
      <c r="RBE10" s="116"/>
      <c r="RBF10" s="118"/>
      <c r="RBG10" s="119"/>
      <c r="RBH10" s="119"/>
      <c r="RBI10" s="119"/>
      <c r="RBJ10" s="119"/>
      <c r="RBK10" s="119"/>
      <c r="RBL10" s="116"/>
      <c r="RBM10" s="117"/>
      <c r="RBN10" s="116"/>
      <c r="RBO10" s="118"/>
      <c r="RBP10" s="119"/>
      <c r="RBQ10" s="119"/>
      <c r="RBR10" s="119"/>
      <c r="RBS10" s="119"/>
      <c r="RBT10" s="119"/>
      <c r="RBU10" s="116"/>
      <c r="RBV10" s="117"/>
      <c r="RBW10" s="116"/>
      <c r="RBX10" s="118"/>
      <c r="RBY10" s="119"/>
      <c r="RBZ10" s="119"/>
      <c r="RCA10" s="119"/>
      <c r="RCB10" s="119"/>
      <c r="RCC10" s="119"/>
      <c r="RCD10" s="116"/>
      <c r="RCE10" s="117"/>
      <c r="RCF10" s="116"/>
      <c r="RCG10" s="118"/>
      <c r="RCH10" s="119"/>
      <c r="RCI10" s="119"/>
      <c r="RCJ10" s="119"/>
      <c r="RCK10" s="119"/>
      <c r="RCL10" s="119"/>
      <c r="RCM10" s="116"/>
      <c r="RCN10" s="117"/>
      <c r="RCO10" s="116"/>
      <c r="RCP10" s="118"/>
      <c r="RCQ10" s="119"/>
      <c r="RCR10" s="119"/>
      <c r="RCS10" s="119"/>
      <c r="RCT10" s="119"/>
      <c r="RCU10" s="119"/>
      <c r="RCV10" s="116"/>
      <c r="RCW10" s="117"/>
      <c r="RCX10" s="116"/>
      <c r="RCY10" s="118"/>
      <c r="RCZ10" s="119"/>
      <c r="RDA10" s="119"/>
      <c r="RDB10" s="119"/>
      <c r="RDC10" s="119"/>
      <c r="RDD10" s="119"/>
      <c r="RDE10" s="116"/>
      <c r="RDF10" s="117"/>
      <c r="RDG10" s="116"/>
      <c r="RDH10" s="118"/>
      <c r="RDI10" s="119"/>
      <c r="RDJ10" s="119"/>
      <c r="RDK10" s="119"/>
      <c r="RDL10" s="119"/>
      <c r="RDM10" s="119"/>
      <c r="RDN10" s="116"/>
      <c r="RDO10" s="117"/>
      <c r="RDP10" s="116"/>
      <c r="RDQ10" s="118"/>
      <c r="RDR10" s="119"/>
      <c r="RDS10" s="119"/>
      <c r="RDT10" s="119"/>
      <c r="RDU10" s="119"/>
      <c r="RDV10" s="119"/>
      <c r="RDW10" s="116"/>
      <c r="RDX10" s="117"/>
      <c r="RDY10" s="116"/>
      <c r="RDZ10" s="118"/>
      <c r="REA10" s="119"/>
      <c r="REB10" s="119"/>
      <c r="REC10" s="119"/>
      <c r="RED10" s="119"/>
      <c r="REE10" s="119"/>
      <c r="REF10" s="116"/>
      <c r="REG10" s="117"/>
      <c r="REH10" s="116"/>
      <c r="REI10" s="118"/>
      <c r="REJ10" s="119"/>
      <c r="REK10" s="119"/>
      <c r="REL10" s="119"/>
      <c r="REM10" s="119"/>
      <c r="REN10" s="119"/>
      <c r="REO10" s="116"/>
      <c r="REP10" s="117"/>
      <c r="REQ10" s="116"/>
      <c r="RER10" s="118"/>
      <c r="RES10" s="119"/>
      <c r="RET10" s="119"/>
      <c r="REU10" s="119"/>
      <c r="REV10" s="119"/>
      <c r="REW10" s="119"/>
      <c r="REX10" s="116"/>
      <c r="REY10" s="117"/>
      <c r="REZ10" s="116"/>
      <c r="RFA10" s="118"/>
      <c r="RFB10" s="119"/>
      <c r="RFC10" s="119"/>
      <c r="RFD10" s="119"/>
      <c r="RFE10" s="119"/>
      <c r="RFF10" s="119"/>
      <c r="RFG10" s="116"/>
      <c r="RFH10" s="117"/>
      <c r="RFI10" s="116"/>
      <c r="RFJ10" s="118"/>
      <c r="RFK10" s="119"/>
      <c r="RFL10" s="119"/>
      <c r="RFM10" s="119"/>
      <c r="RFN10" s="119"/>
      <c r="RFO10" s="119"/>
      <c r="RFP10" s="116"/>
      <c r="RFQ10" s="117"/>
      <c r="RFR10" s="116"/>
      <c r="RFS10" s="118"/>
      <c r="RFT10" s="119"/>
      <c r="RFU10" s="119"/>
      <c r="RFV10" s="119"/>
      <c r="RFW10" s="119"/>
      <c r="RFX10" s="119"/>
      <c r="RFY10" s="116"/>
      <c r="RFZ10" s="117"/>
      <c r="RGA10" s="116"/>
      <c r="RGB10" s="118"/>
      <c r="RGC10" s="119"/>
      <c r="RGD10" s="119"/>
      <c r="RGE10" s="119"/>
      <c r="RGF10" s="119"/>
      <c r="RGG10" s="119"/>
      <c r="RGH10" s="116"/>
      <c r="RGI10" s="117"/>
      <c r="RGJ10" s="116"/>
      <c r="RGK10" s="118"/>
      <c r="RGL10" s="119"/>
      <c r="RGM10" s="119"/>
      <c r="RGN10" s="119"/>
      <c r="RGO10" s="119"/>
      <c r="RGP10" s="119"/>
      <c r="RGQ10" s="116"/>
      <c r="RGR10" s="117"/>
      <c r="RGS10" s="116"/>
      <c r="RGT10" s="118"/>
      <c r="RGU10" s="119"/>
      <c r="RGV10" s="119"/>
      <c r="RGW10" s="119"/>
      <c r="RGX10" s="119"/>
      <c r="RGY10" s="119"/>
      <c r="RGZ10" s="116"/>
      <c r="RHA10" s="117"/>
      <c r="RHB10" s="116"/>
      <c r="RHC10" s="118"/>
      <c r="RHD10" s="119"/>
      <c r="RHE10" s="119"/>
      <c r="RHF10" s="119"/>
      <c r="RHG10" s="119"/>
      <c r="RHH10" s="119"/>
      <c r="RHI10" s="116"/>
      <c r="RHJ10" s="117"/>
      <c r="RHK10" s="116"/>
      <c r="RHL10" s="118"/>
      <c r="RHM10" s="119"/>
      <c r="RHN10" s="119"/>
      <c r="RHO10" s="119"/>
      <c r="RHP10" s="119"/>
      <c r="RHQ10" s="119"/>
      <c r="RHR10" s="116"/>
      <c r="RHS10" s="117"/>
      <c r="RHT10" s="116"/>
      <c r="RHU10" s="118"/>
      <c r="RHV10" s="119"/>
      <c r="RHW10" s="119"/>
      <c r="RHX10" s="119"/>
      <c r="RHY10" s="119"/>
      <c r="RHZ10" s="119"/>
      <c r="RIA10" s="116"/>
      <c r="RIB10" s="117"/>
      <c r="RIC10" s="116"/>
      <c r="RID10" s="118"/>
      <c r="RIE10" s="119"/>
      <c r="RIF10" s="119"/>
      <c r="RIG10" s="119"/>
      <c r="RIH10" s="119"/>
      <c r="RII10" s="119"/>
      <c r="RIJ10" s="116"/>
      <c r="RIK10" s="117"/>
      <c r="RIL10" s="116"/>
      <c r="RIM10" s="118"/>
      <c r="RIN10" s="119"/>
      <c r="RIO10" s="119"/>
      <c r="RIP10" s="119"/>
      <c r="RIQ10" s="119"/>
      <c r="RIR10" s="119"/>
      <c r="RIS10" s="116"/>
      <c r="RIT10" s="117"/>
      <c r="RIU10" s="116"/>
      <c r="RIV10" s="118"/>
      <c r="RIW10" s="119"/>
      <c r="RIX10" s="119"/>
      <c r="RIY10" s="119"/>
      <c r="RIZ10" s="119"/>
      <c r="RJA10" s="119"/>
      <c r="RJB10" s="116"/>
      <c r="RJC10" s="117"/>
      <c r="RJD10" s="116"/>
      <c r="RJE10" s="118"/>
      <c r="RJF10" s="119"/>
      <c r="RJG10" s="119"/>
      <c r="RJH10" s="119"/>
      <c r="RJI10" s="119"/>
      <c r="RJJ10" s="119"/>
      <c r="RJK10" s="116"/>
      <c r="RJL10" s="117"/>
      <c r="RJM10" s="116"/>
      <c r="RJN10" s="118"/>
      <c r="RJO10" s="119"/>
      <c r="RJP10" s="119"/>
      <c r="RJQ10" s="119"/>
      <c r="RJR10" s="119"/>
      <c r="RJS10" s="119"/>
      <c r="RJT10" s="116"/>
      <c r="RJU10" s="117"/>
      <c r="RJV10" s="116"/>
      <c r="RJW10" s="118"/>
      <c r="RJX10" s="119"/>
      <c r="RJY10" s="119"/>
      <c r="RJZ10" s="119"/>
      <c r="RKA10" s="119"/>
      <c r="RKB10" s="119"/>
      <c r="RKC10" s="116"/>
      <c r="RKD10" s="117"/>
      <c r="RKE10" s="116"/>
      <c r="RKF10" s="118"/>
      <c r="RKG10" s="119"/>
      <c r="RKH10" s="119"/>
      <c r="RKI10" s="119"/>
      <c r="RKJ10" s="119"/>
      <c r="RKK10" s="119"/>
      <c r="RKL10" s="116"/>
      <c r="RKM10" s="117"/>
      <c r="RKN10" s="116"/>
      <c r="RKO10" s="118"/>
      <c r="RKP10" s="119"/>
      <c r="RKQ10" s="119"/>
      <c r="RKR10" s="119"/>
      <c r="RKS10" s="119"/>
      <c r="RKT10" s="119"/>
      <c r="RKU10" s="116"/>
      <c r="RKV10" s="117"/>
      <c r="RKW10" s="116"/>
      <c r="RKX10" s="118"/>
      <c r="RKY10" s="119"/>
      <c r="RKZ10" s="119"/>
      <c r="RLA10" s="119"/>
      <c r="RLB10" s="119"/>
      <c r="RLC10" s="119"/>
      <c r="RLD10" s="116"/>
      <c r="RLE10" s="117"/>
      <c r="RLF10" s="116"/>
      <c r="RLG10" s="118"/>
      <c r="RLH10" s="119"/>
      <c r="RLI10" s="119"/>
      <c r="RLJ10" s="119"/>
      <c r="RLK10" s="119"/>
      <c r="RLL10" s="119"/>
      <c r="RLM10" s="116"/>
      <c r="RLN10" s="117"/>
      <c r="RLO10" s="116"/>
      <c r="RLP10" s="118"/>
      <c r="RLQ10" s="119"/>
      <c r="RLR10" s="119"/>
      <c r="RLS10" s="119"/>
      <c r="RLT10" s="119"/>
      <c r="RLU10" s="119"/>
      <c r="RLV10" s="116"/>
      <c r="RLW10" s="117"/>
      <c r="RLX10" s="116"/>
      <c r="RLY10" s="118"/>
      <c r="RLZ10" s="119"/>
      <c r="RMA10" s="119"/>
      <c r="RMB10" s="119"/>
      <c r="RMC10" s="119"/>
      <c r="RMD10" s="119"/>
      <c r="RME10" s="116"/>
      <c r="RMF10" s="117"/>
      <c r="RMG10" s="116"/>
      <c r="RMH10" s="118"/>
      <c r="RMI10" s="119"/>
      <c r="RMJ10" s="119"/>
      <c r="RMK10" s="119"/>
      <c r="RML10" s="119"/>
      <c r="RMM10" s="119"/>
      <c r="RMN10" s="116"/>
      <c r="RMO10" s="117"/>
      <c r="RMP10" s="116"/>
      <c r="RMQ10" s="118"/>
      <c r="RMR10" s="119"/>
      <c r="RMS10" s="119"/>
      <c r="RMT10" s="119"/>
      <c r="RMU10" s="119"/>
      <c r="RMV10" s="119"/>
      <c r="RMW10" s="116"/>
      <c r="RMX10" s="117"/>
      <c r="RMY10" s="116"/>
      <c r="RMZ10" s="118"/>
      <c r="RNA10" s="119"/>
      <c r="RNB10" s="119"/>
      <c r="RNC10" s="119"/>
      <c r="RND10" s="119"/>
      <c r="RNE10" s="119"/>
      <c r="RNF10" s="116"/>
      <c r="RNG10" s="117"/>
      <c r="RNH10" s="116"/>
      <c r="RNI10" s="118"/>
      <c r="RNJ10" s="119"/>
      <c r="RNK10" s="119"/>
      <c r="RNL10" s="119"/>
      <c r="RNM10" s="119"/>
      <c r="RNN10" s="119"/>
      <c r="RNO10" s="116"/>
      <c r="RNP10" s="117"/>
      <c r="RNQ10" s="116"/>
      <c r="RNR10" s="118"/>
      <c r="RNS10" s="119"/>
      <c r="RNT10" s="119"/>
      <c r="RNU10" s="119"/>
      <c r="RNV10" s="119"/>
      <c r="RNW10" s="119"/>
      <c r="RNX10" s="116"/>
      <c r="RNY10" s="117"/>
      <c r="RNZ10" s="116"/>
      <c r="ROA10" s="118"/>
      <c r="ROB10" s="119"/>
      <c r="ROC10" s="119"/>
      <c r="ROD10" s="119"/>
      <c r="ROE10" s="119"/>
      <c r="ROF10" s="119"/>
      <c r="ROG10" s="116"/>
      <c r="ROH10" s="117"/>
      <c r="ROI10" s="116"/>
      <c r="ROJ10" s="118"/>
      <c r="ROK10" s="119"/>
      <c r="ROL10" s="119"/>
      <c r="ROM10" s="119"/>
      <c r="RON10" s="119"/>
      <c r="ROO10" s="119"/>
      <c r="ROP10" s="116"/>
      <c r="ROQ10" s="117"/>
      <c r="ROR10" s="116"/>
      <c r="ROS10" s="118"/>
      <c r="ROT10" s="119"/>
      <c r="ROU10" s="119"/>
      <c r="ROV10" s="119"/>
      <c r="ROW10" s="119"/>
      <c r="ROX10" s="119"/>
      <c r="ROY10" s="116"/>
      <c r="ROZ10" s="117"/>
      <c r="RPA10" s="116"/>
      <c r="RPB10" s="118"/>
      <c r="RPC10" s="119"/>
      <c r="RPD10" s="119"/>
      <c r="RPE10" s="119"/>
      <c r="RPF10" s="119"/>
      <c r="RPG10" s="119"/>
      <c r="RPH10" s="116"/>
      <c r="RPI10" s="117"/>
      <c r="RPJ10" s="116"/>
      <c r="RPK10" s="118"/>
      <c r="RPL10" s="119"/>
      <c r="RPM10" s="119"/>
      <c r="RPN10" s="119"/>
      <c r="RPO10" s="119"/>
      <c r="RPP10" s="119"/>
      <c r="RPQ10" s="116"/>
      <c r="RPR10" s="117"/>
      <c r="RPS10" s="116"/>
      <c r="RPT10" s="118"/>
      <c r="RPU10" s="119"/>
      <c r="RPV10" s="119"/>
      <c r="RPW10" s="119"/>
      <c r="RPX10" s="119"/>
      <c r="RPY10" s="119"/>
      <c r="RPZ10" s="116"/>
      <c r="RQA10" s="117"/>
      <c r="RQB10" s="116"/>
      <c r="RQC10" s="118"/>
      <c r="RQD10" s="119"/>
      <c r="RQE10" s="119"/>
      <c r="RQF10" s="119"/>
      <c r="RQG10" s="119"/>
      <c r="RQH10" s="119"/>
      <c r="RQI10" s="116"/>
      <c r="RQJ10" s="117"/>
      <c r="RQK10" s="116"/>
      <c r="RQL10" s="118"/>
      <c r="RQM10" s="119"/>
      <c r="RQN10" s="119"/>
      <c r="RQO10" s="119"/>
      <c r="RQP10" s="119"/>
      <c r="RQQ10" s="119"/>
      <c r="RQR10" s="116"/>
      <c r="RQS10" s="117"/>
      <c r="RQT10" s="116"/>
      <c r="RQU10" s="118"/>
      <c r="RQV10" s="119"/>
      <c r="RQW10" s="119"/>
      <c r="RQX10" s="119"/>
      <c r="RQY10" s="119"/>
      <c r="RQZ10" s="119"/>
      <c r="RRA10" s="116"/>
      <c r="RRB10" s="117"/>
      <c r="RRC10" s="116"/>
      <c r="RRD10" s="118"/>
      <c r="RRE10" s="119"/>
      <c r="RRF10" s="119"/>
      <c r="RRG10" s="119"/>
      <c r="RRH10" s="119"/>
      <c r="RRI10" s="119"/>
      <c r="RRJ10" s="116"/>
      <c r="RRK10" s="117"/>
      <c r="RRL10" s="116"/>
      <c r="RRM10" s="118"/>
      <c r="RRN10" s="119"/>
      <c r="RRO10" s="119"/>
      <c r="RRP10" s="119"/>
      <c r="RRQ10" s="119"/>
      <c r="RRR10" s="119"/>
      <c r="RRS10" s="116"/>
      <c r="RRT10" s="117"/>
      <c r="RRU10" s="116"/>
      <c r="RRV10" s="118"/>
      <c r="RRW10" s="119"/>
      <c r="RRX10" s="119"/>
      <c r="RRY10" s="119"/>
      <c r="RRZ10" s="119"/>
      <c r="RSA10" s="119"/>
      <c r="RSB10" s="116"/>
      <c r="RSC10" s="117"/>
      <c r="RSD10" s="116"/>
      <c r="RSE10" s="118"/>
      <c r="RSF10" s="119"/>
      <c r="RSG10" s="119"/>
      <c r="RSH10" s="119"/>
      <c r="RSI10" s="119"/>
      <c r="RSJ10" s="119"/>
      <c r="RSK10" s="116"/>
      <c r="RSL10" s="117"/>
      <c r="RSM10" s="116"/>
      <c r="RSN10" s="118"/>
      <c r="RSO10" s="119"/>
      <c r="RSP10" s="119"/>
      <c r="RSQ10" s="119"/>
      <c r="RSR10" s="119"/>
      <c r="RSS10" s="119"/>
      <c r="RST10" s="116"/>
      <c r="RSU10" s="117"/>
      <c r="RSV10" s="116"/>
      <c r="RSW10" s="118"/>
      <c r="RSX10" s="119"/>
      <c r="RSY10" s="119"/>
      <c r="RSZ10" s="119"/>
      <c r="RTA10" s="119"/>
      <c r="RTB10" s="119"/>
      <c r="RTC10" s="116"/>
      <c r="RTD10" s="117"/>
      <c r="RTE10" s="116"/>
      <c r="RTF10" s="118"/>
      <c r="RTG10" s="119"/>
      <c r="RTH10" s="119"/>
      <c r="RTI10" s="119"/>
      <c r="RTJ10" s="119"/>
      <c r="RTK10" s="119"/>
      <c r="RTL10" s="116"/>
      <c r="RTM10" s="117"/>
      <c r="RTN10" s="116"/>
      <c r="RTO10" s="118"/>
      <c r="RTP10" s="119"/>
      <c r="RTQ10" s="119"/>
      <c r="RTR10" s="119"/>
      <c r="RTS10" s="119"/>
      <c r="RTT10" s="119"/>
      <c r="RTU10" s="116"/>
      <c r="RTV10" s="117"/>
      <c r="RTW10" s="116"/>
      <c r="RTX10" s="118"/>
      <c r="RTY10" s="119"/>
      <c r="RTZ10" s="119"/>
      <c r="RUA10" s="119"/>
      <c r="RUB10" s="119"/>
      <c r="RUC10" s="119"/>
      <c r="RUD10" s="116"/>
      <c r="RUE10" s="117"/>
      <c r="RUF10" s="116"/>
      <c r="RUG10" s="118"/>
      <c r="RUH10" s="119"/>
      <c r="RUI10" s="119"/>
      <c r="RUJ10" s="119"/>
      <c r="RUK10" s="119"/>
      <c r="RUL10" s="119"/>
      <c r="RUM10" s="116"/>
      <c r="RUN10" s="117"/>
      <c r="RUO10" s="116"/>
      <c r="RUP10" s="118"/>
      <c r="RUQ10" s="119"/>
      <c r="RUR10" s="119"/>
      <c r="RUS10" s="119"/>
      <c r="RUT10" s="119"/>
      <c r="RUU10" s="119"/>
      <c r="RUV10" s="116"/>
      <c r="RUW10" s="117"/>
      <c r="RUX10" s="116"/>
      <c r="RUY10" s="118"/>
      <c r="RUZ10" s="119"/>
      <c r="RVA10" s="119"/>
      <c r="RVB10" s="119"/>
      <c r="RVC10" s="119"/>
      <c r="RVD10" s="119"/>
      <c r="RVE10" s="116"/>
      <c r="RVF10" s="117"/>
      <c r="RVG10" s="116"/>
      <c r="RVH10" s="118"/>
      <c r="RVI10" s="119"/>
      <c r="RVJ10" s="119"/>
      <c r="RVK10" s="119"/>
      <c r="RVL10" s="119"/>
      <c r="RVM10" s="119"/>
      <c r="RVN10" s="116"/>
      <c r="RVO10" s="117"/>
      <c r="RVP10" s="116"/>
      <c r="RVQ10" s="118"/>
      <c r="RVR10" s="119"/>
      <c r="RVS10" s="119"/>
      <c r="RVT10" s="119"/>
      <c r="RVU10" s="119"/>
      <c r="RVV10" s="119"/>
      <c r="RVW10" s="116"/>
      <c r="RVX10" s="117"/>
      <c r="RVY10" s="116"/>
      <c r="RVZ10" s="118"/>
      <c r="RWA10" s="119"/>
      <c r="RWB10" s="119"/>
      <c r="RWC10" s="119"/>
      <c r="RWD10" s="119"/>
      <c r="RWE10" s="119"/>
      <c r="RWF10" s="116"/>
      <c r="RWG10" s="117"/>
      <c r="RWH10" s="116"/>
      <c r="RWI10" s="118"/>
      <c r="RWJ10" s="119"/>
      <c r="RWK10" s="119"/>
      <c r="RWL10" s="119"/>
      <c r="RWM10" s="119"/>
      <c r="RWN10" s="119"/>
      <c r="RWO10" s="116"/>
      <c r="RWP10" s="117"/>
      <c r="RWQ10" s="116"/>
      <c r="RWR10" s="118"/>
      <c r="RWS10" s="119"/>
      <c r="RWT10" s="119"/>
      <c r="RWU10" s="119"/>
      <c r="RWV10" s="119"/>
      <c r="RWW10" s="119"/>
      <c r="RWX10" s="116"/>
      <c r="RWY10" s="117"/>
      <c r="RWZ10" s="116"/>
      <c r="RXA10" s="118"/>
      <c r="RXB10" s="119"/>
      <c r="RXC10" s="119"/>
      <c r="RXD10" s="119"/>
      <c r="RXE10" s="119"/>
      <c r="RXF10" s="119"/>
      <c r="RXG10" s="116"/>
      <c r="RXH10" s="117"/>
      <c r="RXI10" s="116"/>
      <c r="RXJ10" s="118"/>
      <c r="RXK10" s="119"/>
      <c r="RXL10" s="119"/>
      <c r="RXM10" s="119"/>
      <c r="RXN10" s="119"/>
      <c r="RXO10" s="119"/>
      <c r="RXP10" s="116"/>
      <c r="RXQ10" s="117"/>
      <c r="RXR10" s="116"/>
      <c r="RXS10" s="118"/>
      <c r="RXT10" s="119"/>
      <c r="RXU10" s="119"/>
      <c r="RXV10" s="119"/>
      <c r="RXW10" s="119"/>
      <c r="RXX10" s="119"/>
      <c r="RXY10" s="116"/>
      <c r="RXZ10" s="117"/>
      <c r="RYA10" s="116"/>
      <c r="RYB10" s="118"/>
      <c r="RYC10" s="119"/>
      <c r="RYD10" s="119"/>
      <c r="RYE10" s="119"/>
      <c r="RYF10" s="119"/>
      <c r="RYG10" s="119"/>
      <c r="RYH10" s="116"/>
      <c r="RYI10" s="117"/>
      <c r="RYJ10" s="116"/>
      <c r="RYK10" s="118"/>
      <c r="RYL10" s="119"/>
      <c r="RYM10" s="119"/>
      <c r="RYN10" s="119"/>
      <c r="RYO10" s="119"/>
      <c r="RYP10" s="119"/>
      <c r="RYQ10" s="116"/>
      <c r="RYR10" s="117"/>
      <c r="RYS10" s="116"/>
      <c r="RYT10" s="118"/>
      <c r="RYU10" s="119"/>
      <c r="RYV10" s="119"/>
      <c r="RYW10" s="119"/>
      <c r="RYX10" s="119"/>
      <c r="RYY10" s="119"/>
      <c r="RYZ10" s="116"/>
      <c r="RZA10" s="117"/>
      <c r="RZB10" s="116"/>
      <c r="RZC10" s="118"/>
      <c r="RZD10" s="119"/>
      <c r="RZE10" s="119"/>
      <c r="RZF10" s="119"/>
      <c r="RZG10" s="119"/>
      <c r="RZH10" s="119"/>
      <c r="RZI10" s="116"/>
      <c r="RZJ10" s="117"/>
      <c r="RZK10" s="116"/>
      <c r="RZL10" s="118"/>
      <c r="RZM10" s="119"/>
      <c r="RZN10" s="119"/>
      <c r="RZO10" s="119"/>
      <c r="RZP10" s="119"/>
      <c r="RZQ10" s="119"/>
      <c r="RZR10" s="116"/>
      <c r="RZS10" s="117"/>
      <c r="RZT10" s="116"/>
      <c r="RZU10" s="118"/>
      <c r="RZV10" s="119"/>
      <c r="RZW10" s="119"/>
      <c r="RZX10" s="119"/>
      <c r="RZY10" s="119"/>
      <c r="RZZ10" s="119"/>
      <c r="SAA10" s="116"/>
      <c r="SAB10" s="117"/>
      <c r="SAC10" s="116"/>
      <c r="SAD10" s="118"/>
      <c r="SAE10" s="119"/>
      <c r="SAF10" s="119"/>
      <c r="SAG10" s="119"/>
      <c r="SAH10" s="119"/>
      <c r="SAI10" s="119"/>
      <c r="SAJ10" s="116"/>
      <c r="SAK10" s="117"/>
      <c r="SAL10" s="116"/>
      <c r="SAM10" s="118"/>
      <c r="SAN10" s="119"/>
      <c r="SAO10" s="119"/>
      <c r="SAP10" s="119"/>
      <c r="SAQ10" s="119"/>
      <c r="SAR10" s="119"/>
      <c r="SAS10" s="116"/>
      <c r="SAT10" s="117"/>
      <c r="SAU10" s="116"/>
      <c r="SAV10" s="118"/>
      <c r="SAW10" s="119"/>
      <c r="SAX10" s="119"/>
      <c r="SAY10" s="119"/>
      <c r="SAZ10" s="119"/>
      <c r="SBA10" s="119"/>
      <c r="SBB10" s="116"/>
      <c r="SBC10" s="117"/>
      <c r="SBD10" s="116"/>
      <c r="SBE10" s="118"/>
      <c r="SBF10" s="119"/>
      <c r="SBG10" s="119"/>
      <c r="SBH10" s="119"/>
      <c r="SBI10" s="119"/>
      <c r="SBJ10" s="119"/>
      <c r="SBK10" s="116"/>
      <c r="SBL10" s="117"/>
      <c r="SBM10" s="116"/>
      <c r="SBN10" s="118"/>
      <c r="SBO10" s="119"/>
      <c r="SBP10" s="119"/>
      <c r="SBQ10" s="119"/>
      <c r="SBR10" s="119"/>
      <c r="SBS10" s="119"/>
      <c r="SBT10" s="116"/>
      <c r="SBU10" s="117"/>
      <c r="SBV10" s="116"/>
      <c r="SBW10" s="118"/>
      <c r="SBX10" s="119"/>
      <c r="SBY10" s="119"/>
      <c r="SBZ10" s="119"/>
      <c r="SCA10" s="119"/>
      <c r="SCB10" s="119"/>
      <c r="SCC10" s="116"/>
      <c r="SCD10" s="117"/>
      <c r="SCE10" s="116"/>
      <c r="SCF10" s="118"/>
      <c r="SCG10" s="119"/>
      <c r="SCH10" s="119"/>
      <c r="SCI10" s="119"/>
      <c r="SCJ10" s="119"/>
      <c r="SCK10" s="119"/>
      <c r="SCL10" s="116"/>
      <c r="SCM10" s="117"/>
      <c r="SCN10" s="116"/>
      <c r="SCO10" s="118"/>
      <c r="SCP10" s="119"/>
      <c r="SCQ10" s="119"/>
      <c r="SCR10" s="119"/>
      <c r="SCS10" s="119"/>
      <c r="SCT10" s="119"/>
      <c r="SCU10" s="116"/>
      <c r="SCV10" s="117"/>
      <c r="SCW10" s="116"/>
      <c r="SCX10" s="118"/>
      <c r="SCY10" s="119"/>
      <c r="SCZ10" s="119"/>
      <c r="SDA10" s="119"/>
      <c r="SDB10" s="119"/>
      <c r="SDC10" s="119"/>
      <c r="SDD10" s="116"/>
      <c r="SDE10" s="117"/>
      <c r="SDF10" s="116"/>
      <c r="SDG10" s="118"/>
      <c r="SDH10" s="119"/>
      <c r="SDI10" s="119"/>
      <c r="SDJ10" s="119"/>
      <c r="SDK10" s="119"/>
      <c r="SDL10" s="119"/>
      <c r="SDM10" s="116"/>
      <c r="SDN10" s="117"/>
      <c r="SDO10" s="116"/>
      <c r="SDP10" s="118"/>
      <c r="SDQ10" s="119"/>
      <c r="SDR10" s="119"/>
      <c r="SDS10" s="119"/>
      <c r="SDT10" s="119"/>
      <c r="SDU10" s="119"/>
      <c r="SDV10" s="116"/>
      <c r="SDW10" s="117"/>
      <c r="SDX10" s="116"/>
      <c r="SDY10" s="118"/>
      <c r="SDZ10" s="119"/>
      <c r="SEA10" s="119"/>
      <c r="SEB10" s="119"/>
      <c r="SEC10" s="119"/>
      <c r="SED10" s="119"/>
      <c r="SEE10" s="116"/>
      <c r="SEF10" s="117"/>
      <c r="SEG10" s="116"/>
      <c r="SEH10" s="118"/>
      <c r="SEI10" s="119"/>
      <c r="SEJ10" s="119"/>
      <c r="SEK10" s="119"/>
      <c r="SEL10" s="119"/>
      <c r="SEM10" s="119"/>
      <c r="SEN10" s="116"/>
      <c r="SEO10" s="117"/>
      <c r="SEP10" s="116"/>
      <c r="SEQ10" s="118"/>
      <c r="SER10" s="119"/>
      <c r="SES10" s="119"/>
      <c r="SET10" s="119"/>
      <c r="SEU10" s="119"/>
      <c r="SEV10" s="119"/>
      <c r="SEW10" s="116"/>
      <c r="SEX10" s="117"/>
      <c r="SEY10" s="116"/>
      <c r="SEZ10" s="118"/>
      <c r="SFA10" s="119"/>
      <c r="SFB10" s="119"/>
      <c r="SFC10" s="119"/>
      <c r="SFD10" s="119"/>
      <c r="SFE10" s="119"/>
      <c r="SFF10" s="116"/>
      <c r="SFG10" s="117"/>
      <c r="SFH10" s="116"/>
      <c r="SFI10" s="118"/>
      <c r="SFJ10" s="119"/>
      <c r="SFK10" s="119"/>
      <c r="SFL10" s="119"/>
      <c r="SFM10" s="119"/>
      <c r="SFN10" s="119"/>
      <c r="SFO10" s="116"/>
      <c r="SFP10" s="117"/>
      <c r="SFQ10" s="116"/>
      <c r="SFR10" s="118"/>
      <c r="SFS10" s="119"/>
      <c r="SFT10" s="119"/>
      <c r="SFU10" s="119"/>
      <c r="SFV10" s="119"/>
      <c r="SFW10" s="119"/>
      <c r="SFX10" s="116"/>
      <c r="SFY10" s="117"/>
      <c r="SFZ10" s="116"/>
      <c r="SGA10" s="118"/>
      <c r="SGB10" s="119"/>
      <c r="SGC10" s="119"/>
      <c r="SGD10" s="119"/>
      <c r="SGE10" s="119"/>
      <c r="SGF10" s="119"/>
      <c r="SGG10" s="116"/>
      <c r="SGH10" s="117"/>
      <c r="SGI10" s="116"/>
      <c r="SGJ10" s="118"/>
      <c r="SGK10" s="119"/>
      <c r="SGL10" s="119"/>
      <c r="SGM10" s="119"/>
      <c r="SGN10" s="119"/>
      <c r="SGO10" s="119"/>
      <c r="SGP10" s="116"/>
      <c r="SGQ10" s="117"/>
      <c r="SGR10" s="116"/>
      <c r="SGS10" s="118"/>
      <c r="SGT10" s="119"/>
      <c r="SGU10" s="119"/>
      <c r="SGV10" s="119"/>
      <c r="SGW10" s="119"/>
      <c r="SGX10" s="119"/>
      <c r="SGY10" s="116"/>
      <c r="SGZ10" s="117"/>
      <c r="SHA10" s="116"/>
      <c r="SHB10" s="118"/>
      <c r="SHC10" s="119"/>
      <c r="SHD10" s="119"/>
      <c r="SHE10" s="119"/>
      <c r="SHF10" s="119"/>
      <c r="SHG10" s="119"/>
      <c r="SHH10" s="116"/>
      <c r="SHI10" s="117"/>
      <c r="SHJ10" s="116"/>
      <c r="SHK10" s="118"/>
      <c r="SHL10" s="119"/>
      <c r="SHM10" s="119"/>
      <c r="SHN10" s="119"/>
      <c r="SHO10" s="119"/>
      <c r="SHP10" s="119"/>
      <c r="SHQ10" s="116"/>
      <c r="SHR10" s="117"/>
      <c r="SHS10" s="116"/>
      <c r="SHT10" s="118"/>
      <c r="SHU10" s="119"/>
      <c r="SHV10" s="119"/>
      <c r="SHW10" s="119"/>
      <c r="SHX10" s="119"/>
      <c r="SHY10" s="119"/>
      <c r="SHZ10" s="116"/>
      <c r="SIA10" s="117"/>
      <c r="SIB10" s="116"/>
      <c r="SIC10" s="118"/>
      <c r="SID10" s="119"/>
      <c r="SIE10" s="119"/>
      <c r="SIF10" s="119"/>
      <c r="SIG10" s="119"/>
      <c r="SIH10" s="119"/>
      <c r="SII10" s="116"/>
      <c r="SIJ10" s="117"/>
      <c r="SIK10" s="116"/>
      <c r="SIL10" s="118"/>
      <c r="SIM10" s="119"/>
      <c r="SIN10" s="119"/>
      <c r="SIO10" s="119"/>
      <c r="SIP10" s="119"/>
      <c r="SIQ10" s="119"/>
      <c r="SIR10" s="116"/>
      <c r="SIS10" s="117"/>
      <c r="SIT10" s="116"/>
      <c r="SIU10" s="118"/>
      <c r="SIV10" s="119"/>
      <c r="SIW10" s="119"/>
      <c r="SIX10" s="119"/>
      <c r="SIY10" s="119"/>
      <c r="SIZ10" s="119"/>
      <c r="SJA10" s="116"/>
      <c r="SJB10" s="117"/>
      <c r="SJC10" s="116"/>
      <c r="SJD10" s="118"/>
      <c r="SJE10" s="119"/>
      <c r="SJF10" s="119"/>
      <c r="SJG10" s="119"/>
      <c r="SJH10" s="119"/>
      <c r="SJI10" s="119"/>
      <c r="SJJ10" s="116"/>
      <c r="SJK10" s="117"/>
      <c r="SJL10" s="116"/>
      <c r="SJM10" s="118"/>
      <c r="SJN10" s="119"/>
      <c r="SJO10" s="119"/>
      <c r="SJP10" s="119"/>
      <c r="SJQ10" s="119"/>
      <c r="SJR10" s="119"/>
      <c r="SJS10" s="116"/>
      <c r="SJT10" s="117"/>
      <c r="SJU10" s="116"/>
      <c r="SJV10" s="118"/>
      <c r="SJW10" s="119"/>
      <c r="SJX10" s="119"/>
      <c r="SJY10" s="119"/>
      <c r="SJZ10" s="119"/>
      <c r="SKA10" s="119"/>
      <c r="SKB10" s="116"/>
      <c r="SKC10" s="117"/>
      <c r="SKD10" s="116"/>
      <c r="SKE10" s="118"/>
      <c r="SKF10" s="119"/>
      <c r="SKG10" s="119"/>
      <c r="SKH10" s="119"/>
      <c r="SKI10" s="119"/>
      <c r="SKJ10" s="119"/>
      <c r="SKK10" s="116"/>
      <c r="SKL10" s="117"/>
      <c r="SKM10" s="116"/>
      <c r="SKN10" s="118"/>
      <c r="SKO10" s="119"/>
      <c r="SKP10" s="119"/>
      <c r="SKQ10" s="119"/>
      <c r="SKR10" s="119"/>
      <c r="SKS10" s="119"/>
      <c r="SKT10" s="116"/>
      <c r="SKU10" s="117"/>
      <c r="SKV10" s="116"/>
      <c r="SKW10" s="118"/>
      <c r="SKX10" s="119"/>
      <c r="SKY10" s="119"/>
      <c r="SKZ10" s="119"/>
      <c r="SLA10" s="119"/>
      <c r="SLB10" s="119"/>
      <c r="SLC10" s="116"/>
      <c r="SLD10" s="117"/>
      <c r="SLE10" s="116"/>
      <c r="SLF10" s="118"/>
      <c r="SLG10" s="119"/>
      <c r="SLH10" s="119"/>
      <c r="SLI10" s="119"/>
      <c r="SLJ10" s="119"/>
      <c r="SLK10" s="119"/>
      <c r="SLL10" s="116"/>
      <c r="SLM10" s="117"/>
      <c r="SLN10" s="116"/>
      <c r="SLO10" s="118"/>
      <c r="SLP10" s="119"/>
      <c r="SLQ10" s="119"/>
      <c r="SLR10" s="119"/>
      <c r="SLS10" s="119"/>
      <c r="SLT10" s="119"/>
      <c r="SLU10" s="116"/>
      <c r="SLV10" s="117"/>
      <c r="SLW10" s="116"/>
      <c r="SLX10" s="118"/>
      <c r="SLY10" s="119"/>
      <c r="SLZ10" s="119"/>
      <c r="SMA10" s="119"/>
      <c r="SMB10" s="119"/>
      <c r="SMC10" s="119"/>
      <c r="SMD10" s="116"/>
      <c r="SME10" s="117"/>
      <c r="SMF10" s="116"/>
      <c r="SMG10" s="118"/>
      <c r="SMH10" s="119"/>
      <c r="SMI10" s="119"/>
      <c r="SMJ10" s="119"/>
      <c r="SMK10" s="119"/>
      <c r="SML10" s="119"/>
      <c r="SMM10" s="116"/>
      <c r="SMN10" s="117"/>
      <c r="SMO10" s="116"/>
      <c r="SMP10" s="118"/>
      <c r="SMQ10" s="119"/>
      <c r="SMR10" s="119"/>
      <c r="SMS10" s="119"/>
      <c r="SMT10" s="119"/>
      <c r="SMU10" s="119"/>
      <c r="SMV10" s="116"/>
      <c r="SMW10" s="117"/>
      <c r="SMX10" s="116"/>
      <c r="SMY10" s="118"/>
      <c r="SMZ10" s="119"/>
      <c r="SNA10" s="119"/>
      <c r="SNB10" s="119"/>
      <c r="SNC10" s="119"/>
      <c r="SND10" s="119"/>
      <c r="SNE10" s="116"/>
      <c r="SNF10" s="117"/>
      <c r="SNG10" s="116"/>
      <c r="SNH10" s="118"/>
      <c r="SNI10" s="119"/>
      <c r="SNJ10" s="119"/>
      <c r="SNK10" s="119"/>
      <c r="SNL10" s="119"/>
      <c r="SNM10" s="119"/>
      <c r="SNN10" s="116"/>
      <c r="SNO10" s="117"/>
      <c r="SNP10" s="116"/>
      <c r="SNQ10" s="118"/>
      <c r="SNR10" s="119"/>
      <c r="SNS10" s="119"/>
      <c r="SNT10" s="119"/>
      <c r="SNU10" s="119"/>
      <c r="SNV10" s="119"/>
      <c r="SNW10" s="116"/>
      <c r="SNX10" s="117"/>
      <c r="SNY10" s="116"/>
      <c r="SNZ10" s="118"/>
      <c r="SOA10" s="119"/>
      <c r="SOB10" s="119"/>
      <c r="SOC10" s="119"/>
      <c r="SOD10" s="119"/>
      <c r="SOE10" s="119"/>
      <c r="SOF10" s="116"/>
      <c r="SOG10" s="117"/>
      <c r="SOH10" s="116"/>
      <c r="SOI10" s="118"/>
      <c r="SOJ10" s="119"/>
      <c r="SOK10" s="119"/>
      <c r="SOL10" s="119"/>
      <c r="SOM10" s="119"/>
      <c r="SON10" s="119"/>
      <c r="SOO10" s="116"/>
      <c r="SOP10" s="117"/>
      <c r="SOQ10" s="116"/>
      <c r="SOR10" s="118"/>
      <c r="SOS10" s="119"/>
      <c r="SOT10" s="119"/>
      <c r="SOU10" s="119"/>
      <c r="SOV10" s="119"/>
      <c r="SOW10" s="119"/>
      <c r="SOX10" s="116"/>
      <c r="SOY10" s="117"/>
      <c r="SOZ10" s="116"/>
      <c r="SPA10" s="118"/>
      <c r="SPB10" s="119"/>
      <c r="SPC10" s="119"/>
      <c r="SPD10" s="119"/>
      <c r="SPE10" s="119"/>
      <c r="SPF10" s="119"/>
      <c r="SPG10" s="116"/>
      <c r="SPH10" s="117"/>
      <c r="SPI10" s="116"/>
      <c r="SPJ10" s="118"/>
      <c r="SPK10" s="119"/>
      <c r="SPL10" s="119"/>
      <c r="SPM10" s="119"/>
      <c r="SPN10" s="119"/>
      <c r="SPO10" s="119"/>
      <c r="SPP10" s="116"/>
      <c r="SPQ10" s="117"/>
      <c r="SPR10" s="116"/>
      <c r="SPS10" s="118"/>
      <c r="SPT10" s="119"/>
      <c r="SPU10" s="119"/>
      <c r="SPV10" s="119"/>
      <c r="SPW10" s="119"/>
      <c r="SPX10" s="119"/>
      <c r="SPY10" s="116"/>
      <c r="SPZ10" s="117"/>
      <c r="SQA10" s="116"/>
      <c r="SQB10" s="118"/>
      <c r="SQC10" s="119"/>
      <c r="SQD10" s="119"/>
      <c r="SQE10" s="119"/>
      <c r="SQF10" s="119"/>
      <c r="SQG10" s="119"/>
      <c r="SQH10" s="116"/>
      <c r="SQI10" s="117"/>
      <c r="SQJ10" s="116"/>
      <c r="SQK10" s="118"/>
      <c r="SQL10" s="119"/>
      <c r="SQM10" s="119"/>
      <c r="SQN10" s="119"/>
      <c r="SQO10" s="119"/>
      <c r="SQP10" s="119"/>
      <c r="SQQ10" s="116"/>
      <c r="SQR10" s="117"/>
      <c r="SQS10" s="116"/>
      <c r="SQT10" s="118"/>
      <c r="SQU10" s="119"/>
      <c r="SQV10" s="119"/>
      <c r="SQW10" s="119"/>
      <c r="SQX10" s="119"/>
      <c r="SQY10" s="119"/>
      <c r="SQZ10" s="116"/>
      <c r="SRA10" s="117"/>
      <c r="SRB10" s="116"/>
      <c r="SRC10" s="118"/>
      <c r="SRD10" s="119"/>
      <c r="SRE10" s="119"/>
      <c r="SRF10" s="119"/>
      <c r="SRG10" s="119"/>
      <c r="SRH10" s="119"/>
      <c r="SRI10" s="116"/>
      <c r="SRJ10" s="117"/>
      <c r="SRK10" s="116"/>
      <c r="SRL10" s="118"/>
      <c r="SRM10" s="119"/>
      <c r="SRN10" s="119"/>
      <c r="SRO10" s="119"/>
      <c r="SRP10" s="119"/>
      <c r="SRQ10" s="119"/>
      <c r="SRR10" s="116"/>
      <c r="SRS10" s="117"/>
      <c r="SRT10" s="116"/>
      <c r="SRU10" s="118"/>
      <c r="SRV10" s="119"/>
      <c r="SRW10" s="119"/>
      <c r="SRX10" s="119"/>
      <c r="SRY10" s="119"/>
      <c r="SRZ10" s="119"/>
      <c r="SSA10" s="116"/>
      <c r="SSB10" s="117"/>
      <c r="SSC10" s="116"/>
      <c r="SSD10" s="118"/>
      <c r="SSE10" s="119"/>
      <c r="SSF10" s="119"/>
      <c r="SSG10" s="119"/>
      <c r="SSH10" s="119"/>
      <c r="SSI10" s="119"/>
      <c r="SSJ10" s="116"/>
      <c r="SSK10" s="117"/>
      <c r="SSL10" s="116"/>
      <c r="SSM10" s="118"/>
      <c r="SSN10" s="119"/>
      <c r="SSO10" s="119"/>
      <c r="SSP10" s="119"/>
      <c r="SSQ10" s="119"/>
      <c r="SSR10" s="119"/>
      <c r="SSS10" s="116"/>
      <c r="SST10" s="117"/>
      <c r="SSU10" s="116"/>
      <c r="SSV10" s="118"/>
      <c r="SSW10" s="119"/>
      <c r="SSX10" s="119"/>
      <c r="SSY10" s="119"/>
      <c r="SSZ10" s="119"/>
      <c r="STA10" s="119"/>
      <c r="STB10" s="116"/>
      <c r="STC10" s="117"/>
      <c r="STD10" s="116"/>
      <c r="STE10" s="118"/>
      <c r="STF10" s="119"/>
      <c r="STG10" s="119"/>
      <c r="STH10" s="119"/>
      <c r="STI10" s="119"/>
      <c r="STJ10" s="119"/>
      <c r="STK10" s="116"/>
      <c r="STL10" s="117"/>
      <c r="STM10" s="116"/>
      <c r="STN10" s="118"/>
      <c r="STO10" s="119"/>
      <c r="STP10" s="119"/>
      <c r="STQ10" s="119"/>
      <c r="STR10" s="119"/>
      <c r="STS10" s="119"/>
      <c r="STT10" s="116"/>
      <c r="STU10" s="117"/>
      <c r="STV10" s="116"/>
      <c r="STW10" s="118"/>
      <c r="STX10" s="119"/>
      <c r="STY10" s="119"/>
      <c r="STZ10" s="119"/>
      <c r="SUA10" s="119"/>
      <c r="SUB10" s="119"/>
      <c r="SUC10" s="116"/>
      <c r="SUD10" s="117"/>
      <c r="SUE10" s="116"/>
      <c r="SUF10" s="118"/>
      <c r="SUG10" s="119"/>
      <c r="SUH10" s="119"/>
      <c r="SUI10" s="119"/>
      <c r="SUJ10" s="119"/>
      <c r="SUK10" s="119"/>
      <c r="SUL10" s="116"/>
      <c r="SUM10" s="117"/>
      <c r="SUN10" s="116"/>
      <c r="SUO10" s="118"/>
      <c r="SUP10" s="119"/>
      <c r="SUQ10" s="119"/>
      <c r="SUR10" s="119"/>
      <c r="SUS10" s="119"/>
      <c r="SUT10" s="119"/>
      <c r="SUU10" s="116"/>
      <c r="SUV10" s="117"/>
      <c r="SUW10" s="116"/>
      <c r="SUX10" s="118"/>
      <c r="SUY10" s="119"/>
      <c r="SUZ10" s="119"/>
      <c r="SVA10" s="119"/>
      <c r="SVB10" s="119"/>
      <c r="SVC10" s="119"/>
      <c r="SVD10" s="116"/>
      <c r="SVE10" s="117"/>
      <c r="SVF10" s="116"/>
      <c r="SVG10" s="118"/>
      <c r="SVH10" s="119"/>
      <c r="SVI10" s="119"/>
      <c r="SVJ10" s="119"/>
      <c r="SVK10" s="119"/>
      <c r="SVL10" s="119"/>
      <c r="SVM10" s="116"/>
      <c r="SVN10" s="117"/>
      <c r="SVO10" s="116"/>
      <c r="SVP10" s="118"/>
      <c r="SVQ10" s="119"/>
      <c r="SVR10" s="119"/>
      <c r="SVS10" s="119"/>
      <c r="SVT10" s="119"/>
      <c r="SVU10" s="119"/>
      <c r="SVV10" s="116"/>
      <c r="SVW10" s="117"/>
      <c r="SVX10" s="116"/>
      <c r="SVY10" s="118"/>
      <c r="SVZ10" s="119"/>
      <c r="SWA10" s="119"/>
      <c r="SWB10" s="119"/>
      <c r="SWC10" s="119"/>
      <c r="SWD10" s="119"/>
      <c r="SWE10" s="116"/>
      <c r="SWF10" s="117"/>
      <c r="SWG10" s="116"/>
      <c r="SWH10" s="118"/>
      <c r="SWI10" s="119"/>
      <c r="SWJ10" s="119"/>
      <c r="SWK10" s="119"/>
      <c r="SWL10" s="119"/>
      <c r="SWM10" s="119"/>
      <c r="SWN10" s="116"/>
      <c r="SWO10" s="117"/>
      <c r="SWP10" s="116"/>
      <c r="SWQ10" s="118"/>
      <c r="SWR10" s="119"/>
      <c r="SWS10" s="119"/>
      <c r="SWT10" s="119"/>
      <c r="SWU10" s="119"/>
      <c r="SWV10" s="119"/>
      <c r="SWW10" s="116"/>
      <c r="SWX10" s="117"/>
      <c r="SWY10" s="116"/>
      <c r="SWZ10" s="118"/>
      <c r="SXA10" s="119"/>
      <c r="SXB10" s="119"/>
      <c r="SXC10" s="119"/>
      <c r="SXD10" s="119"/>
      <c r="SXE10" s="119"/>
      <c r="SXF10" s="116"/>
      <c r="SXG10" s="117"/>
      <c r="SXH10" s="116"/>
      <c r="SXI10" s="118"/>
      <c r="SXJ10" s="119"/>
      <c r="SXK10" s="119"/>
      <c r="SXL10" s="119"/>
      <c r="SXM10" s="119"/>
      <c r="SXN10" s="119"/>
      <c r="SXO10" s="116"/>
      <c r="SXP10" s="117"/>
      <c r="SXQ10" s="116"/>
      <c r="SXR10" s="118"/>
      <c r="SXS10" s="119"/>
      <c r="SXT10" s="119"/>
      <c r="SXU10" s="119"/>
      <c r="SXV10" s="119"/>
      <c r="SXW10" s="119"/>
      <c r="SXX10" s="116"/>
      <c r="SXY10" s="117"/>
      <c r="SXZ10" s="116"/>
      <c r="SYA10" s="118"/>
      <c r="SYB10" s="119"/>
      <c r="SYC10" s="119"/>
      <c r="SYD10" s="119"/>
      <c r="SYE10" s="119"/>
      <c r="SYF10" s="119"/>
      <c r="SYG10" s="116"/>
      <c r="SYH10" s="117"/>
      <c r="SYI10" s="116"/>
      <c r="SYJ10" s="118"/>
      <c r="SYK10" s="119"/>
      <c r="SYL10" s="119"/>
      <c r="SYM10" s="119"/>
      <c r="SYN10" s="119"/>
      <c r="SYO10" s="119"/>
      <c r="SYP10" s="116"/>
      <c r="SYQ10" s="117"/>
      <c r="SYR10" s="116"/>
      <c r="SYS10" s="118"/>
      <c r="SYT10" s="119"/>
      <c r="SYU10" s="119"/>
      <c r="SYV10" s="119"/>
      <c r="SYW10" s="119"/>
      <c r="SYX10" s="119"/>
      <c r="SYY10" s="116"/>
      <c r="SYZ10" s="117"/>
      <c r="SZA10" s="116"/>
      <c r="SZB10" s="118"/>
      <c r="SZC10" s="119"/>
      <c r="SZD10" s="119"/>
      <c r="SZE10" s="119"/>
      <c r="SZF10" s="119"/>
      <c r="SZG10" s="119"/>
      <c r="SZH10" s="116"/>
      <c r="SZI10" s="117"/>
      <c r="SZJ10" s="116"/>
      <c r="SZK10" s="118"/>
      <c r="SZL10" s="119"/>
      <c r="SZM10" s="119"/>
      <c r="SZN10" s="119"/>
      <c r="SZO10" s="119"/>
      <c r="SZP10" s="119"/>
      <c r="SZQ10" s="116"/>
      <c r="SZR10" s="117"/>
      <c r="SZS10" s="116"/>
      <c r="SZT10" s="118"/>
      <c r="SZU10" s="119"/>
      <c r="SZV10" s="119"/>
      <c r="SZW10" s="119"/>
      <c r="SZX10" s="119"/>
      <c r="SZY10" s="119"/>
      <c r="SZZ10" s="116"/>
      <c r="TAA10" s="117"/>
      <c r="TAB10" s="116"/>
      <c r="TAC10" s="118"/>
      <c r="TAD10" s="119"/>
      <c r="TAE10" s="119"/>
      <c r="TAF10" s="119"/>
      <c r="TAG10" s="119"/>
      <c r="TAH10" s="119"/>
      <c r="TAI10" s="116"/>
      <c r="TAJ10" s="117"/>
      <c r="TAK10" s="116"/>
      <c r="TAL10" s="118"/>
      <c r="TAM10" s="119"/>
      <c r="TAN10" s="119"/>
      <c r="TAO10" s="119"/>
      <c r="TAP10" s="119"/>
      <c r="TAQ10" s="119"/>
      <c r="TAR10" s="116"/>
      <c r="TAS10" s="117"/>
      <c r="TAT10" s="116"/>
      <c r="TAU10" s="118"/>
      <c r="TAV10" s="119"/>
      <c r="TAW10" s="119"/>
      <c r="TAX10" s="119"/>
      <c r="TAY10" s="119"/>
      <c r="TAZ10" s="119"/>
      <c r="TBA10" s="116"/>
      <c r="TBB10" s="117"/>
      <c r="TBC10" s="116"/>
      <c r="TBD10" s="118"/>
      <c r="TBE10" s="119"/>
      <c r="TBF10" s="119"/>
      <c r="TBG10" s="119"/>
      <c r="TBH10" s="119"/>
      <c r="TBI10" s="119"/>
      <c r="TBJ10" s="116"/>
      <c r="TBK10" s="117"/>
      <c r="TBL10" s="116"/>
      <c r="TBM10" s="118"/>
      <c r="TBN10" s="119"/>
      <c r="TBO10" s="119"/>
      <c r="TBP10" s="119"/>
      <c r="TBQ10" s="119"/>
      <c r="TBR10" s="119"/>
      <c r="TBS10" s="116"/>
      <c r="TBT10" s="117"/>
      <c r="TBU10" s="116"/>
      <c r="TBV10" s="118"/>
      <c r="TBW10" s="119"/>
      <c r="TBX10" s="119"/>
      <c r="TBY10" s="119"/>
      <c r="TBZ10" s="119"/>
      <c r="TCA10" s="119"/>
      <c r="TCB10" s="116"/>
      <c r="TCC10" s="117"/>
      <c r="TCD10" s="116"/>
      <c r="TCE10" s="118"/>
      <c r="TCF10" s="119"/>
      <c r="TCG10" s="119"/>
      <c r="TCH10" s="119"/>
      <c r="TCI10" s="119"/>
      <c r="TCJ10" s="119"/>
      <c r="TCK10" s="116"/>
      <c r="TCL10" s="117"/>
      <c r="TCM10" s="116"/>
      <c r="TCN10" s="118"/>
      <c r="TCO10" s="119"/>
      <c r="TCP10" s="119"/>
      <c r="TCQ10" s="119"/>
      <c r="TCR10" s="119"/>
      <c r="TCS10" s="119"/>
      <c r="TCT10" s="116"/>
      <c r="TCU10" s="117"/>
      <c r="TCV10" s="116"/>
      <c r="TCW10" s="118"/>
      <c r="TCX10" s="119"/>
      <c r="TCY10" s="119"/>
      <c r="TCZ10" s="119"/>
      <c r="TDA10" s="119"/>
      <c r="TDB10" s="119"/>
      <c r="TDC10" s="116"/>
      <c r="TDD10" s="117"/>
      <c r="TDE10" s="116"/>
      <c r="TDF10" s="118"/>
      <c r="TDG10" s="119"/>
      <c r="TDH10" s="119"/>
      <c r="TDI10" s="119"/>
      <c r="TDJ10" s="119"/>
      <c r="TDK10" s="119"/>
      <c r="TDL10" s="116"/>
      <c r="TDM10" s="117"/>
      <c r="TDN10" s="116"/>
      <c r="TDO10" s="118"/>
      <c r="TDP10" s="119"/>
      <c r="TDQ10" s="119"/>
      <c r="TDR10" s="119"/>
      <c r="TDS10" s="119"/>
      <c r="TDT10" s="119"/>
      <c r="TDU10" s="116"/>
      <c r="TDV10" s="117"/>
      <c r="TDW10" s="116"/>
      <c r="TDX10" s="118"/>
      <c r="TDY10" s="119"/>
      <c r="TDZ10" s="119"/>
      <c r="TEA10" s="119"/>
      <c r="TEB10" s="119"/>
      <c r="TEC10" s="119"/>
      <c r="TED10" s="116"/>
      <c r="TEE10" s="117"/>
      <c r="TEF10" s="116"/>
      <c r="TEG10" s="118"/>
      <c r="TEH10" s="119"/>
      <c r="TEI10" s="119"/>
      <c r="TEJ10" s="119"/>
      <c r="TEK10" s="119"/>
      <c r="TEL10" s="119"/>
      <c r="TEM10" s="116"/>
      <c r="TEN10" s="117"/>
      <c r="TEO10" s="116"/>
      <c r="TEP10" s="118"/>
      <c r="TEQ10" s="119"/>
      <c r="TER10" s="119"/>
      <c r="TES10" s="119"/>
      <c r="TET10" s="119"/>
      <c r="TEU10" s="119"/>
      <c r="TEV10" s="116"/>
      <c r="TEW10" s="117"/>
      <c r="TEX10" s="116"/>
      <c r="TEY10" s="118"/>
      <c r="TEZ10" s="119"/>
      <c r="TFA10" s="119"/>
      <c r="TFB10" s="119"/>
      <c r="TFC10" s="119"/>
      <c r="TFD10" s="119"/>
      <c r="TFE10" s="116"/>
      <c r="TFF10" s="117"/>
      <c r="TFG10" s="116"/>
      <c r="TFH10" s="118"/>
      <c r="TFI10" s="119"/>
      <c r="TFJ10" s="119"/>
      <c r="TFK10" s="119"/>
      <c r="TFL10" s="119"/>
      <c r="TFM10" s="119"/>
      <c r="TFN10" s="116"/>
      <c r="TFO10" s="117"/>
      <c r="TFP10" s="116"/>
      <c r="TFQ10" s="118"/>
      <c r="TFR10" s="119"/>
      <c r="TFS10" s="119"/>
      <c r="TFT10" s="119"/>
      <c r="TFU10" s="119"/>
      <c r="TFV10" s="119"/>
      <c r="TFW10" s="116"/>
      <c r="TFX10" s="117"/>
      <c r="TFY10" s="116"/>
      <c r="TFZ10" s="118"/>
      <c r="TGA10" s="119"/>
      <c r="TGB10" s="119"/>
      <c r="TGC10" s="119"/>
      <c r="TGD10" s="119"/>
      <c r="TGE10" s="119"/>
      <c r="TGF10" s="116"/>
      <c r="TGG10" s="117"/>
      <c r="TGH10" s="116"/>
      <c r="TGI10" s="118"/>
      <c r="TGJ10" s="119"/>
      <c r="TGK10" s="119"/>
      <c r="TGL10" s="119"/>
      <c r="TGM10" s="119"/>
      <c r="TGN10" s="119"/>
      <c r="TGO10" s="116"/>
      <c r="TGP10" s="117"/>
      <c r="TGQ10" s="116"/>
      <c r="TGR10" s="118"/>
      <c r="TGS10" s="119"/>
      <c r="TGT10" s="119"/>
      <c r="TGU10" s="119"/>
      <c r="TGV10" s="119"/>
      <c r="TGW10" s="119"/>
      <c r="TGX10" s="116"/>
      <c r="TGY10" s="117"/>
      <c r="TGZ10" s="116"/>
      <c r="THA10" s="118"/>
      <c r="THB10" s="119"/>
      <c r="THC10" s="119"/>
      <c r="THD10" s="119"/>
      <c r="THE10" s="119"/>
      <c r="THF10" s="119"/>
      <c r="THG10" s="116"/>
      <c r="THH10" s="117"/>
      <c r="THI10" s="116"/>
      <c r="THJ10" s="118"/>
      <c r="THK10" s="119"/>
      <c r="THL10" s="119"/>
      <c r="THM10" s="119"/>
      <c r="THN10" s="119"/>
      <c r="THO10" s="119"/>
      <c r="THP10" s="116"/>
      <c r="THQ10" s="117"/>
      <c r="THR10" s="116"/>
      <c r="THS10" s="118"/>
      <c r="THT10" s="119"/>
      <c r="THU10" s="119"/>
      <c r="THV10" s="119"/>
      <c r="THW10" s="119"/>
      <c r="THX10" s="119"/>
      <c r="THY10" s="116"/>
      <c r="THZ10" s="117"/>
      <c r="TIA10" s="116"/>
      <c r="TIB10" s="118"/>
      <c r="TIC10" s="119"/>
      <c r="TID10" s="119"/>
      <c r="TIE10" s="119"/>
      <c r="TIF10" s="119"/>
      <c r="TIG10" s="119"/>
      <c r="TIH10" s="116"/>
      <c r="TII10" s="117"/>
      <c r="TIJ10" s="116"/>
      <c r="TIK10" s="118"/>
      <c r="TIL10" s="119"/>
      <c r="TIM10" s="119"/>
      <c r="TIN10" s="119"/>
      <c r="TIO10" s="119"/>
      <c r="TIP10" s="119"/>
      <c r="TIQ10" s="116"/>
      <c r="TIR10" s="117"/>
      <c r="TIS10" s="116"/>
      <c r="TIT10" s="118"/>
      <c r="TIU10" s="119"/>
      <c r="TIV10" s="119"/>
      <c r="TIW10" s="119"/>
      <c r="TIX10" s="119"/>
      <c r="TIY10" s="119"/>
      <c r="TIZ10" s="116"/>
      <c r="TJA10" s="117"/>
      <c r="TJB10" s="116"/>
      <c r="TJC10" s="118"/>
      <c r="TJD10" s="119"/>
      <c r="TJE10" s="119"/>
      <c r="TJF10" s="119"/>
      <c r="TJG10" s="119"/>
      <c r="TJH10" s="119"/>
      <c r="TJI10" s="116"/>
      <c r="TJJ10" s="117"/>
      <c r="TJK10" s="116"/>
      <c r="TJL10" s="118"/>
      <c r="TJM10" s="119"/>
      <c r="TJN10" s="119"/>
      <c r="TJO10" s="119"/>
      <c r="TJP10" s="119"/>
      <c r="TJQ10" s="119"/>
      <c r="TJR10" s="116"/>
      <c r="TJS10" s="117"/>
      <c r="TJT10" s="116"/>
      <c r="TJU10" s="118"/>
      <c r="TJV10" s="119"/>
      <c r="TJW10" s="119"/>
      <c r="TJX10" s="119"/>
      <c r="TJY10" s="119"/>
      <c r="TJZ10" s="119"/>
      <c r="TKA10" s="116"/>
      <c r="TKB10" s="117"/>
      <c r="TKC10" s="116"/>
      <c r="TKD10" s="118"/>
      <c r="TKE10" s="119"/>
      <c r="TKF10" s="119"/>
      <c r="TKG10" s="119"/>
      <c r="TKH10" s="119"/>
      <c r="TKI10" s="119"/>
      <c r="TKJ10" s="116"/>
      <c r="TKK10" s="117"/>
      <c r="TKL10" s="116"/>
      <c r="TKM10" s="118"/>
      <c r="TKN10" s="119"/>
      <c r="TKO10" s="119"/>
      <c r="TKP10" s="119"/>
      <c r="TKQ10" s="119"/>
      <c r="TKR10" s="119"/>
      <c r="TKS10" s="116"/>
      <c r="TKT10" s="117"/>
      <c r="TKU10" s="116"/>
      <c r="TKV10" s="118"/>
      <c r="TKW10" s="119"/>
      <c r="TKX10" s="119"/>
      <c r="TKY10" s="119"/>
      <c r="TKZ10" s="119"/>
      <c r="TLA10" s="119"/>
      <c r="TLB10" s="116"/>
      <c r="TLC10" s="117"/>
      <c r="TLD10" s="116"/>
      <c r="TLE10" s="118"/>
      <c r="TLF10" s="119"/>
      <c r="TLG10" s="119"/>
      <c r="TLH10" s="119"/>
      <c r="TLI10" s="119"/>
      <c r="TLJ10" s="119"/>
      <c r="TLK10" s="116"/>
      <c r="TLL10" s="117"/>
      <c r="TLM10" s="116"/>
      <c r="TLN10" s="118"/>
      <c r="TLO10" s="119"/>
      <c r="TLP10" s="119"/>
      <c r="TLQ10" s="119"/>
      <c r="TLR10" s="119"/>
      <c r="TLS10" s="119"/>
      <c r="TLT10" s="116"/>
      <c r="TLU10" s="117"/>
      <c r="TLV10" s="116"/>
      <c r="TLW10" s="118"/>
      <c r="TLX10" s="119"/>
      <c r="TLY10" s="119"/>
      <c r="TLZ10" s="119"/>
      <c r="TMA10" s="119"/>
      <c r="TMB10" s="119"/>
      <c r="TMC10" s="116"/>
      <c r="TMD10" s="117"/>
      <c r="TME10" s="116"/>
      <c r="TMF10" s="118"/>
      <c r="TMG10" s="119"/>
      <c r="TMH10" s="119"/>
      <c r="TMI10" s="119"/>
      <c r="TMJ10" s="119"/>
      <c r="TMK10" s="119"/>
      <c r="TML10" s="116"/>
      <c r="TMM10" s="117"/>
      <c r="TMN10" s="116"/>
      <c r="TMO10" s="118"/>
      <c r="TMP10" s="119"/>
      <c r="TMQ10" s="119"/>
      <c r="TMR10" s="119"/>
      <c r="TMS10" s="119"/>
      <c r="TMT10" s="119"/>
      <c r="TMU10" s="116"/>
      <c r="TMV10" s="117"/>
      <c r="TMW10" s="116"/>
      <c r="TMX10" s="118"/>
      <c r="TMY10" s="119"/>
      <c r="TMZ10" s="119"/>
      <c r="TNA10" s="119"/>
      <c r="TNB10" s="119"/>
      <c r="TNC10" s="119"/>
      <c r="TND10" s="116"/>
      <c r="TNE10" s="117"/>
      <c r="TNF10" s="116"/>
      <c r="TNG10" s="118"/>
      <c r="TNH10" s="119"/>
      <c r="TNI10" s="119"/>
      <c r="TNJ10" s="119"/>
      <c r="TNK10" s="119"/>
      <c r="TNL10" s="119"/>
      <c r="TNM10" s="116"/>
      <c r="TNN10" s="117"/>
      <c r="TNO10" s="116"/>
      <c r="TNP10" s="118"/>
      <c r="TNQ10" s="119"/>
      <c r="TNR10" s="119"/>
      <c r="TNS10" s="119"/>
      <c r="TNT10" s="119"/>
      <c r="TNU10" s="119"/>
      <c r="TNV10" s="116"/>
      <c r="TNW10" s="117"/>
      <c r="TNX10" s="116"/>
      <c r="TNY10" s="118"/>
      <c r="TNZ10" s="119"/>
      <c r="TOA10" s="119"/>
      <c r="TOB10" s="119"/>
      <c r="TOC10" s="119"/>
      <c r="TOD10" s="119"/>
      <c r="TOE10" s="116"/>
      <c r="TOF10" s="117"/>
      <c r="TOG10" s="116"/>
      <c r="TOH10" s="118"/>
      <c r="TOI10" s="119"/>
      <c r="TOJ10" s="119"/>
      <c r="TOK10" s="119"/>
      <c r="TOL10" s="119"/>
      <c r="TOM10" s="119"/>
      <c r="TON10" s="116"/>
      <c r="TOO10" s="117"/>
      <c r="TOP10" s="116"/>
      <c r="TOQ10" s="118"/>
      <c r="TOR10" s="119"/>
      <c r="TOS10" s="119"/>
      <c r="TOT10" s="119"/>
      <c r="TOU10" s="119"/>
      <c r="TOV10" s="119"/>
      <c r="TOW10" s="116"/>
      <c r="TOX10" s="117"/>
      <c r="TOY10" s="116"/>
      <c r="TOZ10" s="118"/>
      <c r="TPA10" s="119"/>
      <c r="TPB10" s="119"/>
      <c r="TPC10" s="119"/>
      <c r="TPD10" s="119"/>
      <c r="TPE10" s="119"/>
      <c r="TPF10" s="116"/>
      <c r="TPG10" s="117"/>
      <c r="TPH10" s="116"/>
      <c r="TPI10" s="118"/>
      <c r="TPJ10" s="119"/>
      <c r="TPK10" s="119"/>
      <c r="TPL10" s="119"/>
      <c r="TPM10" s="119"/>
      <c r="TPN10" s="119"/>
      <c r="TPO10" s="116"/>
      <c r="TPP10" s="117"/>
      <c r="TPQ10" s="116"/>
      <c r="TPR10" s="118"/>
      <c r="TPS10" s="119"/>
      <c r="TPT10" s="119"/>
      <c r="TPU10" s="119"/>
      <c r="TPV10" s="119"/>
      <c r="TPW10" s="119"/>
      <c r="TPX10" s="116"/>
      <c r="TPY10" s="117"/>
      <c r="TPZ10" s="116"/>
      <c r="TQA10" s="118"/>
      <c r="TQB10" s="119"/>
      <c r="TQC10" s="119"/>
      <c r="TQD10" s="119"/>
      <c r="TQE10" s="119"/>
      <c r="TQF10" s="119"/>
      <c r="TQG10" s="116"/>
      <c r="TQH10" s="117"/>
      <c r="TQI10" s="116"/>
      <c r="TQJ10" s="118"/>
      <c r="TQK10" s="119"/>
      <c r="TQL10" s="119"/>
      <c r="TQM10" s="119"/>
      <c r="TQN10" s="119"/>
      <c r="TQO10" s="119"/>
      <c r="TQP10" s="116"/>
      <c r="TQQ10" s="117"/>
      <c r="TQR10" s="116"/>
      <c r="TQS10" s="118"/>
      <c r="TQT10" s="119"/>
      <c r="TQU10" s="119"/>
      <c r="TQV10" s="119"/>
      <c r="TQW10" s="119"/>
      <c r="TQX10" s="119"/>
      <c r="TQY10" s="116"/>
      <c r="TQZ10" s="117"/>
      <c r="TRA10" s="116"/>
      <c r="TRB10" s="118"/>
      <c r="TRC10" s="119"/>
      <c r="TRD10" s="119"/>
      <c r="TRE10" s="119"/>
      <c r="TRF10" s="119"/>
      <c r="TRG10" s="119"/>
      <c r="TRH10" s="116"/>
      <c r="TRI10" s="117"/>
      <c r="TRJ10" s="116"/>
      <c r="TRK10" s="118"/>
      <c r="TRL10" s="119"/>
      <c r="TRM10" s="119"/>
      <c r="TRN10" s="119"/>
      <c r="TRO10" s="119"/>
      <c r="TRP10" s="119"/>
      <c r="TRQ10" s="116"/>
      <c r="TRR10" s="117"/>
      <c r="TRS10" s="116"/>
      <c r="TRT10" s="118"/>
      <c r="TRU10" s="119"/>
      <c r="TRV10" s="119"/>
      <c r="TRW10" s="119"/>
      <c r="TRX10" s="119"/>
      <c r="TRY10" s="119"/>
      <c r="TRZ10" s="116"/>
      <c r="TSA10" s="117"/>
      <c r="TSB10" s="116"/>
      <c r="TSC10" s="118"/>
      <c r="TSD10" s="119"/>
      <c r="TSE10" s="119"/>
      <c r="TSF10" s="119"/>
      <c r="TSG10" s="119"/>
      <c r="TSH10" s="119"/>
      <c r="TSI10" s="116"/>
      <c r="TSJ10" s="117"/>
      <c r="TSK10" s="116"/>
      <c r="TSL10" s="118"/>
      <c r="TSM10" s="119"/>
      <c r="TSN10" s="119"/>
      <c r="TSO10" s="119"/>
      <c r="TSP10" s="119"/>
      <c r="TSQ10" s="119"/>
      <c r="TSR10" s="116"/>
      <c r="TSS10" s="117"/>
      <c r="TST10" s="116"/>
      <c r="TSU10" s="118"/>
      <c r="TSV10" s="119"/>
      <c r="TSW10" s="119"/>
      <c r="TSX10" s="119"/>
      <c r="TSY10" s="119"/>
      <c r="TSZ10" s="119"/>
      <c r="TTA10" s="116"/>
      <c r="TTB10" s="117"/>
      <c r="TTC10" s="116"/>
      <c r="TTD10" s="118"/>
      <c r="TTE10" s="119"/>
      <c r="TTF10" s="119"/>
      <c r="TTG10" s="119"/>
      <c r="TTH10" s="119"/>
      <c r="TTI10" s="119"/>
      <c r="TTJ10" s="116"/>
      <c r="TTK10" s="117"/>
      <c r="TTL10" s="116"/>
      <c r="TTM10" s="118"/>
      <c r="TTN10" s="119"/>
      <c r="TTO10" s="119"/>
      <c r="TTP10" s="119"/>
      <c r="TTQ10" s="119"/>
      <c r="TTR10" s="119"/>
      <c r="TTS10" s="116"/>
      <c r="TTT10" s="117"/>
      <c r="TTU10" s="116"/>
      <c r="TTV10" s="118"/>
      <c r="TTW10" s="119"/>
      <c r="TTX10" s="119"/>
      <c r="TTY10" s="119"/>
      <c r="TTZ10" s="119"/>
      <c r="TUA10" s="119"/>
      <c r="TUB10" s="116"/>
      <c r="TUC10" s="117"/>
      <c r="TUD10" s="116"/>
      <c r="TUE10" s="118"/>
      <c r="TUF10" s="119"/>
      <c r="TUG10" s="119"/>
      <c r="TUH10" s="119"/>
      <c r="TUI10" s="119"/>
      <c r="TUJ10" s="119"/>
      <c r="TUK10" s="116"/>
      <c r="TUL10" s="117"/>
      <c r="TUM10" s="116"/>
      <c r="TUN10" s="118"/>
      <c r="TUO10" s="119"/>
      <c r="TUP10" s="119"/>
      <c r="TUQ10" s="119"/>
      <c r="TUR10" s="119"/>
      <c r="TUS10" s="119"/>
      <c r="TUT10" s="116"/>
      <c r="TUU10" s="117"/>
      <c r="TUV10" s="116"/>
      <c r="TUW10" s="118"/>
      <c r="TUX10" s="119"/>
      <c r="TUY10" s="119"/>
      <c r="TUZ10" s="119"/>
      <c r="TVA10" s="119"/>
      <c r="TVB10" s="119"/>
      <c r="TVC10" s="116"/>
      <c r="TVD10" s="117"/>
      <c r="TVE10" s="116"/>
      <c r="TVF10" s="118"/>
      <c r="TVG10" s="119"/>
      <c r="TVH10" s="119"/>
      <c r="TVI10" s="119"/>
      <c r="TVJ10" s="119"/>
      <c r="TVK10" s="119"/>
      <c r="TVL10" s="116"/>
      <c r="TVM10" s="117"/>
      <c r="TVN10" s="116"/>
      <c r="TVO10" s="118"/>
      <c r="TVP10" s="119"/>
      <c r="TVQ10" s="119"/>
      <c r="TVR10" s="119"/>
      <c r="TVS10" s="119"/>
      <c r="TVT10" s="119"/>
      <c r="TVU10" s="116"/>
      <c r="TVV10" s="117"/>
      <c r="TVW10" s="116"/>
      <c r="TVX10" s="118"/>
      <c r="TVY10" s="119"/>
      <c r="TVZ10" s="119"/>
      <c r="TWA10" s="119"/>
      <c r="TWB10" s="119"/>
      <c r="TWC10" s="119"/>
      <c r="TWD10" s="116"/>
      <c r="TWE10" s="117"/>
      <c r="TWF10" s="116"/>
      <c r="TWG10" s="118"/>
      <c r="TWH10" s="119"/>
      <c r="TWI10" s="119"/>
      <c r="TWJ10" s="119"/>
      <c r="TWK10" s="119"/>
      <c r="TWL10" s="119"/>
      <c r="TWM10" s="116"/>
      <c r="TWN10" s="117"/>
      <c r="TWO10" s="116"/>
      <c r="TWP10" s="118"/>
      <c r="TWQ10" s="119"/>
      <c r="TWR10" s="119"/>
      <c r="TWS10" s="119"/>
      <c r="TWT10" s="119"/>
      <c r="TWU10" s="119"/>
      <c r="TWV10" s="116"/>
      <c r="TWW10" s="117"/>
      <c r="TWX10" s="116"/>
      <c r="TWY10" s="118"/>
      <c r="TWZ10" s="119"/>
      <c r="TXA10" s="119"/>
      <c r="TXB10" s="119"/>
      <c r="TXC10" s="119"/>
      <c r="TXD10" s="119"/>
      <c r="TXE10" s="116"/>
      <c r="TXF10" s="117"/>
      <c r="TXG10" s="116"/>
      <c r="TXH10" s="118"/>
      <c r="TXI10" s="119"/>
      <c r="TXJ10" s="119"/>
      <c r="TXK10" s="119"/>
      <c r="TXL10" s="119"/>
      <c r="TXM10" s="119"/>
      <c r="TXN10" s="116"/>
      <c r="TXO10" s="117"/>
      <c r="TXP10" s="116"/>
      <c r="TXQ10" s="118"/>
      <c r="TXR10" s="119"/>
      <c r="TXS10" s="119"/>
      <c r="TXT10" s="119"/>
      <c r="TXU10" s="119"/>
      <c r="TXV10" s="119"/>
      <c r="TXW10" s="116"/>
      <c r="TXX10" s="117"/>
      <c r="TXY10" s="116"/>
      <c r="TXZ10" s="118"/>
      <c r="TYA10" s="119"/>
      <c r="TYB10" s="119"/>
      <c r="TYC10" s="119"/>
      <c r="TYD10" s="119"/>
      <c r="TYE10" s="119"/>
      <c r="TYF10" s="116"/>
      <c r="TYG10" s="117"/>
      <c r="TYH10" s="116"/>
      <c r="TYI10" s="118"/>
      <c r="TYJ10" s="119"/>
      <c r="TYK10" s="119"/>
      <c r="TYL10" s="119"/>
      <c r="TYM10" s="119"/>
      <c r="TYN10" s="119"/>
      <c r="TYO10" s="116"/>
      <c r="TYP10" s="117"/>
      <c r="TYQ10" s="116"/>
      <c r="TYR10" s="118"/>
      <c r="TYS10" s="119"/>
      <c r="TYT10" s="119"/>
      <c r="TYU10" s="119"/>
      <c r="TYV10" s="119"/>
      <c r="TYW10" s="119"/>
      <c r="TYX10" s="116"/>
      <c r="TYY10" s="117"/>
      <c r="TYZ10" s="116"/>
      <c r="TZA10" s="118"/>
      <c r="TZB10" s="119"/>
      <c r="TZC10" s="119"/>
      <c r="TZD10" s="119"/>
      <c r="TZE10" s="119"/>
      <c r="TZF10" s="119"/>
      <c r="TZG10" s="116"/>
      <c r="TZH10" s="117"/>
      <c r="TZI10" s="116"/>
      <c r="TZJ10" s="118"/>
      <c r="TZK10" s="119"/>
      <c r="TZL10" s="119"/>
      <c r="TZM10" s="119"/>
      <c r="TZN10" s="119"/>
      <c r="TZO10" s="119"/>
      <c r="TZP10" s="116"/>
      <c r="TZQ10" s="117"/>
      <c r="TZR10" s="116"/>
      <c r="TZS10" s="118"/>
      <c r="TZT10" s="119"/>
      <c r="TZU10" s="119"/>
      <c r="TZV10" s="119"/>
      <c r="TZW10" s="119"/>
      <c r="TZX10" s="119"/>
      <c r="TZY10" s="116"/>
      <c r="TZZ10" s="117"/>
      <c r="UAA10" s="116"/>
      <c r="UAB10" s="118"/>
      <c r="UAC10" s="119"/>
      <c r="UAD10" s="119"/>
      <c r="UAE10" s="119"/>
      <c r="UAF10" s="119"/>
      <c r="UAG10" s="119"/>
      <c r="UAH10" s="116"/>
      <c r="UAI10" s="117"/>
      <c r="UAJ10" s="116"/>
      <c r="UAK10" s="118"/>
      <c r="UAL10" s="119"/>
      <c r="UAM10" s="119"/>
      <c r="UAN10" s="119"/>
      <c r="UAO10" s="119"/>
      <c r="UAP10" s="119"/>
      <c r="UAQ10" s="116"/>
      <c r="UAR10" s="117"/>
      <c r="UAS10" s="116"/>
      <c r="UAT10" s="118"/>
      <c r="UAU10" s="119"/>
      <c r="UAV10" s="119"/>
      <c r="UAW10" s="119"/>
      <c r="UAX10" s="119"/>
      <c r="UAY10" s="119"/>
      <c r="UAZ10" s="116"/>
      <c r="UBA10" s="117"/>
      <c r="UBB10" s="116"/>
      <c r="UBC10" s="118"/>
      <c r="UBD10" s="119"/>
      <c r="UBE10" s="119"/>
      <c r="UBF10" s="119"/>
      <c r="UBG10" s="119"/>
      <c r="UBH10" s="119"/>
      <c r="UBI10" s="116"/>
      <c r="UBJ10" s="117"/>
      <c r="UBK10" s="116"/>
      <c r="UBL10" s="118"/>
      <c r="UBM10" s="119"/>
      <c r="UBN10" s="119"/>
      <c r="UBO10" s="119"/>
      <c r="UBP10" s="119"/>
      <c r="UBQ10" s="119"/>
      <c r="UBR10" s="116"/>
      <c r="UBS10" s="117"/>
      <c r="UBT10" s="116"/>
      <c r="UBU10" s="118"/>
      <c r="UBV10" s="119"/>
      <c r="UBW10" s="119"/>
      <c r="UBX10" s="119"/>
      <c r="UBY10" s="119"/>
      <c r="UBZ10" s="119"/>
      <c r="UCA10" s="116"/>
      <c r="UCB10" s="117"/>
      <c r="UCC10" s="116"/>
      <c r="UCD10" s="118"/>
      <c r="UCE10" s="119"/>
      <c r="UCF10" s="119"/>
      <c r="UCG10" s="119"/>
      <c r="UCH10" s="119"/>
      <c r="UCI10" s="119"/>
      <c r="UCJ10" s="116"/>
      <c r="UCK10" s="117"/>
      <c r="UCL10" s="116"/>
      <c r="UCM10" s="118"/>
      <c r="UCN10" s="119"/>
      <c r="UCO10" s="119"/>
      <c r="UCP10" s="119"/>
      <c r="UCQ10" s="119"/>
      <c r="UCR10" s="119"/>
      <c r="UCS10" s="116"/>
      <c r="UCT10" s="117"/>
      <c r="UCU10" s="116"/>
      <c r="UCV10" s="118"/>
      <c r="UCW10" s="119"/>
      <c r="UCX10" s="119"/>
      <c r="UCY10" s="119"/>
      <c r="UCZ10" s="119"/>
      <c r="UDA10" s="119"/>
      <c r="UDB10" s="116"/>
      <c r="UDC10" s="117"/>
      <c r="UDD10" s="116"/>
      <c r="UDE10" s="118"/>
      <c r="UDF10" s="119"/>
      <c r="UDG10" s="119"/>
      <c r="UDH10" s="119"/>
      <c r="UDI10" s="119"/>
      <c r="UDJ10" s="119"/>
      <c r="UDK10" s="116"/>
      <c r="UDL10" s="117"/>
      <c r="UDM10" s="116"/>
      <c r="UDN10" s="118"/>
      <c r="UDO10" s="119"/>
      <c r="UDP10" s="119"/>
      <c r="UDQ10" s="119"/>
      <c r="UDR10" s="119"/>
      <c r="UDS10" s="119"/>
      <c r="UDT10" s="116"/>
      <c r="UDU10" s="117"/>
      <c r="UDV10" s="116"/>
      <c r="UDW10" s="118"/>
      <c r="UDX10" s="119"/>
      <c r="UDY10" s="119"/>
      <c r="UDZ10" s="119"/>
      <c r="UEA10" s="119"/>
      <c r="UEB10" s="119"/>
      <c r="UEC10" s="116"/>
      <c r="UED10" s="117"/>
      <c r="UEE10" s="116"/>
      <c r="UEF10" s="118"/>
      <c r="UEG10" s="119"/>
      <c r="UEH10" s="119"/>
      <c r="UEI10" s="119"/>
      <c r="UEJ10" s="119"/>
      <c r="UEK10" s="119"/>
      <c r="UEL10" s="116"/>
      <c r="UEM10" s="117"/>
      <c r="UEN10" s="116"/>
      <c r="UEO10" s="118"/>
      <c r="UEP10" s="119"/>
      <c r="UEQ10" s="119"/>
      <c r="UER10" s="119"/>
      <c r="UES10" s="119"/>
      <c r="UET10" s="119"/>
      <c r="UEU10" s="116"/>
      <c r="UEV10" s="117"/>
      <c r="UEW10" s="116"/>
      <c r="UEX10" s="118"/>
      <c r="UEY10" s="119"/>
      <c r="UEZ10" s="119"/>
      <c r="UFA10" s="119"/>
      <c r="UFB10" s="119"/>
      <c r="UFC10" s="119"/>
      <c r="UFD10" s="116"/>
      <c r="UFE10" s="117"/>
      <c r="UFF10" s="116"/>
      <c r="UFG10" s="118"/>
      <c r="UFH10" s="119"/>
      <c r="UFI10" s="119"/>
      <c r="UFJ10" s="119"/>
      <c r="UFK10" s="119"/>
      <c r="UFL10" s="119"/>
      <c r="UFM10" s="116"/>
      <c r="UFN10" s="117"/>
      <c r="UFO10" s="116"/>
      <c r="UFP10" s="118"/>
      <c r="UFQ10" s="119"/>
      <c r="UFR10" s="119"/>
      <c r="UFS10" s="119"/>
      <c r="UFT10" s="119"/>
      <c r="UFU10" s="119"/>
      <c r="UFV10" s="116"/>
      <c r="UFW10" s="117"/>
      <c r="UFX10" s="116"/>
      <c r="UFY10" s="118"/>
      <c r="UFZ10" s="119"/>
      <c r="UGA10" s="119"/>
      <c r="UGB10" s="119"/>
      <c r="UGC10" s="119"/>
      <c r="UGD10" s="119"/>
      <c r="UGE10" s="116"/>
      <c r="UGF10" s="117"/>
      <c r="UGG10" s="116"/>
      <c r="UGH10" s="118"/>
      <c r="UGI10" s="119"/>
      <c r="UGJ10" s="119"/>
      <c r="UGK10" s="119"/>
      <c r="UGL10" s="119"/>
      <c r="UGM10" s="119"/>
      <c r="UGN10" s="116"/>
      <c r="UGO10" s="117"/>
      <c r="UGP10" s="116"/>
      <c r="UGQ10" s="118"/>
      <c r="UGR10" s="119"/>
      <c r="UGS10" s="119"/>
      <c r="UGT10" s="119"/>
      <c r="UGU10" s="119"/>
      <c r="UGV10" s="119"/>
      <c r="UGW10" s="116"/>
      <c r="UGX10" s="117"/>
      <c r="UGY10" s="116"/>
      <c r="UGZ10" s="118"/>
      <c r="UHA10" s="119"/>
      <c r="UHB10" s="119"/>
      <c r="UHC10" s="119"/>
      <c r="UHD10" s="119"/>
      <c r="UHE10" s="119"/>
      <c r="UHF10" s="116"/>
      <c r="UHG10" s="117"/>
      <c r="UHH10" s="116"/>
      <c r="UHI10" s="118"/>
      <c r="UHJ10" s="119"/>
      <c r="UHK10" s="119"/>
      <c r="UHL10" s="119"/>
      <c r="UHM10" s="119"/>
      <c r="UHN10" s="119"/>
      <c r="UHO10" s="116"/>
      <c r="UHP10" s="117"/>
      <c r="UHQ10" s="116"/>
      <c r="UHR10" s="118"/>
      <c r="UHS10" s="119"/>
      <c r="UHT10" s="119"/>
      <c r="UHU10" s="119"/>
      <c r="UHV10" s="119"/>
      <c r="UHW10" s="119"/>
      <c r="UHX10" s="116"/>
      <c r="UHY10" s="117"/>
      <c r="UHZ10" s="116"/>
      <c r="UIA10" s="118"/>
      <c r="UIB10" s="119"/>
      <c r="UIC10" s="119"/>
      <c r="UID10" s="119"/>
      <c r="UIE10" s="119"/>
      <c r="UIF10" s="119"/>
      <c r="UIG10" s="116"/>
      <c r="UIH10" s="117"/>
      <c r="UII10" s="116"/>
      <c r="UIJ10" s="118"/>
      <c r="UIK10" s="119"/>
      <c r="UIL10" s="119"/>
      <c r="UIM10" s="119"/>
      <c r="UIN10" s="119"/>
      <c r="UIO10" s="119"/>
      <c r="UIP10" s="116"/>
      <c r="UIQ10" s="117"/>
      <c r="UIR10" s="116"/>
      <c r="UIS10" s="118"/>
      <c r="UIT10" s="119"/>
      <c r="UIU10" s="119"/>
      <c r="UIV10" s="119"/>
      <c r="UIW10" s="119"/>
      <c r="UIX10" s="119"/>
      <c r="UIY10" s="116"/>
      <c r="UIZ10" s="117"/>
      <c r="UJA10" s="116"/>
      <c r="UJB10" s="118"/>
      <c r="UJC10" s="119"/>
      <c r="UJD10" s="119"/>
      <c r="UJE10" s="119"/>
      <c r="UJF10" s="119"/>
      <c r="UJG10" s="119"/>
      <c r="UJH10" s="116"/>
      <c r="UJI10" s="117"/>
      <c r="UJJ10" s="116"/>
      <c r="UJK10" s="118"/>
      <c r="UJL10" s="119"/>
      <c r="UJM10" s="119"/>
      <c r="UJN10" s="119"/>
      <c r="UJO10" s="119"/>
      <c r="UJP10" s="119"/>
      <c r="UJQ10" s="116"/>
      <c r="UJR10" s="117"/>
      <c r="UJS10" s="116"/>
      <c r="UJT10" s="118"/>
      <c r="UJU10" s="119"/>
      <c r="UJV10" s="119"/>
      <c r="UJW10" s="119"/>
      <c r="UJX10" s="119"/>
      <c r="UJY10" s="119"/>
      <c r="UJZ10" s="116"/>
      <c r="UKA10" s="117"/>
      <c r="UKB10" s="116"/>
      <c r="UKC10" s="118"/>
      <c r="UKD10" s="119"/>
      <c r="UKE10" s="119"/>
      <c r="UKF10" s="119"/>
      <c r="UKG10" s="119"/>
      <c r="UKH10" s="119"/>
      <c r="UKI10" s="116"/>
      <c r="UKJ10" s="117"/>
      <c r="UKK10" s="116"/>
      <c r="UKL10" s="118"/>
      <c r="UKM10" s="119"/>
      <c r="UKN10" s="119"/>
      <c r="UKO10" s="119"/>
      <c r="UKP10" s="119"/>
      <c r="UKQ10" s="119"/>
      <c r="UKR10" s="116"/>
      <c r="UKS10" s="117"/>
      <c r="UKT10" s="116"/>
      <c r="UKU10" s="118"/>
      <c r="UKV10" s="119"/>
      <c r="UKW10" s="119"/>
      <c r="UKX10" s="119"/>
      <c r="UKY10" s="119"/>
      <c r="UKZ10" s="119"/>
      <c r="ULA10" s="116"/>
      <c r="ULB10" s="117"/>
      <c r="ULC10" s="116"/>
      <c r="ULD10" s="118"/>
      <c r="ULE10" s="119"/>
      <c r="ULF10" s="119"/>
      <c r="ULG10" s="119"/>
      <c r="ULH10" s="119"/>
      <c r="ULI10" s="119"/>
      <c r="ULJ10" s="116"/>
      <c r="ULK10" s="117"/>
      <c r="ULL10" s="116"/>
      <c r="ULM10" s="118"/>
      <c r="ULN10" s="119"/>
      <c r="ULO10" s="119"/>
      <c r="ULP10" s="119"/>
      <c r="ULQ10" s="119"/>
      <c r="ULR10" s="119"/>
      <c r="ULS10" s="116"/>
      <c r="ULT10" s="117"/>
      <c r="ULU10" s="116"/>
      <c r="ULV10" s="118"/>
      <c r="ULW10" s="119"/>
      <c r="ULX10" s="119"/>
      <c r="ULY10" s="119"/>
      <c r="ULZ10" s="119"/>
      <c r="UMA10" s="119"/>
      <c r="UMB10" s="116"/>
      <c r="UMC10" s="117"/>
      <c r="UMD10" s="116"/>
      <c r="UME10" s="118"/>
      <c r="UMF10" s="119"/>
      <c r="UMG10" s="119"/>
      <c r="UMH10" s="119"/>
      <c r="UMI10" s="119"/>
      <c r="UMJ10" s="119"/>
      <c r="UMK10" s="116"/>
      <c r="UML10" s="117"/>
      <c r="UMM10" s="116"/>
      <c r="UMN10" s="118"/>
      <c r="UMO10" s="119"/>
      <c r="UMP10" s="119"/>
      <c r="UMQ10" s="119"/>
      <c r="UMR10" s="119"/>
      <c r="UMS10" s="119"/>
      <c r="UMT10" s="116"/>
      <c r="UMU10" s="117"/>
      <c r="UMV10" s="116"/>
      <c r="UMW10" s="118"/>
      <c r="UMX10" s="119"/>
      <c r="UMY10" s="119"/>
      <c r="UMZ10" s="119"/>
      <c r="UNA10" s="119"/>
      <c r="UNB10" s="119"/>
      <c r="UNC10" s="116"/>
      <c r="UND10" s="117"/>
      <c r="UNE10" s="116"/>
      <c r="UNF10" s="118"/>
      <c r="UNG10" s="119"/>
      <c r="UNH10" s="119"/>
      <c r="UNI10" s="119"/>
      <c r="UNJ10" s="119"/>
      <c r="UNK10" s="119"/>
      <c r="UNL10" s="116"/>
      <c r="UNM10" s="117"/>
      <c r="UNN10" s="116"/>
      <c r="UNO10" s="118"/>
      <c r="UNP10" s="119"/>
      <c r="UNQ10" s="119"/>
      <c r="UNR10" s="119"/>
      <c r="UNS10" s="119"/>
      <c r="UNT10" s="119"/>
      <c r="UNU10" s="116"/>
      <c r="UNV10" s="117"/>
      <c r="UNW10" s="116"/>
      <c r="UNX10" s="118"/>
      <c r="UNY10" s="119"/>
      <c r="UNZ10" s="119"/>
      <c r="UOA10" s="119"/>
      <c r="UOB10" s="119"/>
      <c r="UOC10" s="119"/>
      <c r="UOD10" s="116"/>
      <c r="UOE10" s="117"/>
      <c r="UOF10" s="116"/>
      <c r="UOG10" s="118"/>
      <c r="UOH10" s="119"/>
      <c r="UOI10" s="119"/>
      <c r="UOJ10" s="119"/>
      <c r="UOK10" s="119"/>
      <c r="UOL10" s="119"/>
      <c r="UOM10" s="116"/>
      <c r="UON10" s="117"/>
      <c r="UOO10" s="116"/>
      <c r="UOP10" s="118"/>
      <c r="UOQ10" s="119"/>
      <c r="UOR10" s="119"/>
      <c r="UOS10" s="119"/>
      <c r="UOT10" s="119"/>
      <c r="UOU10" s="119"/>
      <c r="UOV10" s="116"/>
      <c r="UOW10" s="117"/>
      <c r="UOX10" s="116"/>
      <c r="UOY10" s="118"/>
      <c r="UOZ10" s="119"/>
      <c r="UPA10" s="119"/>
      <c r="UPB10" s="119"/>
      <c r="UPC10" s="119"/>
      <c r="UPD10" s="119"/>
      <c r="UPE10" s="116"/>
      <c r="UPF10" s="117"/>
      <c r="UPG10" s="116"/>
      <c r="UPH10" s="118"/>
      <c r="UPI10" s="119"/>
      <c r="UPJ10" s="119"/>
      <c r="UPK10" s="119"/>
      <c r="UPL10" s="119"/>
      <c r="UPM10" s="119"/>
      <c r="UPN10" s="116"/>
      <c r="UPO10" s="117"/>
      <c r="UPP10" s="116"/>
      <c r="UPQ10" s="118"/>
      <c r="UPR10" s="119"/>
      <c r="UPS10" s="119"/>
      <c r="UPT10" s="119"/>
      <c r="UPU10" s="119"/>
      <c r="UPV10" s="119"/>
      <c r="UPW10" s="116"/>
      <c r="UPX10" s="117"/>
      <c r="UPY10" s="116"/>
      <c r="UPZ10" s="118"/>
      <c r="UQA10" s="119"/>
      <c r="UQB10" s="119"/>
      <c r="UQC10" s="119"/>
      <c r="UQD10" s="119"/>
      <c r="UQE10" s="119"/>
      <c r="UQF10" s="116"/>
      <c r="UQG10" s="117"/>
      <c r="UQH10" s="116"/>
      <c r="UQI10" s="118"/>
      <c r="UQJ10" s="119"/>
      <c r="UQK10" s="119"/>
      <c r="UQL10" s="119"/>
      <c r="UQM10" s="119"/>
      <c r="UQN10" s="119"/>
      <c r="UQO10" s="116"/>
      <c r="UQP10" s="117"/>
      <c r="UQQ10" s="116"/>
      <c r="UQR10" s="118"/>
      <c r="UQS10" s="119"/>
      <c r="UQT10" s="119"/>
      <c r="UQU10" s="119"/>
      <c r="UQV10" s="119"/>
      <c r="UQW10" s="119"/>
      <c r="UQX10" s="116"/>
      <c r="UQY10" s="117"/>
      <c r="UQZ10" s="116"/>
      <c r="URA10" s="118"/>
      <c r="URB10" s="119"/>
      <c r="URC10" s="119"/>
      <c r="URD10" s="119"/>
      <c r="URE10" s="119"/>
      <c r="URF10" s="119"/>
      <c r="URG10" s="116"/>
      <c r="URH10" s="117"/>
      <c r="URI10" s="116"/>
      <c r="URJ10" s="118"/>
      <c r="URK10" s="119"/>
      <c r="URL10" s="119"/>
      <c r="URM10" s="119"/>
      <c r="URN10" s="119"/>
      <c r="URO10" s="119"/>
      <c r="URP10" s="116"/>
      <c r="URQ10" s="117"/>
      <c r="URR10" s="116"/>
      <c r="URS10" s="118"/>
      <c r="URT10" s="119"/>
      <c r="URU10" s="119"/>
      <c r="URV10" s="119"/>
      <c r="URW10" s="119"/>
      <c r="URX10" s="119"/>
      <c r="URY10" s="116"/>
      <c r="URZ10" s="117"/>
      <c r="USA10" s="116"/>
      <c r="USB10" s="118"/>
      <c r="USC10" s="119"/>
      <c r="USD10" s="119"/>
      <c r="USE10" s="119"/>
      <c r="USF10" s="119"/>
      <c r="USG10" s="119"/>
      <c r="USH10" s="116"/>
      <c r="USI10" s="117"/>
      <c r="USJ10" s="116"/>
      <c r="USK10" s="118"/>
      <c r="USL10" s="119"/>
      <c r="USM10" s="119"/>
      <c r="USN10" s="119"/>
      <c r="USO10" s="119"/>
      <c r="USP10" s="119"/>
      <c r="USQ10" s="116"/>
      <c r="USR10" s="117"/>
      <c r="USS10" s="116"/>
      <c r="UST10" s="118"/>
      <c r="USU10" s="119"/>
      <c r="USV10" s="119"/>
      <c r="USW10" s="119"/>
      <c r="USX10" s="119"/>
      <c r="USY10" s="119"/>
      <c r="USZ10" s="116"/>
      <c r="UTA10" s="117"/>
      <c r="UTB10" s="116"/>
      <c r="UTC10" s="118"/>
      <c r="UTD10" s="119"/>
      <c r="UTE10" s="119"/>
      <c r="UTF10" s="119"/>
      <c r="UTG10" s="119"/>
      <c r="UTH10" s="119"/>
      <c r="UTI10" s="116"/>
      <c r="UTJ10" s="117"/>
      <c r="UTK10" s="116"/>
      <c r="UTL10" s="118"/>
      <c r="UTM10" s="119"/>
      <c r="UTN10" s="119"/>
      <c r="UTO10" s="119"/>
      <c r="UTP10" s="119"/>
      <c r="UTQ10" s="119"/>
      <c r="UTR10" s="116"/>
      <c r="UTS10" s="117"/>
      <c r="UTT10" s="116"/>
      <c r="UTU10" s="118"/>
      <c r="UTV10" s="119"/>
      <c r="UTW10" s="119"/>
      <c r="UTX10" s="119"/>
      <c r="UTY10" s="119"/>
      <c r="UTZ10" s="119"/>
      <c r="UUA10" s="116"/>
      <c r="UUB10" s="117"/>
      <c r="UUC10" s="116"/>
      <c r="UUD10" s="118"/>
      <c r="UUE10" s="119"/>
      <c r="UUF10" s="119"/>
      <c r="UUG10" s="119"/>
      <c r="UUH10" s="119"/>
      <c r="UUI10" s="119"/>
      <c r="UUJ10" s="116"/>
      <c r="UUK10" s="117"/>
      <c r="UUL10" s="116"/>
      <c r="UUM10" s="118"/>
      <c r="UUN10" s="119"/>
      <c r="UUO10" s="119"/>
      <c r="UUP10" s="119"/>
      <c r="UUQ10" s="119"/>
      <c r="UUR10" s="119"/>
      <c r="UUS10" s="116"/>
      <c r="UUT10" s="117"/>
      <c r="UUU10" s="116"/>
      <c r="UUV10" s="118"/>
      <c r="UUW10" s="119"/>
      <c r="UUX10" s="119"/>
      <c r="UUY10" s="119"/>
      <c r="UUZ10" s="119"/>
      <c r="UVA10" s="119"/>
      <c r="UVB10" s="116"/>
      <c r="UVC10" s="117"/>
      <c r="UVD10" s="116"/>
      <c r="UVE10" s="118"/>
      <c r="UVF10" s="119"/>
      <c r="UVG10" s="119"/>
      <c r="UVH10" s="119"/>
      <c r="UVI10" s="119"/>
      <c r="UVJ10" s="119"/>
      <c r="UVK10" s="116"/>
      <c r="UVL10" s="117"/>
      <c r="UVM10" s="116"/>
      <c r="UVN10" s="118"/>
      <c r="UVO10" s="119"/>
      <c r="UVP10" s="119"/>
      <c r="UVQ10" s="119"/>
      <c r="UVR10" s="119"/>
      <c r="UVS10" s="119"/>
      <c r="UVT10" s="116"/>
      <c r="UVU10" s="117"/>
      <c r="UVV10" s="116"/>
      <c r="UVW10" s="118"/>
      <c r="UVX10" s="119"/>
      <c r="UVY10" s="119"/>
      <c r="UVZ10" s="119"/>
      <c r="UWA10" s="119"/>
      <c r="UWB10" s="119"/>
      <c r="UWC10" s="116"/>
      <c r="UWD10" s="117"/>
      <c r="UWE10" s="116"/>
      <c r="UWF10" s="118"/>
      <c r="UWG10" s="119"/>
      <c r="UWH10" s="119"/>
      <c r="UWI10" s="119"/>
      <c r="UWJ10" s="119"/>
      <c r="UWK10" s="119"/>
      <c r="UWL10" s="116"/>
      <c r="UWM10" s="117"/>
      <c r="UWN10" s="116"/>
      <c r="UWO10" s="118"/>
      <c r="UWP10" s="119"/>
      <c r="UWQ10" s="119"/>
      <c r="UWR10" s="119"/>
      <c r="UWS10" s="119"/>
      <c r="UWT10" s="119"/>
      <c r="UWU10" s="116"/>
      <c r="UWV10" s="117"/>
      <c r="UWW10" s="116"/>
      <c r="UWX10" s="118"/>
      <c r="UWY10" s="119"/>
      <c r="UWZ10" s="119"/>
      <c r="UXA10" s="119"/>
      <c r="UXB10" s="119"/>
      <c r="UXC10" s="119"/>
      <c r="UXD10" s="116"/>
      <c r="UXE10" s="117"/>
      <c r="UXF10" s="116"/>
      <c r="UXG10" s="118"/>
      <c r="UXH10" s="119"/>
      <c r="UXI10" s="119"/>
      <c r="UXJ10" s="119"/>
      <c r="UXK10" s="119"/>
      <c r="UXL10" s="119"/>
      <c r="UXM10" s="116"/>
      <c r="UXN10" s="117"/>
      <c r="UXO10" s="116"/>
      <c r="UXP10" s="118"/>
      <c r="UXQ10" s="119"/>
      <c r="UXR10" s="119"/>
      <c r="UXS10" s="119"/>
      <c r="UXT10" s="119"/>
      <c r="UXU10" s="119"/>
      <c r="UXV10" s="116"/>
      <c r="UXW10" s="117"/>
      <c r="UXX10" s="116"/>
      <c r="UXY10" s="118"/>
      <c r="UXZ10" s="119"/>
      <c r="UYA10" s="119"/>
      <c r="UYB10" s="119"/>
      <c r="UYC10" s="119"/>
      <c r="UYD10" s="119"/>
      <c r="UYE10" s="116"/>
      <c r="UYF10" s="117"/>
      <c r="UYG10" s="116"/>
      <c r="UYH10" s="118"/>
      <c r="UYI10" s="119"/>
      <c r="UYJ10" s="119"/>
      <c r="UYK10" s="119"/>
      <c r="UYL10" s="119"/>
      <c r="UYM10" s="119"/>
      <c r="UYN10" s="116"/>
      <c r="UYO10" s="117"/>
      <c r="UYP10" s="116"/>
      <c r="UYQ10" s="118"/>
      <c r="UYR10" s="119"/>
      <c r="UYS10" s="119"/>
      <c r="UYT10" s="119"/>
      <c r="UYU10" s="119"/>
      <c r="UYV10" s="119"/>
      <c r="UYW10" s="116"/>
      <c r="UYX10" s="117"/>
      <c r="UYY10" s="116"/>
      <c r="UYZ10" s="118"/>
      <c r="UZA10" s="119"/>
      <c r="UZB10" s="119"/>
      <c r="UZC10" s="119"/>
      <c r="UZD10" s="119"/>
      <c r="UZE10" s="119"/>
      <c r="UZF10" s="116"/>
      <c r="UZG10" s="117"/>
      <c r="UZH10" s="116"/>
      <c r="UZI10" s="118"/>
      <c r="UZJ10" s="119"/>
      <c r="UZK10" s="119"/>
      <c r="UZL10" s="119"/>
      <c r="UZM10" s="119"/>
      <c r="UZN10" s="119"/>
      <c r="UZO10" s="116"/>
      <c r="UZP10" s="117"/>
      <c r="UZQ10" s="116"/>
      <c r="UZR10" s="118"/>
      <c r="UZS10" s="119"/>
      <c r="UZT10" s="119"/>
      <c r="UZU10" s="119"/>
      <c r="UZV10" s="119"/>
      <c r="UZW10" s="119"/>
      <c r="UZX10" s="116"/>
      <c r="UZY10" s="117"/>
      <c r="UZZ10" s="116"/>
      <c r="VAA10" s="118"/>
      <c r="VAB10" s="119"/>
      <c r="VAC10" s="119"/>
      <c r="VAD10" s="119"/>
      <c r="VAE10" s="119"/>
      <c r="VAF10" s="119"/>
      <c r="VAG10" s="116"/>
      <c r="VAH10" s="117"/>
      <c r="VAI10" s="116"/>
      <c r="VAJ10" s="118"/>
      <c r="VAK10" s="119"/>
      <c r="VAL10" s="119"/>
      <c r="VAM10" s="119"/>
      <c r="VAN10" s="119"/>
      <c r="VAO10" s="119"/>
      <c r="VAP10" s="116"/>
      <c r="VAQ10" s="117"/>
      <c r="VAR10" s="116"/>
      <c r="VAS10" s="118"/>
      <c r="VAT10" s="119"/>
      <c r="VAU10" s="119"/>
      <c r="VAV10" s="119"/>
      <c r="VAW10" s="119"/>
      <c r="VAX10" s="119"/>
      <c r="VAY10" s="116"/>
      <c r="VAZ10" s="117"/>
      <c r="VBA10" s="116"/>
      <c r="VBB10" s="118"/>
      <c r="VBC10" s="119"/>
      <c r="VBD10" s="119"/>
      <c r="VBE10" s="119"/>
      <c r="VBF10" s="119"/>
      <c r="VBG10" s="119"/>
      <c r="VBH10" s="116"/>
      <c r="VBI10" s="117"/>
      <c r="VBJ10" s="116"/>
      <c r="VBK10" s="118"/>
      <c r="VBL10" s="119"/>
      <c r="VBM10" s="119"/>
      <c r="VBN10" s="119"/>
      <c r="VBO10" s="119"/>
      <c r="VBP10" s="119"/>
      <c r="VBQ10" s="116"/>
      <c r="VBR10" s="117"/>
      <c r="VBS10" s="116"/>
      <c r="VBT10" s="118"/>
      <c r="VBU10" s="119"/>
      <c r="VBV10" s="119"/>
      <c r="VBW10" s="119"/>
      <c r="VBX10" s="119"/>
      <c r="VBY10" s="119"/>
      <c r="VBZ10" s="116"/>
      <c r="VCA10" s="117"/>
      <c r="VCB10" s="116"/>
      <c r="VCC10" s="118"/>
      <c r="VCD10" s="119"/>
      <c r="VCE10" s="119"/>
      <c r="VCF10" s="119"/>
      <c r="VCG10" s="119"/>
      <c r="VCH10" s="119"/>
      <c r="VCI10" s="116"/>
      <c r="VCJ10" s="117"/>
      <c r="VCK10" s="116"/>
      <c r="VCL10" s="118"/>
      <c r="VCM10" s="119"/>
      <c r="VCN10" s="119"/>
      <c r="VCO10" s="119"/>
      <c r="VCP10" s="119"/>
      <c r="VCQ10" s="119"/>
      <c r="VCR10" s="116"/>
      <c r="VCS10" s="117"/>
      <c r="VCT10" s="116"/>
      <c r="VCU10" s="118"/>
      <c r="VCV10" s="119"/>
      <c r="VCW10" s="119"/>
      <c r="VCX10" s="119"/>
      <c r="VCY10" s="119"/>
      <c r="VCZ10" s="119"/>
      <c r="VDA10" s="116"/>
      <c r="VDB10" s="117"/>
      <c r="VDC10" s="116"/>
      <c r="VDD10" s="118"/>
      <c r="VDE10" s="119"/>
      <c r="VDF10" s="119"/>
      <c r="VDG10" s="119"/>
      <c r="VDH10" s="119"/>
      <c r="VDI10" s="119"/>
      <c r="VDJ10" s="116"/>
      <c r="VDK10" s="117"/>
      <c r="VDL10" s="116"/>
      <c r="VDM10" s="118"/>
      <c r="VDN10" s="119"/>
      <c r="VDO10" s="119"/>
      <c r="VDP10" s="119"/>
      <c r="VDQ10" s="119"/>
      <c r="VDR10" s="119"/>
      <c r="VDS10" s="116"/>
      <c r="VDT10" s="117"/>
      <c r="VDU10" s="116"/>
      <c r="VDV10" s="118"/>
      <c r="VDW10" s="119"/>
      <c r="VDX10" s="119"/>
      <c r="VDY10" s="119"/>
      <c r="VDZ10" s="119"/>
      <c r="VEA10" s="119"/>
      <c r="VEB10" s="116"/>
      <c r="VEC10" s="117"/>
      <c r="VED10" s="116"/>
      <c r="VEE10" s="118"/>
      <c r="VEF10" s="119"/>
      <c r="VEG10" s="119"/>
      <c r="VEH10" s="119"/>
      <c r="VEI10" s="119"/>
      <c r="VEJ10" s="119"/>
      <c r="VEK10" s="116"/>
      <c r="VEL10" s="117"/>
      <c r="VEM10" s="116"/>
      <c r="VEN10" s="118"/>
      <c r="VEO10" s="119"/>
      <c r="VEP10" s="119"/>
      <c r="VEQ10" s="119"/>
      <c r="VER10" s="119"/>
      <c r="VES10" s="119"/>
      <c r="VET10" s="116"/>
      <c r="VEU10" s="117"/>
      <c r="VEV10" s="116"/>
      <c r="VEW10" s="118"/>
      <c r="VEX10" s="119"/>
      <c r="VEY10" s="119"/>
      <c r="VEZ10" s="119"/>
      <c r="VFA10" s="119"/>
      <c r="VFB10" s="119"/>
      <c r="VFC10" s="116"/>
      <c r="VFD10" s="117"/>
      <c r="VFE10" s="116"/>
      <c r="VFF10" s="118"/>
      <c r="VFG10" s="119"/>
      <c r="VFH10" s="119"/>
      <c r="VFI10" s="119"/>
      <c r="VFJ10" s="119"/>
      <c r="VFK10" s="119"/>
      <c r="VFL10" s="116"/>
      <c r="VFM10" s="117"/>
      <c r="VFN10" s="116"/>
      <c r="VFO10" s="118"/>
      <c r="VFP10" s="119"/>
      <c r="VFQ10" s="119"/>
      <c r="VFR10" s="119"/>
      <c r="VFS10" s="119"/>
      <c r="VFT10" s="119"/>
      <c r="VFU10" s="116"/>
      <c r="VFV10" s="117"/>
      <c r="VFW10" s="116"/>
      <c r="VFX10" s="118"/>
      <c r="VFY10" s="119"/>
      <c r="VFZ10" s="119"/>
      <c r="VGA10" s="119"/>
      <c r="VGB10" s="119"/>
      <c r="VGC10" s="119"/>
      <c r="VGD10" s="116"/>
      <c r="VGE10" s="117"/>
      <c r="VGF10" s="116"/>
      <c r="VGG10" s="118"/>
      <c r="VGH10" s="119"/>
      <c r="VGI10" s="119"/>
      <c r="VGJ10" s="119"/>
      <c r="VGK10" s="119"/>
      <c r="VGL10" s="119"/>
      <c r="VGM10" s="116"/>
      <c r="VGN10" s="117"/>
      <c r="VGO10" s="116"/>
      <c r="VGP10" s="118"/>
      <c r="VGQ10" s="119"/>
      <c r="VGR10" s="119"/>
      <c r="VGS10" s="119"/>
      <c r="VGT10" s="119"/>
      <c r="VGU10" s="119"/>
      <c r="VGV10" s="116"/>
      <c r="VGW10" s="117"/>
      <c r="VGX10" s="116"/>
      <c r="VGY10" s="118"/>
      <c r="VGZ10" s="119"/>
      <c r="VHA10" s="119"/>
      <c r="VHB10" s="119"/>
      <c r="VHC10" s="119"/>
      <c r="VHD10" s="119"/>
      <c r="VHE10" s="116"/>
      <c r="VHF10" s="117"/>
      <c r="VHG10" s="116"/>
      <c r="VHH10" s="118"/>
      <c r="VHI10" s="119"/>
      <c r="VHJ10" s="119"/>
      <c r="VHK10" s="119"/>
      <c r="VHL10" s="119"/>
      <c r="VHM10" s="119"/>
      <c r="VHN10" s="116"/>
      <c r="VHO10" s="117"/>
      <c r="VHP10" s="116"/>
      <c r="VHQ10" s="118"/>
      <c r="VHR10" s="119"/>
      <c r="VHS10" s="119"/>
      <c r="VHT10" s="119"/>
      <c r="VHU10" s="119"/>
      <c r="VHV10" s="119"/>
      <c r="VHW10" s="116"/>
      <c r="VHX10" s="117"/>
      <c r="VHY10" s="116"/>
      <c r="VHZ10" s="118"/>
      <c r="VIA10" s="119"/>
      <c r="VIB10" s="119"/>
      <c r="VIC10" s="119"/>
      <c r="VID10" s="119"/>
      <c r="VIE10" s="119"/>
      <c r="VIF10" s="116"/>
      <c r="VIG10" s="117"/>
      <c r="VIH10" s="116"/>
      <c r="VII10" s="118"/>
      <c r="VIJ10" s="119"/>
      <c r="VIK10" s="119"/>
      <c r="VIL10" s="119"/>
      <c r="VIM10" s="119"/>
      <c r="VIN10" s="119"/>
      <c r="VIO10" s="116"/>
      <c r="VIP10" s="117"/>
      <c r="VIQ10" s="116"/>
      <c r="VIR10" s="118"/>
      <c r="VIS10" s="119"/>
      <c r="VIT10" s="119"/>
      <c r="VIU10" s="119"/>
      <c r="VIV10" s="119"/>
      <c r="VIW10" s="119"/>
      <c r="VIX10" s="116"/>
      <c r="VIY10" s="117"/>
      <c r="VIZ10" s="116"/>
      <c r="VJA10" s="118"/>
      <c r="VJB10" s="119"/>
      <c r="VJC10" s="119"/>
      <c r="VJD10" s="119"/>
      <c r="VJE10" s="119"/>
      <c r="VJF10" s="119"/>
      <c r="VJG10" s="116"/>
      <c r="VJH10" s="117"/>
      <c r="VJI10" s="116"/>
      <c r="VJJ10" s="118"/>
      <c r="VJK10" s="119"/>
      <c r="VJL10" s="119"/>
      <c r="VJM10" s="119"/>
      <c r="VJN10" s="119"/>
      <c r="VJO10" s="119"/>
      <c r="VJP10" s="116"/>
      <c r="VJQ10" s="117"/>
      <c r="VJR10" s="116"/>
      <c r="VJS10" s="118"/>
      <c r="VJT10" s="119"/>
      <c r="VJU10" s="119"/>
      <c r="VJV10" s="119"/>
      <c r="VJW10" s="119"/>
      <c r="VJX10" s="119"/>
      <c r="VJY10" s="116"/>
      <c r="VJZ10" s="117"/>
      <c r="VKA10" s="116"/>
      <c r="VKB10" s="118"/>
      <c r="VKC10" s="119"/>
      <c r="VKD10" s="119"/>
      <c r="VKE10" s="119"/>
      <c r="VKF10" s="119"/>
      <c r="VKG10" s="119"/>
      <c r="VKH10" s="116"/>
      <c r="VKI10" s="117"/>
      <c r="VKJ10" s="116"/>
      <c r="VKK10" s="118"/>
      <c r="VKL10" s="119"/>
      <c r="VKM10" s="119"/>
      <c r="VKN10" s="119"/>
      <c r="VKO10" s="119"/>
      <c r="VKP10" s="119"/>
      <c r="VKQ10" s="116"/>
      <c r="VKR10" s="117"/>
      <c r="VKS10" s="116"/>
      <c r="VKT10" s="118"/>
      <c r="VKU10" s="119"/>
      <c r="VKV10" s="119"/>
      <c r="VKW10" s="119"/>
      <c r="VKX10" s="119"/>
      <c r="VKY10" s="119"/>
      <c r="VKZ10" s="116"/>
      <c r="VLA10" s="117"/>
      <c r="VLB10" s="116"/>
      <c r="VLC10" s="118"/>
      <c r="VLD10" s="119"/>
      <c r="VLE10" s="119"/>
      <c r="VLF10" s="119"/>
      <c r="VLG10" s="119"/>
      <c r="VLH10" s="119"/>
      <c r="VLI10" s="116"/>
      <c r="VLJ10" s="117"/>
      <c r="VLK10" s="116"/>
      <c r="VLL10" s="118"/>
      <c r="VLM10" s="119"/>
      <c r="VLN10" s="119"/>
      <c r="VLO10" s="119"/>
      <c r="VLP10" s="119"/>
      <c r="VLQ10" s="119"/>
      <c r="VLR10" s="116"/>
      <c r="VLS10" s="117"/>
      <c r="VLT10" s="116"/>
      <c r="VLU10" s="118"/>
      <c r="VLV10" s="119"/>
      <c r="VLW10" s="119"/>
      <c r="VLX10" s="119"/>
      <c r="VLY10" s="119"/>
      <c r="VLZ10" s="119"/>
      <c r="VMA10" s="116"/>
      <c r="VMB10" s="117"/>
      <c r="VMC10" s="116"/>
      <c r="VMD10" s="118"/>
      <c r="VME10" s="119"/>
      <c r="VMF10" s="119"/>
      <c r="VMG10" s="119"/>
      <c r="VMH10" s="119"/>
      <c r="VMI10" s="119"/>
      <c r="VMJ10" s="116"/>
      <c r="VMK10" s="117"/>
      <c r="VML10" s="116"/>
      <c r="VMM10" s="118"/>
      <c r="VMN10" s="119"/>
      <c r="VMO10" s="119"/>
      <c r="VMP10" s="119"/>
      <c r="VMQ10" s="119"/>
      <c r="VMR10" s="119"/>
      <c r="VMS10" s="116"/>
      <c r="VMT10" s="117"/>
      <c r="VMU10" s="116"/>
      <c r="VMV10" s="118"/>
      <c r="VMW10" s="119"/>
      <c r="VMX10" s="119"/>
      <c r="VMY10" s="119"/>
      <c r="VMZ10" s="119"/>
      <c r="VNA10" s="119"/>
      <c r="VNB10" s="116"/>
      <c r="VNC10" s="117"/>
      <c r="VND10" s="116"/>
      <c r="VNE10" s="118"/>
      <c r="VNF10" s="119"/>
      <c r="VNG10" s="119"/>
      <c r="VNH10" s="119"/>
      <c r="VNI10" s="119"/>
      <c r="VNJ10" s="119"/>
      <c r="VNK10" s="116"/>
      <c r="VNL10" s="117"/>
      <c r="VNM10" s="116"/>
      <c r="VNN10" s="118"/>
      <c r="VNO10" s="119"/>
      <c r="VNP10" s="119"/>
      <c r="VNQ10" s="119"/>
      <c r="VNR10" s="119"/>
      <c r="VNS10" s="119"/>
      <c r="VNT10" s="116"/>
      <c r="VNU10" s="117"/>
      <c r="VNV10" s="116"/>
      <c r="VNW10" s="118"/>
      <c r="VNX10" s="119"/>
      <c r="VNY10" s="119"/>
      <c r="VNZ10" s="119"/>
      <c r="VOA10" s="119"/>
      <c r="VOB10" s="119"/>
      <c r="VOC10" s="116"/>
      <c r="VOD10" s="117"/>
      <c r="VOE10" s="116"/>
      <c r="VOF10" s="118"/>
      <c r="VOG10" s="119"/>
      <c r="VOH10" s="119"/>
      <c r="VOI10" s="119"/>
      <c r="VOJ10" s="119"/>
      <c r="VOK10" s="119"/>
      <c r="VOL10" s="116"/>
      <c r="VOM10" s="117"/>
      <c r="VON10" s="116"/>
      <c r="VOO10" s="118"/>
      <c r="VOP10" s="119"/>
      <c r="VOQ10" s="119"/>
      <c r="VOR10" s="119"/>
      <c r="VOS10" s="119"/>
      <c r="VOT10" s="119"/>
      <c r="VOU10" s="116"/>
      <c r="VOV10" s="117"/>
      <c r="VOW10" s="116"/>
      <c r="VOX10" s="118"/>
      <c r="VOY10" s="119"/>
      <c r="VOZ10" s="119"/>
      <c r="VPA10" s="119"/>
      <c r="VPB10" s="119"/>
      <c r="VPC10" s="119"/>
      <c r="VPD10" s="116"/>
      <c r="VPE10" s="117"/>
      <c r="VPF10" s="116"/>
      <c r="VPG10" s="118"/>
      <c r="VPH10" s="119"/>
      <c r="VPI10" s="119"/>
      <c r="VPJ10" s="119"/>
      <c r="VPK10" s="119"/>
      <c r="VPL10" s="119"/>
      <c r="VPM10" s="116"/>
      <c r="VPN10" s="117"/>
      <c r="VPO10" s="116"/>
      <c r="VPP10" s="118"/>
      <c r="VPQ10" s="119"/>
      <c r="VPR10" s="119"/>
      <c r="VPS10" s="119"/>
      <c r="VPT10" s="119"/>
      <c r="VPU10" s="119"/>
      <c r="VPV10" s="116"/>
      <c r="VPW10" s="117"/>
      <c r="VPX10" s="116"/>
      <c r="VPY10" s="118"/>
      <c r="VPZ10" s="119"/>
      <c r="VQA10" s="119"/>
      <c r="VQB10" s="119"/>
      <c r="VQC10" s="119"/>
      <c r="VQD10" s="119"/>
      <c r="VQE10" s="116"/>
      <c r="VQF10" s="117"/>
      <c r="VQG10" s="116"/>
      <c r="VQH10" s="118"/>
      <c r="VQI10" s="119"/>
      <c r="VQJ10" s="119"/>
      <c r="VQK10" s="119"/>
      <c r="VQL10" s="119"/>
      <c r="VQM10" s="119"/>
      <c r="VQN10" s="116"/>
      <c r="VQO10" s="117"/>
      <c r="VQP10" s="116"/>
      <c r="VQQ10" s="118"/>
      <c r="VQR10" s="119"/>
      <c r="VQS10" s="119"/>
      <c r="VQT10" s="119"/>
      <c r="VQU10" s="119"/>
      <c r="VQV10" s="119"/>
      <c r="VQW10" s="116"/>
      <c r="VQX10" s="117"/>
      <c r="VQY10" s="116"/>
      <c r="VQZ10" s="118"/>
      <c r="VRA10" s="119"/>
      <c r="VRB10" s="119"/>
      <c r="VRC10" s="119"/>
      <c r="VRD10" s="119"/>
      <c r="VRE10" s="119"/>
      <c r="VRF10" s="116"/>
      <c r="VRG10" s="117"/>
      <c r="VRH10" s="116"/>
      <c r="VRI10" s="118"/>
      <c r="VRJ10" s="119"/>
      <c r="VRK10" s="119"/>
      <c r="VRL10" s="119"/>
      <c r="VRM10" s="119"/>
      <c r="VRN10" s="119"/>
      <c r="VRO10" s="116"/>
      <c r="VRP10" s="117"/>
      <c r="VRQ10" s="116"/>
      <c r="VRR10" s="118"/>
      <c r="VRS10" s="119"/>
      <c r="VRT10" s="119"/>
      <c r="VRU10" s="119"/>
      <c r="VRV10" s="119"/>
      <c r="VRW10" s="119"/>
      <c r="VRX10" s="116"/>
      <c r="VRY10" s="117"/>
      <c r="VRZ10" s="116"/>
      <c r="VSA10" s="118"/>
      <c r="VSB10" s="119"/>
      <c r="VSC10" s="119"/>
      <c r="VSD10" s="119"/>
      <c r="VSE10" s="119"/>
      <c r="VSF10" s="119"/>
      <c r="VSG10" s="116"/>
      <c r="VSH10" s="117"/>
      <c r="VSI10" s="116"/>
      <c r="VSJ10" s="118"/>
      <c r="VSK10" s="119"/>
      <c r="VSL10" s="119"/>
      <c r="VSM10" s="119"/>
      <c r="VSN10" s="119"/>
      <c r="VSO10" s="119"/>
      <c r="VSP10" s="116"/>
      <c r="VSQ10" s="117"/>
      <c r="VSR10" s="116"/>
      <c r="VSS10" s="118"/>
      <c r="VST10" s="119"/>
      <c r="VSU10" s="119"/>
      <c r="VSV10" s="119"/>
      <c r="VSW10" s="119"/>
      <c r="VSX10" s="119"/>
      <c r="VSY10" s="116"/>
      <c r="VSZ10" s="117"/>
      <c r="VTA10" s="116"/>
      <c r="VTB10" s="118"/>
      <c r="VTC10" s="119"/>
      <c r="VTD10" s="119"/>
      <c r="VTE10" s="119"/>
      <c r="VTF10" s="119"/>
      <c r="VTG10" s="119"/>
      <c r="VTH10" s="116"/>
      <c r="VTI10" s="117"/>
      <c r="VTJ10" s="116"/>
      <c r="VTK10" s="118"/>
      <c r="VTL10" s="119"/>
      <c r="VTM10" s="119"/>
      <c r="VTN10" s="119"/>
      <c r="VTO10" s="119"/>
      <c r="VTP10" s="119"/>
      <c r="VTQ10" s="116"/>
      <c r="VTR10" s="117"/>
      <c r="VTS10" s="116"/>
      <c r="VTT10" s="118"/>
      <c r="VTU10" s="119"/>
      <c r="VTV10" s="119"/>
      <c r="VTW10" s="119"/>
      <c r="VTX10" s="119"/>
      <c r="VTY10" s="119"/>
      <c r="VTZ10" s="116"/>
      <c r="VUA10" s="117"/>
      <c r="VUB10" s="116"/>
      <c r="VUC10" s="118"/>
      <c r="VUD10" s="119"/>
      <c r="VUE10" s="119"/>
      <c r="VUF10" s="119"/>
      <c r="VUG10" s="119"/>
      <c r="VUH10" s="119"/>
      <c r="VUI10" s="116"/>
      <c r="VUJ10" s="117"/>
      <c r="VUK10" s="116"/>
      <c r="VUL10" s="118"/>
      <c r="VUM10" s="119"/>
      <c r="VUN10" s="119"/>
      <c r="VUO10" s="119"/>
      <c r="VUP10" s="119"/>
      <c r="VUQ10" s="119"/>
      <c r="VUR10" s="116"/>
      <c r="VUS10" s="117"/>
      <c r="VUT10" s="116"/>
      <c r="VUU10" s="118"/>
      <c r="VUV10" s="119"/>
      <c r="VUW10" s="119"/>
      <c r="VUX10" s="119"/>
      <c r="VUY10" s="119"/>
      <c r="VUZ10" s="119"/>
      <c r="VVA10" s="116"/>
      <c r="VVB10" s="117"/>
      <c r="VVC10" s="116"/>
      <c r="VVD10" s="118"/>
      <c r="VVE10" s="119"/>
      <c r="VVF10" s="119"/>
      <c r="VVG10" s="119"/>
      <c r="VVH10" s="119"/>
      <c r="VVI10" s="119"/>
      <c r="VVJ10" s="116"/>
      <c r="VVK10" s="117"/>
      <c r="VVL10" s="116"/>
      <c r="VVM10" s="118"/>
      <c r="VVN10" s="119"/>
      <c r="VVO10" s="119"/>
      <c r="VVP10" s="119"/>
      <c r="VVQ10" s="119"/>
      <c r="VVR10" s="119"/>
      <c r="VVS10" s="116"/>
      <c r="VVT10" s="117"/>
      <c r="VVU10" s="116"/>
      <c r="VVV10" s="118"/>
      <c r="VVW10" s="119"/>
      <c r="VVX10" s="119"/>
      <c r="VVY10" s="119"/>
      <c r="VVZ10" s="119"/>
      <c r="VWA10" s="119"/>
      <c r="VWB10" s="116"/>
      <c r="VWC10" s="117"/>
      <c r="VWD10" s="116"/>
      <c r="VWE10" s="118"/>
      <c r="VWF10" s="119"/>
      <c r="VWG10" s="119"/>
      <c r="VWH10" s="119"/>
      <c r="VWI10" s="119"/>
      <c r="VWJ10" s="119"/>
      <c r="VWK10" s="116"/>
      <c r="VWL10" s="117"/>
      <c r="VWM10" s="116"/>
      <c r="VWN10" s="118"/>
      <c r="VWO10" s="119"/>
      <c r="VWP10" s="119"/>
      <c r="VWQ10" s="119"/>
      <c r="VWR10" s="119"/>
      <c r="VWS10" s="119"/>
      <c r="VWT10" s="116"/>
      <c r="VWU10" s="117"/>
      <c r="VWV10" s="116"/>
      <c r="VWW10" s="118"/>
      <c r="VWX10" s="119"/>
      <c r="VWY10" s="119"/>
      <c r="VWZ10" s="119"/>
      <c r="VXA10" s="119"/>
      <c r="VXB10" s="119"/>
      <c r="VXC10" s="116"/>
      <c r="VXD10" s="117"/>
      <c r="VXE10" s="116"/>
      <c r="VXF10" s="118"/>
      <c r="VXG10" s="119"/>
      <c r="VXH10" s="119"/>
      <c r="VXI10" s="119"/>
      <c r="VXJ10" s="119"/>
      <c r="VXK10" s="119"/>
      <c r="VXL10" s="116"/>
      <c r="VXM10" s="117"/>
      <c r="VXN10" s="116"/>
      <c r="VXO10" s="118"/>
      <c r="VXP10" s="119"/>
      <c r="VXQ10" s="119"/>
      <c r="VXR10" s="119"/>
      <c r="VXS10" s="119"/>
      <c r="VXT10" s="119"/>
      <c r="VXU10" s="116"/>
      <c r="VXV10" s="117"/>
      <c r="VXW10" s="116"/>
      <c r="VXX10" s="118"/>
      <c r="VXY10" s="119"/>
      <c r="VXZ10" s="119"/>
      <c r="VYA10" s="119"/>
      <c r="VYB10" s="119"/>
      <c r="VYC10" s="119"/>
      <c r="VYD10" s="116"/>
      <c r="VYE10" s="117"/>
      <c r="VYF10" s="116"/>
      <c r="VYG10" s="118"/>
      <c r="VYH10" s="119"/>
      <c r="VYI10" s="119"/>
      <c r="VYJ10" s="119"/>
      <c r="VYK10" s="119"/>
      <c r="VYL10" s="119"/>
      <c r="VYM10" s="116"/>
      <c r="VYN10" s="117"/>
      <c r="VYO10" s="116"/>
      <c r="VYP10" s="118"/>
      <c r="VYQ10" s="119"/>
      <c r="VYR10" s="119"/>
      <c r="VYS10" s="119"/>
      <c r="VYT10" s="119"/>
      <c r="VYU10" s="119"/>
      <c r="VYV10" s="116"/>
      <c r="VYW10" s="117"/>
      <c r="VYX10" s="116"/>
      <c r="VYY10" s="118"/>
      <c r="VYZ10" s="119"/>
      <c r="VZA10" s="119"/>
      <c r="VZB10" s="119"/>
      <c r="VZC10" s="119"/>
      <c r="VZD10" s="119"/>
      <c r="VZE10" s="116"/>
      <c r="VZF10" s="117"/>
      <c r="VZG10" s="116"/>
      <c r="VZH10" s="118"/>
      <c r="VZI10" s="119"/>
      <c r="VZJ10" s="119"/>
      <c r="VZK10" s="119"/>
      <c r="VZL10" s="119"/>
      <c r="VZM10" s="119"/>
      <c r="VZN10" s="116"/>
      <c r="VZO10" s="117"/>
      <c r="VZP10" s="116"/>
      <c r="VZQ10" s="118"/>
      <c r="VZR10" s="119"/>
      <c r="VZS10" s="119"/>
      <c r="VZT10" s="119"/>
      <c r="VZU10" s="119"/>
      <c r="VZV10" s="119"/>
      <c r="VZW10" s="116"/>
      <c r="VZX10" s="117"/>
      <c r="VZY10" s="116"/>
      <c r="VZZ10" s="118"/>
      <c r="WAA10" s="119"/>
      <c r="WAB10" s="119"/>
      <c r="WAC10" s="119"/>
      <c r="WAD10" s="119"/>
      <c r="WAE10" s="119"/>
      <c r="WAF10" s="116"/>
      <c r="WAG10" s="117"/>
      <c r="WAH10" s="116"/>
      <c r="WAI10" s="118"/>
      <c r="WAJ10" s="119"/>
      <c r="WAK10" s="119"/>
      <c r="WAL10" s="119"/>
      <c r="WAM10" s="119"/>
      <c r="WAN10" s="119"/>
      <c r="WAO10" s="116"/>
      <c r="WAP10" s="117"/>
      <c r="WAQ10" s="116"/>
      <c r="WAR10" s="118"/>
      <c r="WAS10" s="119"/>
      <c r="WAT10" s="119"/>
      <c r="WAU10" s="119"/>
      <c r="WAV10" s="119"/>
      <c r="WAW10" s="119"/>
      <c r="WAX10" s="116"/>
      <c r="WAY10" s="117"/>
      <c r="WAZ10" s="116"/>
      <c r="WBA10" s="118"/>
      <c r="WBB10" s="119"/>
      <c r="WBC10" s="119"/>
      <c r="WBD10" s="119"/>
      <c r="WBE10" s="119"/>
      <c r="WBF10" s="119"/>
      <c r="WBG10" s="116"/>
      <c r="WBH10" s="117"/>
      <c r="WBI10" s="116"/>
      <c r="WBJ10" s="118"/>
      <c r="WBK10" s="119"/>
      <c r="WBL10" s="119"/>
      <c r="WBM10" s="119"/>
      <c r="WBN10" s="119"/>
      <c r="WBO10" s="119"/>
      <c r="WBP10" s="116"/>
      <c r="WBQ10" s="117"/>
      <c r="WBR10" s="116"/>
      <c r="WBS10" s="118"/>
      <c r="WBT10" s="119"/>
      <c r="WBU10" s="119"/>
      <c r="WBV10" s="119"/>
      <c r="WBW10" s="119"/>
      <c r="WBX10" s="119"/>
      <c r="WBY10" s="116"/>
      <c r="WBZ10" s="117"/>
      <c r="WCA10" s="116"/>
      <c r="WCB10" s="118"/>
      <c r="WCC10" s="119"/>
      <c r="WCD10" s="119"/>
      <c r="WCE10" s="119"/>
      <c r="WCF10" s="119"/>
      <c r="WCG10" s="119"/>
      <c r="WCH10" s="116"/>
      <c r="WCI10" s="117"/>
      <c r="WCJ10" s="116"/>
      <c r="WCK10" s="118"/>
      <c r="WCL10" s="119"/>
      <c r="WCM10" s="119"/>
      <c r="WCN10" s="119"/>
      <c r="WCO10" s="119"/>
      <c r="WCP10" s="119"/>
      <c r="WCQ10" s="116"/>
      <c r="WCR10" s="117"/>
      <c r="WCS10" s="116"/>
      <c r="WCT10" s="118"/>
      <c r="WCU10" s="119"/>
      <c r="WCV10" s="119"/>
      <c r="WCW10" s="119"/>
      <c r="WCX10" s="119"/>
      <c r="WCY10" s="119"/>
      <c r="WCZ10" s="116"/>
      <c r="WDA10" s="117"/>
      <c r="WDB10" s="116"/>
      <c r="WDC10" s="118"/>
      <c r="WDD10" s="119"/>
      <c r="WDE10" s="119"/>
      <c r="WDF10" s="119"/>
      <c r="WDG10" s="119"/>
      <c r="WDH10" s="119"/>
      <c r="WDI10" s="116"/>
      <c r="WDJ10" s="117"/>
      <c r="WDK10" s="116"/>
      <c r="WDL10" s="118"/>
      <c r="WDM10" s="119"/>
      <c r="WDN10" s="119"/>
      <c r="WDO10" s="119"/>
      <c r="WDP10" s="119"/>
      <c r="WDQ10" s="119"/>
      <c r="WDR10" s="116"/>
      <c r="WDS10" s="117"/>
      <c r="WDT10" s="116"/>
      <c r="WDU10" s="118"/>
      <c r="WDV10" s="119"/>
      <c r="WDW10" s="119"/>
      <c r="WDX10" s="119"/>
      <c r="WDY10" s="119"/>
      <c r="WDZ10" s="119"/>
      <c r="WEA10" s="116"/>
      <c r="WEB10" s="117"/>
      <c r="WEC10" s="116"/>
      <c r="WED10" s="118"/>
      <c r="WEE10" s="119"/>
      <c r="WEF10" s="119"/>
      <c r="WEG10" s="119"/>
      <c r="WEH10" s="119"/>
      <c r="WEI10" s="119"/>
      <c r="WEJ10" s="116"/>
      <c r="WEK10" s="117"/>
      <c r="WEL10" s="116"/>
      <c r="WEM10" s="118"/>
      <c r="WEN10" s="119"/>
      <c r="WEO10" s="119"/>
      <c r="WEP10" s="119"/>
      <c r="WEQ10" s="119"/>
      <c r="WER10" s="119"/>
      <c r="WES10" s="116"/>
      <c r="WET10" s="117"/>
      <c r="WEU10" s="116"/>
      <c r="WEV10" s="118"/>
      <c r="WEW10" s="119"/>
      <c r="WEX10" s="119"/>
      <c r="WEY10" s="119"/>
      <c r="WEZ10" s="119"/>
      <c r="WFA10" s="119"/>
      <c r="WFB10" s="116"/>
      <c r="WFC10" s="117"/>
      <c r="WFD10" s="116"/>
      <c r="WFE10" s="118"/>
      <c r="WFF10" s="119"/>
      <c r="WFG10" s="119"/>
      <c r="WFH10" s="119"/>
      <c r="WFI10" s="119"/>
      <c r="WFJ10" s="119"/>
      <c r="WFK10" s="116"/>
      <c r="WFL10" s="117"/>
      <c r="WFM10" s="116"/>
      <c r="WFN10" s="118"/>
      <c r="WFO10" s="119"/>
      <c r="WFP10" s="119"/>
      <c r="WFQ10" s="119"/>
      <c r="WFR10" s="119"/>
      <c r="WFS10" s="119"/>
      <c r="WFT10" s="116"/>
      <c r="WFU10" s="117"/>
      <c r="WFV10" s="116"/>
      <c r="WFW10" s="118"/>
      <c r="WFX10" s="119"/>
      <c r="WFY10" s="119"/>
      <c r="WFZ10" s="119"/>
      <c r="WGA10" s="119"/>
      <c r="WGB10" s="119"/>
      <c r="WGC10" s="116"/>
      <c r="WGD10" s="117"/>
      <c r="WGE10" s="116"/>
      <c r="WGF10" s="118"/>
      <c r="WGG10" s="119"/>
      <c r="WGH10" s="119"/>
      <c r="WGI10" s="119"/>
      <c r="WGJ10" s="119"/>
      <c r="WGK10" s="119"/>
      <c r="WGL10" s="116"/>
      <c r="WGM10" s="117"/>
      <c r="WGN10" s="116"/>
      <c r="WGO10" s="118"/>
      <c r="WGP10" s="119"/>
      <c r="WGQ10" s="119"/>
      <c r="WGR10" s="119"/>
      <c r="WGS10" s="119"/>
      <c r="WGT10" s="119"/>
      <c r="WGU10" s="116"/>
      <c r="WGV10" s="117"/>
      <c r="WGW10" s="116"/>
      <c r="WGX10" s="118"/>
      <c r="WGY10" s="119"/>
      <c r="WGZ10" s="119"/>
      <c r="WHA10" s="119"/>
      <c r="WHB10" s="119"/>
      <c r="WHC10" s="119"/>
      <c r="WHD10" s="116"/>
      <c r="WHE10" s="117"/>
      <c r="WHF10" s="116"/>
      <c r="WHG10" s="118"/>
      <c r="WHH10" s="119"/>
      <c r="WHI10" s="119"/>
      <c r="WHJ10" s="119"/>
      <c r="WHK10" s="119"/>
      <c r="WHL10" s="119"/>
      <c r="WHM10" s="116"/>
      <c r="WHN10" s="117"/>
      <c r="WHO10" s="116"/>
      <c r="WHP10" s="118"/>
      <c r="WHQ10" s="119"/>
      <c r="WHR10" s="119"/>
      <c r="WHS10" s="119"/>
      <c r="WHT10" s="119"/>
      <c r="WHU10" s="119"/>
      <c r="WHV10" s="116"/>
      <c r="WHW10" s="117"/>
      <c r="WHX10" s="116"/>
      <c r="WHY10" s="118"/>
      <c r="WHZ10" s="119"/>
      <c r="WIA10" s="119"/>
      <c r="WIB10" s="119"/>
      <c r="WIC10" s="119"/>
      <c r="WID10" s="119"/>
      <c r="WIE10" s="116"/>
      <c r="WIF10" s="117"/>
      <c r="WIG10" s="116"/>
      <c r="WIH10" s="118"/>
      <c r="WII10" s="119"/>
      <c r="WIJ10" s="119"/>
      <c r="WIK10" s="119"/>
      <c r="WIL10" s="119"/>
      <c r="WIM10" s="119"/>
      <c r="WIN10" s="116"/>
      <c r="WIO10" s="117"/>
      <c r="WIP10" s="116"/>
      <c r="WIQ10" s="118"/>
      <c r="WIR10" s="119"/>
      <c r="WIS10" s="119"/>
      <c r="WIT10" s="119"/>
      <c r="WIU10" s="119"/>
      <c r="WIV10" s="119"/>
      <c r="WIW10" s="116"/>
      <c r="WIX10" s="117"/>
      <c r="WIY10" s="116"/>
      <c r="WIZ10" s="118"/>
      <c r="WJA10" s="119"/>
      <c r="WJB10" s="119"/>
      <c r="WJC10" s="119"/>
      <c r="WJD10" s="119"/>
      <c r="WJE10" s="119"/>
      <c r="WJF10" s="116"/>
      <c r="WJG10" s="117"/>
      <c r="WJH10" s="116"/>
      <c r="WJI10" s="118"/>
      <c r="WJJ10" s="119"/>
      <c r="WJK10" s="119"/>
      <c r="WJL10" s="119"/>
      <c r="WJM10" s="119"/>
      <c r="WJN10" s="119"/>
      <c r="WJO10" s="116"/>
      <c r="WJP10" s="117"/>
      <c r="WJQ10" s="116"/>
      <c r="WJR10" s="118"/>
      <c r="WJS10" s="119"/>
      <c r="WJT10" s="119"/>
      <c r="WJU10" s="119"/>
      <c r="WJV10" s="119"/>
      <c r="WJW10" s="119"/>
      <c r="WJX10" s="116"/>
      <c r="WJY10" s="117"/>
      <c r="WJZ10" s="116"/>
      <c r="WKA10" s="118"/>
      <c r="WKB10" s="119"/>
      <c r="WKC10" s="119"/>
      <c r="WKD10" s="119"/>
      <c r="WKE10" s="119"/>
      <c r="WKF10" s="119"/>
      <c r="WKG10" s="116"/>
      <c r="WKH10" s="117"/>
      <c r="WKI10" s="116"/>
      <c r="WKJ10" s="118"/>
      <c r="WKK10" s="119"/>
      <c r="WKL10" s="119"/>
      <c r="WKM10" s="119"/>
      <c r="WKN10" s="119"/>
      <c r="WKO10" s="119"/>
      <c r="WKP10" s="116"/>
      <c r="WKQ10" s="117"/>
      <c r="WKR10" s="116"/>
      <c r="WKS10" s="118"/>
      <c r="WKT10" s="119"/>
      <c r="WKU10" s="119"/>
      <c r="WKV10" s="119"/>
      <c r="WKW10" s="119"/>
      <c r="WKX10" s="119"/>
      <c r="WKY10" s="116"/>
      <c r="WKZ10" s="117"/>
      <c r="WLA10" s="116"/>
      <c r="WLB10" s="118"/>
      <c r="WLC10" s="119"/>
      <c r="WLD10" s="119"/>
      <c r="WLE10" s="119"/>
      <c r="WLF10" s="119"/>
      <c r="WLG10" s="119"/>
      <c r="WLH10" s="116"/>
      <c r="WLI10" s="117"/>
      <c r="WLJ10" s="116"/>
      <c r="WLK10" s="118"/>
      <c r="WLL10" s="119"/>
      <c r="WLM10" s="119"/>
      <c r="WLN10" s="119"/>
      <c r="WLO10" s="119"/>
      <c r="WLP10" s="119"/>
      <c r="WLQ10" s="116"/>
      <c r="WLR10" s="117"/>
      <c r="WLS10" s="116"/>
      <c r="WLT10" s="118"/>
      <c r="WLU10" s="119"/>
      <c r="WLV10" s="119"/>
      <c r="WLW10" s="119"/>
      <c r="WLX10" s="119"/>
      <c r="WLY10" s="119"/>
      <c r="WLZ10" s="116"/>
      <c r="WMA10" s="117"/>
      <c r="WMB10" s="116"/>
      <c r="WMC10" s="118"/>
      <c r="WMD10" s="119"/>
      <c r="WME10" s="119"/>
      <c r="WMF10" s="119"/>
      <c r="WMG10" s="119"/>
      <c r="WMH10" s="119"/>
      <c r="WMI10" s="116"/>
      <c r="WMJ10" s="117"/>
      <c r="WMK10" s="116"/>
      <c r="WML10" s="118"/>
      <c r="WMM10" s="119"/>
      <c r="WMN10" s="119"/>
      <c r="WMO10" s="119"/>
      <c r="WMP10" s="119"/>
      <c r="WMQ10" s="119"/>
      <c r="WMR10" s="116"/>
      <c r="WMS10" s="117"/>
      <c r="WMT10" s="116"/>
      <c r="WMU10" s="118"/>
      <c r="WMV10" s="119"/>
      <c r="WMW10" s="119"/>
      <c r="WMX10" s="119"/>
      <c r="WMY10" s="119"/>
      <c r="WMZ10" s="119"/>
      <c r="WNA10" s="116"/>
      <c r="WNB10" s="117"/>
      <c r="WNC10" s="116"/>
      <c r="WND10" s="118"/>
      <c r="WNE10" s="119"/>
      <c r="WNF10" s="119"/>
      <c r="WNG10" s="119"/>
      <c r="WNH10" s="119"/>
      <c r="WNI10" s="119"/>
      <c r="WNJ10" s="116"/>
      <c r="WNK10" s="117"/>
      <c r="WNL10" s="116"/>
      <c r="WNM10" s="118"/>
      <c r="WNN10" s="119"/>
      <c r="WNO10" s="119"/>
      <c r="WNP10" s="119"/>
      <c r="WNQ10" s="119"/>
      <c r="WNR10" s="119"/>
      <c r="WNS10" s="116"/>
      <c r="WNT10" s="117"/>
      <c r="WNU10" s="116"/>
      <c r="WNV10" s="118"/>
      <c r="WNW10" s="119"/>
      <c r="WNX10" s="119"/>
      <c r="WNY10" s="119"/>
      <c r="WNZ10" s="119"/>
      <c r="WOA10" s="119"/>
      <c r="WOB10" s="116"/>
      <c r="WOC10" s="117"/>
      <c r="WOD10" s="116"/>
      <c r="WOE10" s="118"/>
      <c r="WOF10" s="119"/>
      <c r="WOG10" s="119"/>
      <c r="WOH10" s="119"/>
      <c r="WOI10" s="119"/>
      <c r="WOJ10" s="119"/>
      <c r="WOK10" s="116"/>
      <c r="WOL10" s="117"/>
      <c r="WOM10" s="116"/>
      <c r="WON10" s="118"/>
      <c r="WOO10" s="119"/>
      <c r="WOP10" s="119"/>
      <c r="WOQ10" s="119"/>
      <c r="WOR10" s="119"/>
      <c r="WOS10" s="119"/>
      <c r="WOT10" s="116"/>
      <c r="WOU10" s="117"/>
      <c r="WOV10" s="116"/>
      <c r="WOW10" s="118"/>
      <c r="WOX10" s="119"/>
      <c r="WOY10" s="119"/>
      <c r="WOZ10" s="119"/>
      <c r="WPA10" s="119"/>
      <c r="WPB10" s="119"/>
      <c r="WPC10" s="116"/>
      <c r="WPD10" s="117"/>
      <c r="WPE10" s="116"/>
      <c r="WPF10" s="118"/>
      <c r="WPG10" s="119"/>
      <c r="WPH10" s="119"/>
      <c r="WPI10" s="119"/>
      <c r="WPJ10" s="119"/>
      <c r="WPK10" s="119"/>
      <c r="WPL10" s="116"/>
      <c r="WPM10" s="117"/>
      <c r="WPN10" s="116"/>
      <c r="WPO10" s="118"/>
      <c r="WPP10" s="119"/>
      <c r="WPQ10" s="119"/>
      <c r="WPR10" s="119"/>
      <c r="WPS10" s="119"/>
      <c r="WPT10" s="119"/>
      <c r="WPU10" s="116"/>
      <c r="WPV10" s="117"/>
      <c r="WPW10" s="116"/>
      <c r="WPX10" s="118"/>
      <c r="WPY10" s="119"/>
      <c r="WPZ10" s="119"/>
      <c r="WQA10" s="119"/>
      <c r="WQB10" s="119"/>
      <c r="WQC10" s="119"/>
      <c r="WQD10" s="116"/>
      <c r="WQE10" s="117"/>
      <c r="WQF10" s="116"/>
      <c r="WQG10" s="118"/>
      <c r="WQH10" s="119"/>
      <c r="WQI10" s="119"/>
      <c r="WQJ10" s="119"/>
      <c r="WQK10" s="119"/>
      <c r="WQL10" s="119"/>
      <c r="WQM10" s="116"/>
      <c r="WQN10" s="117"/>
      <c r="WQO10" s="116"/>
      <c r="WQP10" s="118"/>
      <c r="WQQ10" s="119"/>
      <c r="WQR10" s="119"/>
      <c r="WQS10" s="119"/>
      <c r="WQT10" s="119"/>
      <c r="WQU10" s="119"/>
      <c r="WQV10" s="116"/>
      <c r="WQW10" s="117"/>
      <c r="WQX10" s="116"/>
      <c r="WQY10" s="118"/>
      <c r="WQZ10" s="119"/>
      <c r="WRA10" s="119"/>
      <c r="WRB10" s="119"/>
      <c r="WRC10" s="119"/>
      <c r="WRD10" s="119"/>
      <c r="WRE10" s="116"/>
      <c r="WRF10" s="117"/>
      <c r="WRG10" s="116"/>
      <c r="WRH10" s="118"/>
      <c r="WRI10" s="119"/>
      <c r="WRJ10" s="119"/>
      <c r="WRK10" s="119"/>
      <c r="WRL10" s="119"/>
      <c r="WRM10" s="119"/>
      <c r="WRN10" s="116"/>
      <c r="WRO10" s="117"/>
      <c r="WRP10" s="116"/>
      <c r="WRQ10" s="118"/>
      <c r="WRR10" s="119"/>
      <c r="WRS10" s="119"/>
      <c r="WRT10" s="119"/>
      <c r="WRU10" s="119"/>
      <c r="WRV10" s="119"/>
      <c r="WRW10" s="116"/>
      <c r="WRX10" s="117"/>
      <c r="WRY10" s="116"/>
      <c r="WRZ10" s="118"/>
      <c r="WSA10" s="119"/>
      <c r="WSB10" s="119"/>
      <c r="WSC10" s="119"/>
      <c r="WSD10" s="119"/>
      <c r="WSE10" s="119"/>
      <c r="WSF10" s="116"/>
      <c r="WSG10" s="117"/>
      <c r="WSH10" s="116"/>
      <c r="WSI10" s="118"/>
      <c r="WSJ10" s="119"/>
      <c r="WSK10" s="119"/>
      <c r="WSL10" s="119"/>
      <c r="WSM10" s="119"/>
      <c r="WSN10" s="119"/>
      <c r="WSO10" s="116"/>
      <c r="WSP10" s="117"/>
      <c r="WSQ10" s="116"/>
      <c r="WSR10" s="118"/>
      <c r="WSS10" s="119"/>
      <c r="WST10" s="119"/>
      <c r="WSU10" s="119"/>
      <c r="WSV10" s="119"/>
      <c r="WSW10" s="119"/>
      <c r="WSX10" s="116"/>
      <c r="WSY10" s="117"/>
      <c r="WSZ10" s="116"/>
      <c r="WTA10" s="118"/>
      <c r="WTB10" s="119"/>
      <c r="WTC10" s="119"/>
      <c r="WTD10" s="119"/>
      <c r="WTE10" s="119"/>
      <c r="WTF10" s="119"/>
      <c r="WTG10" s="116"/>
      <c r="WTH10" s="117"/>
      <c r="WTI10" s="116"/>
      <c r="WTJ10" s="118"/>
      <c r="WTK10" s="119"/>
      <c r="WTL10" s="119"/>
      <c r="WTM10" s="119"/>
      <c r="WTN10" s="119"/>
      <c r="WTO10" s="119"/>
      <c r="WTP10" s="116"/>
      <c r="WTQ10" s="117"/>
      <c r="WTR10" s="116"/>
      <c r="WTS10" s="118"/>
      <c r="WTT10" s="119"/>
      <c r="WTU10" s="119"/>
      <c r="WTV10" s="119"/>
      <c r="WTW10" s="119"/>
      <c r="WTX10" s="119"/>
      <c r="WTY10" s="116"/>
      <c r="WTZ10" s="117"/>
      <c r="WUA10" s="116"/>
      <c r="WUB10" s="118"/>
      <c r="WUC10" s="119"/>
      <c r="WUD10" s="119"/>
      <c r="WUE10" s="119"/>
      <c r="WUF10" s="119"/>
      <c r="WUG10" s="119"/>
      <c r="WUH10" s="116"/>
      <c r="WUI10" s="117"/>
      <c r="WUJ10" s="116"/>
      <c r="WUK10" s="118"/>
      <c r="WUL10" s="119"/>
      <c r="WUM10" s="119"/>
      <c r="WUN10" s="119"/>
      <c r="WUO10" s="119"/>
      <c r="WUP10" s="119"/>
      <c r="WUQ10" s="116"/>
      <c r="WUR10" s="117"/>
      <c r="WUS10" s="116"/>
      <c r="WUT10" s="118"/>
      <c r="WUU10" s="119"/>
      <c r="WUV10" s="119"/>
      <c r="WUW10" s="119"/>
      <c r="WUX10" s="119"/>
      <c r="WUY10" s="119"/>
      <c r="WUZ10" s="116"/>
      <c r="WVA10" s="117"/>
      <c r="WVB10" s="116"/>
      <c r="WVC10" s="118"/>
      <c r="WVD10" s="119"/>
      <c r="WVE10" s="119"/>
      <c r="WVF10" s="119"/>
      <c r="WVG10" s="119"/>
      <c r="WVH10" s="119"/>
      <c r="WVI10" s="116"/>
      <c r="WVJ10" s="117"/>
      <c r="WVK10" s="116"/>
      <c r="WVL10" s="118"/>
      <c r="WVM10" s="119"/>
      <c r="WVN10" s="119"/>
      <c r="WVO10" s="119"/>
      <c r="WVP10" s="119"/>
      <c r="WVQ10" s="119"/>
      <c r="WVR10" s="116"/>
      <c r="WVS10" s="117"/>
      <c r="WVT10" s="116"/>
      <c r="WVU10" s="118"/>
      <c r="WVV10" s="119"/>
      <c r="WVW10" s="119"/>
      <c r="WVX10" s="119"/>
      <c r="WVY10" s="119"/>
      <c r="WVZ10" s="119"/>
      <c r="WWA10" s="116"/>
      <c r="WWB10" s="117"/>
      <c r="WWC10" s="116"/>
      <c r="WWD10" s="118"/>
      <c r="WWE10" s="119"/>
      <c r="WWF10" s="119"/>
      <c r="WWG10" s="119"/>
      <c r="WWH10" s="119"/>
      <c r="WWI10" s="119"/>
      <c r="WWJ10" s="116"/>
      <c r="WWK10" s="117"/>
      <c r="WWL10" s="116"/>
      <c r="WWM10" s="118"/>
      <c r="WWN10" s="119"/>
      <c r="WWO10" s="119"/>
      <c r="WWP10" s="119"/>
      <c r="WWQ10" s="119"/>
      <c r="WWR10" s="119"/>
      <c r="WWS10" s="116"/>
      <c r="WWT10" s="117"/>
      <c r="WWU10" s="116"/>
      <c r="WWV10" s="118"/>
      <c r="WWW10" s="119"/>
      <c r="WWX10" s="119"/>
      <c r="WWY10" s="119"/>
      <c r="WWZ10" s="119"/>
      <c r="WXA10" s="119"/>
      <c r="WXB10" s="116"/>
      <c r="WXC10" s="117"/>
      <c r="WXD10" s="116"/>
      <c r="WXE10" s="118"/>
      <c r="WXF10" s="119"/>
      <c r="WXG10" s="119"/>
      <c r="WXH10" s="119"/>
      <c r="WXI10" s="119"/>
      <c r="WXJ10" s="119"/>
      <c r="WXK10" s="116"/>
      <c r="WXL10" s="117"/>
      <c r="WXM10" s="116"/>
      <c r="WXN10" s="118"/>
      <c r="WXO10" s="119"/>
      <c r="WXP10" s="119"/>
      <c r="WXQ10" s="119"/>
      <c r="WXR10" s="119"/>
      <c r="WXS10" s="119"/>
      <c r="WXT10" s="116"/>
      <c r="WXU10" s="117"/>
      <c r="WXV10" s="116"/>
      <c r="WXW10" s="118"/>
      <c r="WXX10" s="119"/>
      <c r="WXY10" s="119"/>
      <c r="WXZ10" s="119"/>
      <c r="WYA10" s="119"/>
      <c r="WYB10" s="119"/>
      <c r="WYC10" s="116"/>
      <c r="WYD10" s="117"/>
      <c r="WYE10" s="116"/>
      <c r="WYF10" s="118"/>
      <c r="WYG10" s="119"/>
      <c r="WYH10" s="119"/>
      <c r="WYI10" s="119"/>
      <c r="WYJ10" s="119"/>
      <c r="WYK10" s="119"/>
      <c r="WYL10" s="116"/>
      <c r="WYM10" s="117"/>
      <c r="WYN10" s="116"/>
      <c r="WYO10" s="118"/>
      <c r="WYP10" s="119"/>
      <c r="WYQ10" s="119"/>
      <c r="WYR10" s="119"/>
      <c r="WYS10" s="119"/>
      <c r="WYT10" s="119"/>
      <c r="WYU10" s="116"/>
      <c r="WYV10" s="117"/>
      <c r="WYW10" s="116"/>
      <c r="WYX10" s="118"/>
      <c r="WYY10" s="119"/>
      <c r="WYZ10" s="119"/>
      <c r="WZA10" s="119"/>
      <c r="WZB10" s="119"/>
      <c r="WZC10" s="119"/>
      <c r="WZD10" s="116"/>
      <c r="WZE10" s="117"/>
      <c r="WZF10" s="116"/>
      <c r="WZG10" s="118"/>
      <c r="WZH10" s="119"/>
      <c r="WZI10" s="119"/>
      <c r="WZJ10" s="119"/>
      <c r="WZK10" s="119"/>
      <c r="WZL10" s="119"/>
      <c r="WZM10" s="116"/>
      <c r="WZN10" s="117"/>
      <c r="WZO10" s="116"/>
      <c r="WZP10" s="118"/>
      <c r="WZQ10" s="119"/>
      <c r="WZR10" s="119"/>
      <c r="WZS10" s="119"/>
      <c r="WZT10" s="119"/>
      <c r="WZU10" s="119"/>
      <c r="WZV10" s="116"/>
      <c r="WZW10" s="117"/>
      <c r="WZX10" s="116"/>
      <c r="WZY10" s="118"/>
      <c r="WZZ10" s="119"/>
      <c r="XAA10" s="119"/>
      <c r="XAB10" s="119"/>
      <c r="XAC10" s="119"/>
      <c r="XAD10" s="119"/>
      <c r="XAE10" s="116"/>
      <c r="XAF10" s="117"/>
      <c r="XAG10" s="116"/>
      <c r="XAH10" s="118"/>
      <c r="XAI10" s="119"/>
      <c r="XAJ10" s="119"/>
      <c r="XAK10" s="119"/>
      <c r="XAL10" s="119"/>
      <c r="XAM10" s="119"/>
      <c r="XAN10" s="116"/>
      <c r="XAO10" s="117"/>
      <c r="XAP10" s="116"/>
      <c r="XAQ10" s="118"/>
      <c r="XAR10" s="119"/>
      <c r="XAS10" s="119"/>
      <c r="XAT10" s="119"/>
      <c r="XAU10" s="119"/>
      <c r="XAV10" s="119"/>
      <c r="XAW10" s="116"/>
      <c r="XAX10" s="117"/>
      <c r="XAY10" s="116"/>
      <c r="XAZ10" s="118"/>
      <c r="XBA10" s="119"/>
      <c r="XBB10" s="119"/>
      <c r="XBC10" s="119"/>
      <c r="XBD10" s="119"/>
      <c r="XBE10" s="119"/>
      <c r="XBF10" s="116"/>
      <c r="XBG10" s="117"/>
      <c r="XBH10" s="116"/>
      <c r="XBI10" s="118"/>
      <c r="XBJ10" s="119"/>
      <c r="XBK10" s="119"/>
      <c r="XBL10" s="119"/>
      <c r="XBM10" s="119"/>
      <c r="XBN10" s="119"/>
      <c r="XBO10" s="116"/>
      <c r="XBP10" s="117"/>
      <c r="XBQ10" s="116"/>
      <c r="XBR10" s="118"/>
      <c r="XBS10" s="119"/>
      <c r="XBT10" s="119"/>
      <c r="XBU10" s="119"/>
      <c r="XBV10" s="119"/>
      <c r="XBW10" s="119"/>
      <c r="XBX10" s="116"/>
      <c r="XBY10" s="117"/>
      <c r="XBZ10" s="116"/>
      <c r="XCA10" s="118"/>
      <c r="XCB10" s="119"/>
      <c r="XCC10" s="119"/>
      <c r="XCD10" s="119"/>
      <c r="XCE10" s="119"/>
      <c r="XCF10" s="119"/>
      <c r="XCG10" s="116"/>
      <c r="XCH10" s="117"/>
      <c r="XCI10" s="116"/>
      <c r="XCJ10" s="118"/>
      <c r="XCK10" s="119"/>
      <c r="XCL10" s="119"/>
      <c r="XCM10" s="119"/>
      <c r="XCN10" s="119"/>
      <c r="XCO10" s="119"/>
      <c r="XCP10" s="116"/>
      <c r="XCQ10" s="117"/>
      <c r="XCR10" s="116"/>
      <c r="XCS10" s="118"/>
      <c r="XCT10" s="119"/>
      <c r="XCU10" s="119"/>
      <c r="XCV10" s="119"/>
      <c r="XCW10" s="119"/>
      <c r="XCX10" s="119"/>
      <c r="XCY10" s="116"/>
      <c r="XCZ10" s="117"/>
      <c r="XDA10" s="116"/>
      <c r="XDB10" s="118"/>
      <c r="XDC10" s="119"/>
      <c r="XDD10" s="119"/>
      <c r="XDE10" s="119"/>
      <c r="XDF10" s="119"/>
      <c r="XDG10" s="119"/>
      <c r="XDH10" s="116"/>
      <c r="XDI10" s="117"/>
      <c r="XDJ10" s="116"/>
      <c r="XDK10" s="118"/>
      <c r="XDL10" s="119"/>
      <c r="XDM10" s="119"/>
      <c r="XDN10" s="119"/>
      <c r="XDO10" s="119"/>
      <c r="XDP10" s="119"/>
      <c r="XDQ10" s="116"/>
      <c r="XDR10" s="117"/>
      <c r="XDS10" s="116"/>
      <c r="XDT10" s="118"/>
      <c r="XDU10" s="119"/>
      <c r="XDV10" s="119"/>
      <c r="XDW10" s="119"/>
      <c r="XDX10" s="119"/>
      <c r="XDY10" s="119"/>
      <c r="XDZ10" s="116"/>
      <c r="XEA10" s="117"/>
      <c r="XEB10" s="116"/>
      <c r="XEC10" s="118"/>
      <c r="XED10" s="119"/>
      <c r="XEE10" s="119"/>
      <c r="XEF10" s="119"/>
      <c r="XEG10" s="119"/>
      <c r="XEH10" s="119"/>
      <c r="XEI10" s="116"/>
      <c r="XEJ10" s="117"/>
      <c r="XEK10" s="116"/>
      <c r="XEL10" s="118"/>
      <c r="XEM10" s="119"/>
      <c r="XEN10" s="119"/>
      <c r="XEO10" s="119"/>
      <c r="XEP10" s="119"/>
      <c r="XEQ10" s="119"/>
      <c r="XER10" s="116"/>
      <c r="XES10" s="117"/>
      <c r="XET10" s="116"/>
      <c r="XEU10" s="118"/>
      <c r="XEV10" s="119"/>
      <c r="XEW10" s="119"/>
      <c r="XEX10" s="119"/>
      <c r="XEY10" s="119"/>
      <c r="XEZ10" s="119"/>
      <c r="XFA10" s="116"/>
      <c r="XFB10" s="117"/>
      <c r="XFC10" s="116"/>
      <c r="XFD10" s="118"/>
    </row>
    <row r="11" spans="1:16384" ht="31.5">
      <c r="A11" s="146"/>
      <c r="B11" s="147"/>
      <c r="C11" s="148">
        <v>81</v>
      </c>
      <c r="D11" s="149" t="s">
        <v>121</v>
      </c>
      <c r="E11" s="306">
        <f t="shared" si="3"/>
        <v>0</v>
      </c>
      <c r="F11" s="306">
        <f t="shared" si="2"/>
        <v>0</v>
      </c>
      <c r="G11" s="306">
        <f t="shared" si="1"/>
        <v>0</v>
      </c>
      <c r="H11" s="518" t="s">
        <v>741</v>
      </c>
      <c r="I11" s="518" t="s">
        <v>741</v>
      </c>
      <c r="Q11" s="519"/>
    </row>
    <row r="12" spans="1:16384" ht="31.5">
      <c r="A12" s="150">
        <v>5</v>
      </c>
      <c r="B12" s="151"/>
      <c r="C12" s="152"/>
      <c r="D12" s="153" t="s">
        <v>163</v>
      </c>
      <c r="E12" s="307">
        <f>SUM(E13)</f>
        <v>0</v>
      </c>
      <c r="F12" s="307">
        <f t="shared" ref="F12:G22" si="4">SUM(F13)</f>
        <v>0</v>
      </c>
      <c r="G12" s="307">
        <f t="shared" si="4"/>
        <v>0</v>
      </c>
      <c r="H12" s="518" t="s">
        <v>741</v>
      </c>
      <c r="I12" s="518" t="s">
        <v>741</v>
      </c>
    </row>
    <row r="13" spans="1:16384" s="168" customFormat="1" ht="31.5">
      <c r="A13" s="167"/>
      <c r="B13" s="167">
        <v>54</v>
      </c>
      <c r="C13" s="152"/>
      <c r="D13" s="153" t="s">
        <v>164</v>
      </c>
      <c r="E13" s="307">
        <f>SUM(E14)</f>
        <v>0</v>
      </c>
      <c r="F13" s="307">
        <f t="shared" si="4"/>
        <v>0</v>
      </c>
      <c r="G13" s="307">
        <f t="shared" si="4"/>
        <v>0</v>
      </c>
      <c r="H13" s="518" t="s">
        <v>741</v>
      </c>
      <c r="I13" s="518" t="s">
        <v>741</v>
      </c>
    </row>
    <row r="14" spans="1:16384" s="168" customFormat="1" ht="63">
      <c r="A14" s="167"/>
      <c r="B14" s="167" t="s">
        <v>220</v>
      </c>
      <c r="C14" s="152"/>
      <c r="D14" s="159" t="s">
        <v>221</v>
      </c>
      <c r="E14" s="307">
        <f>SUM(E15)</f>
        <v>0</v>
      </c>
      <c r="F14" s="307">
        <f t="shared" si="4"/>
        <v>0</v>
      </c>
      <c r="G14" s="307">
        <f t="shared" si="4"/>
        <v>0</v>
      </c>
      <c r="H14" s="518" t="s">
        <v>741</v>
      </c>
      <c r="I14" s="518" t="s">
        <v>741</v>
      </c>
    </row>
    <row r="15" spans="1:16384" ht="47.25">
      <c r="A15" s="154"/>
      <c r="B15" s="154" t="s">
        <v>222</v>
      </c>
      <c r="C15" s="155"/>
      <c r="D15" s="160" t="s">
        <v>223</v>
      </c>
      <c r="E15" s="306">
        <f t="shared" ref="E15:E22" si="5">SUM(E16)</f>
        <v>0</v>
      </c>
      <c r="F15" s="306">
        <f t="shared" ref="F15:F22" si="6">SUM(F16)</f>
        <v>0</v>
      </c>
      <c r="G15" s="306">
        <f t="shared" si="4"/>
        <v>0</v>
      </c>
      <c r="H15" s="518" t="s">
        <v>741</v>
      </c>
      <c r="I15" s="518" t="s">
        <v>741</v>
      </c>
    </row>
    <row r="16" spans="1:16384" s="108" customFormat="1">
      <c r="A16" s="146"/>
      <c r="B16" s="147"/>
      <c r="C16" s="148">
        <v>11</v>
      </c>
      <c r="D16" s="149" t="s">
        <v>36</v>
      </c>
      <c r="E16" s="306">
        <f t="shared" si="5"/>
        <v>0</v>
      </c>
      <c r="F16" s="306">
        <f t="shared" si="6"/>
        <v>0</v>
      </c>
      <c r="G16" s="306">
        <f t="shared" si="4"/>
        <v>0</v>
      </c>
      <c r="H16" s="518" t="s">
        <v>741</v>
      </c>
      <c r="I16" s="518" t="s">
        <v>741</v>
      </c>
    </row>
    <row r="17" spans="1:9" ht="15.75" customHeight="1">
      <c r="A17" s="171"/>
      <c r="B17" s="155"/>
      <c r="C17" s="172" t="s">
        <v>248</v>
      </c>
      <c r="D17" s="173"/>
      <c r="E17" s="306">
        <f t="shared" si="5"/>
        <v>0</v>
      </c>
      <c r="F17" s="306">
        <f t="shared" si="6"/>
        <v>0</v>
      </c>
      <c r="G17" s="306">
        <f t="shared" si="4"/>
        <v>0</v>
      </c>
      <c r="H17" s="518" t="s">
        <v>741</v>
      </c>
      <c r="I17" s="518" t="s">
        <v>741</v>
      </c>
    </row>
    <row r="18" spans="1:9">
      <c r="A18" s="171"/>
      <c r="B18" s="155"/>
      <c r="C18" s="172" t="s">
        <v>249</v>
      </c>
      <c r="D18" s="173"/>
      <c r="E18" s="306">
        <f t="shared" si="5"/>
        <v>0</v>
      </c>
      <c r="F18" s="306">
        <f t="shared" si="6"/>
        <v>0</v>
      </c>
      <c r="G18" s="306">
        <f t="shared" si="4"/>
        <v>0</v>
      </c>
      <c r="H18" s="518" t="s">
        <v>741</v>
      </c>
      <c r="I18" s="518" t="s">
        <v>741</v>
      </c>
    </row>
    <row r="19" spans="1:9">
      <c r="A19" s="171"/>
      <c r="B19" s="155"/>
      <c r="C19" s="172" t="s">
        <v>32</v>
      </c>
      <c r="D19" s="173" t="s">
        <v>31</v>
      </c>
      <c r="E19" s="306">
        <f t="shared" si="5"/>
        <v>0</v>
      </c>
      <c r="F19" s="306">
        <f t="shared" si="6"/>
        <v>0</v>
      </c>
      <c r="G19" s="306">
        <f t="shared" si="4"/>
        <v>0</v>
      </c>
      <c r="H19" s="518" t="s">
        <v>741</v>
      </c>
      <c r="I19" s="518" t="s">
        <v>741</v>
      </c>
    </row>
    <row r="20" spans="1:9">
      <c r="A20" s="171"/>
      <c r="B20" s="155"/>
      <c r="C20" s="172" t="s">
        <v>233</v>
      </c>
      <c r="D20" s="173" t="s">
        <v>234</v>
      </c>
      <c r="E20" s="306">
        <f t="shared" si="5"/>
        <v>0</v>
      </c>
      <c r="F20" s="306">
        <f t="shared" si="6"/>
        <v>0</v>
      </c>
      <c r="G20" s="306">
        <f t="shared" si="4"/>
        <v>0</v>
      </c>
      <c r="H20" s="518" t="s">
        <v>741</v>
      </c>
      <c r="I20" s="518" t="s">
        <v>741</v>
      </c>
    </row>
    <row r="21" spans="1:9">
      <c r="A21" s="171"/>
      <c r="B21" s="155"/>
      <c r="C21" s="172" t="s">
        <v>250</v>
      </c>
      <c r="D21" s="173" t="s">
        <v>30</v>
      </c>
      <c r="E21" s="306">
        <f t="shared" si="5"/>
        <v>0</v>
      </c>
      <c r="F21" s="306">
        <f t="shared" si="6"/>
        <v>0</v>
      </c>
      <c r="G21" s="306">
        <f t="shared" si="4"/>
        <v>0</v>
      </c>
      <c r="H21" s="518" t="s">
        <v>741</v>
      </c>
      <c r="I21" s="518" t="s">
        <v>741</v>
      </c>
    </row>
    <row r="22" spans="1:9">
      <c r="A22" s="171"/>
      <c r="B22" s="155"/>
      <c r="C22" s="172" t="s">
        <v>235</v>
      </c>
      <c r="D22" s="173" t="s">
        <v>251</v>
      </c>
      <c r="E22" s="306">
        <f t="shared" si="5"/>
        <v>0</v>
      </c>
      <c r="F22" s="306">
        <f t="shared" si="6"/>
        <v>0</v>
      </c>
      <c r="G22" s="306">
        <f t="shared" si="4"/>
        <v>0</v>
      </c>
      <c r="H22" s="518" t="s">
        <v>741</v>
      </c>
      <c r="I22" s="518" t="s">
        <v>741</v>
      </c>
    </row>
    <row r="23" spans="1:9">
      <c r="A23" s="171"/>
      <c r="B23" s="155"/>
      <c r="C23" s="171" t="s">
        <v>249</v>
      </c>
      <c r="D23" s="155" t="s">
        <v>252</v>
      </c>
      <c r="E23" s="308"/>
      <c r="F23" s="308"/>
      <c r="G23" s="308"/>
      <c r="H23" s="518" t="s">
        <v>741</v>
      </c>
      <c r="I23" s="518" t="s">
        <v>741</v>
      </c>
    </row>
    <row r="24" spans="1:9">
      <c r="H24" s="174"/>
      <c r="I24" s="174"/>
    </row>
    <row r="25" spans="1:9" ht="45">
      <c r="A25" s="175" t="s">
        <v>28</v>
      </c>
      <c r="B25" s="175" t="s">
        <v>39</v>
      </c>
      <c r="C25" s="175" t="s">
        <v>37</v>
      </c>
      <c r="D25" s="176" t="s">
        <v>13</v>
      </c>
      <c r="E25" s="156" t="s">
        <v>166</v>
      </c>
      <c r="F25" s="156" t="s">
        <v>167</v>
      </c>
      <c r="G25" s="156" t="s">
        <v>168</v>
      </c>
      <c r="H25" s="156" t="s">
        <v>180</v>
      </c>
      <c r="I25" s="156" t="s">
        <v>180</v>
      </c>
    </row>
    <row r="26" spans="1:9">
      <c r="A26" s="658">
        <v>1</v>
      </c>
      <c r="B26" s="658"/>
      <c r="C26" s="658"/>
      <c r="D26" s="658"/>
      <c r="E26" s="142">
        <v>2</v>
      </c>
      <c r="F26" s="142">
        <v>3</v>
      </c>
      <c r="G26" s="142">
        <v>4</v>
      </c>
      <c r="H26" s="142" t="s">
        <v>204</v>
      </c>
      <c r="I26" s="142" t="s">
        <v>203</v>
      </c>
    </row>
    <row r="27" spans="1:9">
      <c r="A27" s="177" t="s">
        <v>229</v>
      </c>
      <c r="B27" s="177"/>
      <c r="C27" s="177"/>
      <c r="D27" s="177"/>
      <c r="E27" s="313">
        <f t="shared" ref="E27:G27" si="7">SUM(E28:E35)</f>
        <v>0</v>
      </c>
      <c r="F27" s="313">
        <f t="shared" si="7"/>
        <v>0</v>
      </c>
      <c r="G27" s="313">
        <f t="shared" si="7"/>
        <v>0</v>
      </c>
      <c r="H27" s="518" t="s">
        <v>741</v>
      </c>
      <c r="I27" s="518" t="s">
        <v>741</v>
      </c>
    </row>
    <row r="28" spans="1:9">
      <c r="A28" s="175"/>
      <c r="B28" s="175"/>
      <c r="C28" s="178" t="s">
        <v>230</v>
      </c>
      <c r="D28" s="179" t="s">
        <v>231</v>
      </c>
      <c r="E28" s="314">
        <v>0</v>
      </c>
      <c r="F28" s="314">
        <v>0</v>
      </c>
      <c r="G28" s="314">
        <v>0</v>
      </c>
      <c r="H28" s="518" t="s">
        <v>741</v>
      </c>
      <c r="I28" s="518" t="s">
        <v>741</v>
      </c>
    </row>
    <row r="29" spans="1:9">
      <c r="A29" s="175"/>
      <c r="B29" s="175"/>
      <c r="C29" s="178" t="s">
        <v>225</v>
      </c>
      <c r="D29" s="179" t="s">
        <v>232</v>
      </c>
      <c r="E29" s="314">
        <v>0</v>
      </c>
      <c r="F29" s="314">
        <v>0</v>
      </c>
      <c r="G29" s="314">
        <v>0</v>
      </c>
      <c r="H29" s="518" t="s">
        <v>741</v>
      </c>
      <c r="I29" s="518" t="s">
        <v>741</v>
      </c>
    </row>
    <row r="30" spans="1:9">
      <c r="A30" s="175"/>
      <c r="B30" s="175"/>
      <c r="C30" s="178" t="s">
        <v>233</v>
      </c>
      <c r="D30" s="179" t="s">
        <v>234</v>
      </c>
      <c r="E30" s="314">
        <v>0</v>
      </c>
      <c r="F30" s="314">
        <v>0</v>
      </c>
      <c r="G30" s="314">
        <v>0</v>
      </c>
      <c r="H30" s="518" t="s">
        <v>741</v>
      </c>
      <c r="I30" s="518" t="s">
        <v>741</v>
      </c>
    </row>
    <row r="31" spans="1:9">
      <c r="A31" s="175"/>
      <c r="B31" s="175"/>
      <c r="C31" s="178" t="s">
        <v>235</v>
      </c>
      <c r="D31" s="179" t="s">
        <v>236</v>
      </c>
      <c r="E31" s="314">
        <v>0</v>
      </c>
      <c r="F31" s="314">
        <v>0</v>
      </c>
      <c r="G31" s="314">
        <v>0</v>
      </c>
      <c r="H31" s="518" t="s">
        <v>741</v>
      </c>
      <c r="I31" s="518" t="s">
        <v>741</v>
      </c>
    </row>
    <row r="32" spans="1:9">
      <c r="A32" s="175"/>
      <c r="B32" s="175"/>
      <c r="C32" s="178" t="s">
        <v>237</v>
      </c>
      <c r="D32" s="179" t="s">
        <v>238</v>
      </c>
      <c r="E32" s="314">
        <v>0</v>
      </c>
      <c r="F32" s="314">
        <v>0</v>
      </c>
      <c r="G32" s="314">
        <v>0</v>
      </c>
      <c r="H32" s="518" t="s">
        <v>741</v>
      </c>
      <c r="I32" s="518" t="s">
        <v>741</v>
      </c>
    </row>
    <row r="33" spans="1:9">
      <c r="A33" s="175"/>
      <c r="B33" s="175"/>
      <c r="C33" s="178" t="s">
        <v>239</v>
      </c>
      <c r="D33" s="179" t="s">
        <v>240</v>
      </c>
      <c r="E33" s="314">
        <v>0</v>
      </c>
      <c r="F33" s="314">
        <v>0</v>
      </c>
      <c r="G33" s="314">
        <v>0</v>
      </c>
      <c r="H33" s="518" t="s">
        <v>741</v>
      </c>
      <c r="I33" s="518" t="s">
        <v>741</v>
      </c>
    </row>
    <row r="34" spans="1:9" ht="47.25">
      <c r="A34" s="175"/>
      <c r="B34" s="175"/>
      <c r="C34" s="178" t="s">
        <v>241</v>
      </c>
      <c r="D34" s="180" t="s">
        <v>242</v>
      </c>
      <c r="E34" s="314">
        <v>0</v>
      </c>
      <c r="F34" s="314">
        <v>0</v>
      </c>
      <c r="G34" s="314">
        <v>0</v>
      </c>
      <c r="H34" s="518" t="s">
        <v>741</v>
      </c>
      <c r="I34" s="518" t="s">
        <v>741</v>
      </c>
    </row>
    <row r="35" spans="1:9">
      <c r="A35" s="175"/>
      <c r="B35" s="175"/>
      <c r="C35" s="178" t="s">
        <v>243</v>
      </c>
      <c r="D35" s="179" t="s">
        <v>244</v>
      </c>
      <c r="E35" s="314">
        <v>0</v>
      </c>
      <c r="F35" s="314">
        <v>0</v>
      </c>
      <c r="G35" s="314">
        <v>0</v>
      </c>
      <c r="H35" s="518" t="s">
        <v>741</v>
      </c>
      <c r="I35" s="518" t="s">
        <v>741</v>
      </c>
    </row>
    <row r="36" spans="1:9">
      <c r="A36" s="177" t="s">
        <v>245</v>
      </c>
      <c r="B36" s="177"/>
      <c r="C36" s="177"/>
      <c r="D36" s="177"/>
      <c r="E36" s="313">
        <f>SUM(E37:E44)</f>
        <v>0</v>
      </c>
      <c r="F36" s="313">
        <f t="shared" ref="F36:G36" si="8">SUM(F37:F44)</f>
        <v>0</v>
      </c>
      <c r="G36" s="313">
        <f t="shared" si="8"/>
        <v>0</v>
      </c>
      <c r="H36" s="518" t="s">
        <v>741</v>
      </c>
      <c r="I36" s="518" t="s">
        <v>741</v>
      </c>
    </row>
    <row r="37" spans="1:9">
      <c r="A37" s="181"/>
      <c r="B37" s="181"/>
      <c r="C37" s="178" t="s">
        <v>246</v>
      </c>
      <c r="D37" s="179" t="s">
        <v>231</v>
      </c>
      <c r="E37" s="314">
        <v>0</v>
      </c>
      <c r="F37" s="314">
        <v>0</v>
      </c>
      <c r="G37" s="314">
        <v>0</v>
      </c>
      <c r="H37" s="518" t="s">
        <v>741</v>
      </c>
      <c r="I37" s="518" t="s">
        <v>741</v>
      </c>
    </row>
    <row r="38" spans="1:9">
      <c r="A38" s="181"/>
      <c r="B38" s="181"/>
      <c r="C38" s="178" t="s">
        <v>225</v>
      </c>
      <c r="D38" s="179" t="s">
        <v>232</v>
      </c>
      <c r="E38" s="314">
        <v>0</v>
      </c>
      <c r="F38" s="314">
        <v>0</v>
      </c>
      <c r="G38" s="314">
        <v>0</v>
      </c>
      <c r="H38" s="518" t="s">
        <v>741</v>
      </c>
      <c r="I38" s="518" t="s">
        <v>741</v>
      </c>
    </row>
    <row r="39" spans="1:9">
      <c r="A39" s="181"/>
      <c r="B39" s="181"/>
      <c r="C39" s="178" t="s">
        <v>233</v>
      </c>
      <c r="D39" s="179" t="s">
        <v>234</v>
      </c>
      <c r="E39" s="314">
        <v>0</v>
      </c>
      <c r="F39" s="314">
        <v>0</v>
      </c>
      <c r="G39" s="314">
        <v>0</v>
      </c>
      <c r="H39" s="518" t="s">
        <v>741</v>
      </c>
      <c r="I39" s="518" t="s">
        <v>741</v>
      </c>
    </row>
    <row r="40" spans="1:9">
      <c r="A40" s="181"/>
      <c r="B40" s="181"/>
      <c r="C40" s="178" t="s">
        <v>235</v>
      </c>
      <c r="D40" s="179" t="s">
        <v>236</v>
      </c>
      <c r="E40" s="314">
        <v>0</v>
      </c>
      <c r="F40" s="314">
        <v>0</v>
      </c>
      <c r="G40" s="314">
        <v>0</v>
      </c>
      <c r="H40" s="518" t="s">
        <v>741</v>
      </c>
      <c r="I40" s="518" t="s">
        <v>741</v>
      </c>
    </row>
    <row r="41" spans="1:9">
      <c r="A41" s="181"/>
      <c r="B41" s="181"/>
      <c r="C41" s="178" t="s">
        <v>237</v>
      </c>
      <c r="D41" s="179" t="s">
        <v>238</v>
      </c>
      <c r="E41" s="314">
        <v>0</v>
      </c>
      <c r="F41" s="314">
        <v>0</v>
      </c>
      <c r="G41" s="314">
        <v>0</v>
      </c>
      <c r="H41" s="518" t="s">
        <v>741</v>
      </c>
      <c r="I41" s="518" t="s">
        <v>741</v>
      </c>
    </row>
    <row r="42" spans="1:9">
      <c r="A42" s="181"/>
      <c r="B42" s="181"/>
      <c r="C42" s="178" t="s">
        <v>239</v>
      </c>
      <c r="D42" s="179" t="s">
        <v>247</v>
      </c>
      <c r="E42" s="314">
        <v>0</v>
      </c>
      <c r="F42" s="314">
        <v>0</v>
      </c>
      <c r="G42" s="314">
        <v>0</v>
      </c>
      <c r="H42" s="518" t="s">
        <v>741</v>
      </c>
      <c r="I42" s="518" t="s">
        <v>741</v>
      </c>
    </row>
    <row r="43" spans="1:9" ht="47.25">
      <c r="A43" s="181"/>
      <c r="B43" s="181"/>
      <c r="C43" s="178" t="s">
        <v>241</v>
      </c>
      <c r="D43" s="180" t="s">
        <v>242</v>
      </c>
      <c r="E43" s="314">
        <v>0</v>
      </c>
      <c r="F43" s="314">
        <v>0</v>
      </c>
      <c r="G43" s="314">
        <v>0</v>
      </c>
      <c r="H43" s="518" t="s">
        <v>741</v>
      </c>
      <c r="I43" s="518" t="s">
        <v>741</v>
      </c>
    </row>
    <row r="44" spans="1:9">
      <c r="A44" s="181"/>
      <c r="B44" s="181"/>
      <c r="C44" s="178" t="s">
        <v>243</v>
      </c>
      <c r="D44" s="179" t="s">
        <v>244</v>
      </c>
      <c r="E44" s="314">
        <v>0</v>
      </c>
      <c r="F44" s="314">
        <v>0</v>
      </c>
      <c r="G44" s="314">
        <v>0</v>
      </c>
      <c r="H44" s="518" t="s">
        <v>741</v>
      </c>
      <c r="I44" s="518" t="s">
        <v>741</v>
      </c>
    </row>
    <row r="45" spans="1:9">
      <c r="A45" s="120"/>
      <c r="B45" s="120"/>
      <c r="C45" s="120"/>
      <c r="D45" s="120"/>
      <c r="E45" s="120"/>
      <c r="F45" s="120"/>
      <c r="G45" s="120"/>
    </row>
    <row r="46" spans="1:9">
      <c r="A46" s="659"/>
      <c r="B46" s="659"/>
      <c r="C46" s="659"/>
      <c r="D46" s="659"/>
      <c r="E46" s="659"/>
      <c r="F46" s="659"/>
      <c r="G46" s="659"/>
    </row>
  </sheetData>
  <mergeCells count="6">
    <mergeCell ref="A2:I2"/>
    <mergeCell ref="A4:I4"/>
    <mergeCell ref="A6:D6"/>
    <mergeCell ref="A1:I1"/>
    <mergeCell ref="A46:G46"/>
    <mergeCell ref="A26:D26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4"/>
  <sheetViews>
    <sheetView zoomScaleNormal="100" workbookViewId="0">
      <selection activeCell="H199" sqref="H199"/>
    </sheetView>
  </sheetViews>
  <sheetFormatPr defaultColWidth="9.140625" defaultRowHeight="15.75"/>
  <cols>
    <col min="1" max="1" width="13.140625" style="285" customWidth="1"/>
    <col min="2" max="2" width="58" style="285" customWidth="1"/>
    <col min="3" max="3" width="13.140625" style="285" bestFit="1" customWidth="1"/>
    <col min="4" max="4" width="12.85546875" style="285" customWidth="1"/>
    <col min="5" max="5" width="9.42578125" style="536" customWidth="1"/>
    <col min="6" max="7" width="15.140625" style="462" customWidth="1"/>
    <col min="8" max="8" width="16.28515625" style="462" customWidth="1"/>
    <col min="9" max="9" width="10.7109375" style="463" bestFit="1" customWidth="1"/>
    <col min="10" max="10" width="10.28515625" style="463" bestFit="1" customWidth="1"/>
    <col min="11" max="11" width="11.85546875" style="463" bestFit="1" customWidth="1"/>
    <col min="12" max="12" width="15.42578125" style="463" customWidth="1"/>
    <col min="13" max="13" width="9.140625" style="463" customWidth="1"/>
    <col min="14" max="84" width="9.140625" style="463"/>
    <col min="85" max="16384" width="9.140625" style="266"/>
  </cols>
  <sheetData>
    <row r="1" spans="1:84" ht="15.75" customHeight="1">
      <c r="A1" s="661" t="s">
        <v>165</v>
      </c>
      <c r="B1" s="661"/>
      <c r="C1" s="661"/>
      <c r="D1" s="661"/>
      <c r="E1" s="661"/>
      <c r="F1" s="524"/>
      <c r="G1" s="461"/>
    </row>
    <row r="2" spans="1:84" s="267" customFormat="1" ht="15.75" customHeight="1">
      <c r="A2" s="661" t="s">
        <v>51</v>
      </c>
      <c r="B2" s="661"/>
      <c r="C2" s="661"/>
      <c r="D2" s="661"/>
      <c r="E2" s="661"/>
      <c r="F2" s="465"/>
      <c r="G2" s="465"/>
      <c r="H2" s="465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  <c r="BU2" s="464"/>
      <c r="BV2" s="464"/>
      <c r="BW2" s="464"/>
      <c r="BX2" s="464"/>
      <c r="BY2" s="464"/>
      <c r="BZ2" s="464"/>
      <c r="CA2" s="464"/>
      <c r="CB2" s="464"/>
      <c r="CC2" s="464"/>
      <c r="CD2" s="464"/>
      <c r="CE2" s="464"/>
      <c r="CF2" s="464"/>
    </row>
    <row r="3" spans="1:84" s="265" customFormat="1">
      <c r="A3" s="268"/>
      <c r="B3" s="268"/>
      <c r="C3" s="269"/>
      <c r="D3" s="269"/>
      <c r="E3" s="525"/>
      <c r="F3" s="466"/>
      <c r="G3" s="466"/>
      <c r="H3" s="467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8"/>
      <c r="CB3" s="468"/>
      <c r="CC3" s="468"/>
      <c r="CD3" s="468"/>
      <c r="CE3" s="468"/>
      <c r="CF3" s="468"/>
    </row>
    <row r="4" spans="1:84" s="265" customFormat="1" ht="47.25">
      <c r="A4" s="270" t="s">
        <v>44</v>
      </c>
      <c r="B4" s="270" t="s">
        <v>45</v>
      </c>
      <c r="C4" s="271" t="s">
        <v>167</v>
      </c>
      <c r="D4" s="271" t="s">
        <v>168</v>
      </c>
      <c r="E4" s="526" t="s">
        <v>180</v>
      </c>
      <c r="F4" s="466"/>
      <c r="G4" s="466"/>
      <c r="H4" s="467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</row>
    <row r="5" spans="1:84" s="273" customFormat="1" ht="11.25">
      <c r="A5" s="660">
        <v>1</v>
      </c>
      <c r="B5" s="660"/>
      <c r="C5" s="272">
        <v>2</v>
      </c>
      <c r="D5" s="272">
        <v>3</v>
      </c>
      <c r="E5" s="527" t="s">
        <v>224</v>
      </c>
      <c r="F5" s="469"/>
      <c r="G5" s="469"/>
      <c r="H5" s="470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</row>
    <row r="6" spans="1:84" s="265" customFormat="1">
      <c r="A6" s="286" t="s">
        <v>694</v>
      </c>
      <c r="B6" s="287" t="s">
        <v>702</v>
      </c>
      <c r="C6" s="288">
        <f>C7</f>
        <v>4416245</v>
      </c>
      <c r="D6" s="288">
        <f>D7</f>
        <v>2006915.6599999995</v>
      </c>
      <c r="E6" s="528">
        <f>SUM(D6/C6*100)</f>
        <v>45.443938459030228</v>
      </c>
      <c r="F6" s="466"/>
      <c r="G6" s="466"/>
      <c r="H6" s="467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</row>
    <row r="7" spans="1:84" s="265" customFormat="1">
      <c r="A7" s="289" t="s">
        <v>695</v>
      </c>
      <c r="B7" s="290" t="s">
        <v>697</v>
      </c>
      <c r="C7" s="291">
        <f>C8</f>
        <v>4416245</v>
      </c>
      <c r="D7" s="291">
        <f>D8</f>
        <v>2006915.6599999995</v>
      </c>
      <c r="E7" s="529">
        <f t="shared" ref="E7:E8" si="0">SUM(D7/C7*100)</f>
        <v>45.443938459030228</v>
      </c>
      <c r="F7" s="466"/>
      <c r="G7" s="466"/>
      <c r="H7" s="467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</row>
    <row r="8" spans="1:84" s="265" customFormat="1">
      <c r="A8" s="292" t="s">
        <v>696</v>
      </c>
      <c r="B8" s="293" t="s">
        <v>698</v>
      </c>
      <c r="C8" s="294">
        <f>C9+C26+C60+C92+C109+C160+C177+C194+C211</f>
        <v>4416245</v>
      </c>
      <c r="D8" s="294">
        <f>D9+D26+D60+D92+D109+D126+D143+D160+D177+D194+D211+D228</f>
        <v>2006915.6599999995</v>
      </c>
      <c r="E8" s="530">
        <f t="shared" si="0"/>
        <v>45.443938459030228</v>
      </c>
      <c r="F8" s="466"/>
      <c r="G8" s="466"/>
      <c r="H8" s="467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</row>
    <row r="9" spans="1:84" s="265" customFormat="1">
      <c r="A9" s="274" t="s">
        <v>699</v>
      </c>
      <c r="B9" s="275" t="s">
        <v>700</v>
      </c>
      <c r="C9" s="276">
        <f>C13+C14</f>
        <v>2902290</v>
      </c>
      <c r="D9" s="276">
        <f>D10</f>
        <v>1357821.92</v>
      </c>
      <c r="E9" s="531">
        <f>SUM(D9/C9*100)</f>
        <v>46.784501893332504</v>
      </c>
      <c r="F9" s="466"/>
      <c r="G9" s="466"/>
      <c r="H9" s="467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</row>
    <row r="10" spans="1:84" s="265" customFormat="1">
      <c r="A10" s="261">
        <v>942</v>
      </c>
      <c r="B10" s="277" t="s">
        <v>701</v>
      </c>
      <c r="C10" s="278">
        <f>C11</f>
        <v>2902290</v>
      </c>
      <c r="D10" s="278">
        <f>D11</f>
        <v>1357821.92</v>
      </c>
      <c r="E10" s="460">
        <f t="shared" ref="E10:E14" si="1">SUM(D10/C10*100)</f>
        <v>46.784501893332504</v>
      </c>
      <c r="F10" s="466"/>
      <c r="G10" s="466"/>
      <c r="H10" s="467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</row>
    <row r="11" spans="1:84" s="281" customFormat="1" ht="15" customHeight="1">
      <c r="A11" s="263">
        <v>11</v>
      </c>
      <c r="B11" s="279" t="s">
        <v>36</v>
      </c>
      <c r="C11" s="280">
        <f>C12+C20</f>
        <v>2902290</v>
      </c>
      <c r="D11" s="280">
        <f>D12+D20</f>
        <v>1357821.92</v>
      </c>
      <c r="E11" s="532">
        <f t="shared" si="1"/>
        <v>46.784501893332504</v>
      </c>
      <c r="F11" s="466"/>
      <c r="G11" s="466"/>
      <c r="H11" s="47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</row>
    <row r="12" spans="1:84" s="281" customFormat="1" ht="15" customHeight="1">
      <c r="A12" s="282">
        <v>3</v>
      </c>
      <c r="B12" s="260" t="s">
        <v>38</v>
      </c>
      <c r="C12" s="283">
        <f>SUM(C13:C19)</f>
        <v>2902290</v>
      </c>
      <c r="D12" s="283">
        <f>SUM(D13:D19)</f>
        <v>1357821.92</v>
      </c>
      <c r="E12" s="526">
        <f t="shared" si="1"/>
        <v>46.784501893332504</v>
      </c>
      <c r="F12" s="466"/>
      <c r="G12" s="466"/>
      <c r="H12" s="474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</row>
    <row r="13" spans="1:84" s="284" customFormat="1">
      <c r="A13" s="258">
        <v>31</v>
      </c>
      <c r="B13" s="256" t="s">
        <v>15</v>
      </c>
      <c r="C13" s="262">
        <v>2860114</v>
      </c>
      <c r="D13" s="262">
        <v>1338395.45</v>
      </c>
      <c r="E13" s="533">
        <f t="shared" si="1"/>
        <v>46.795178443936145</v>
      </c>
      <c r="F13" s="466"/>
      <c r="G13" s="466"/>
      <c r="H13" s="475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</row>
    <row r="14" spans="1:84" s="265" customFormat="1" ht="14.25" customHeight="1">
      <c r="A14" s="259">
        <v>32</v>
      </c>
      <c r="B14" s="257" t="s">
        <v>16</v>
      </c>
      <c r="C14" s="262">
        <v>42176</v>
      </c>
      <c r="D14" s="262">
        <v>19426.47</v>
      </c>
      <c r="E14" s="533">
        <f t="shared" si="1"/>
        <v>46.060484635811839</v>
      </c>
      <c r="F14" s="466"/>
      <c r="G14" s="466"/>
      <c r="H14" s="467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</row>
    <row r="15" spans="1:84" s="265" customFormat="1" ht="14.25" customHeight="1">
      <c r="A15" s="259">
        <v>34</v>
      </c>
      <c r="B15" s="257" t="s">
        <v>18</v>
      </c>
      <c r="C15" s="262">
        <v>0</v>
      </c>
      <c r="D15" s="262">
        <v>0</v>
      </c>
      <c r="E15" s="533" t="s">
        <v>741</v>
      </c>
      <c r="F15" s="466"/>
      <c r="G15" s="466"/>
      <c r="H15" s="467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</row>
    <row r="16" spans="1:84" s="265" customFormat="1" ht="14.25" customHeight="1">
      <c r="A16" s="259">
        <v>35</v>
      </c>
      <c r="B16" s="257" t="s">
        <v>355</v>
      </c>
      <c r="C16" s="262">
        <f>'RAČUN PRIHODA I RASHODA'!F229-C33-C50</f>
        <v>0</v>
      </c>
      <c r="D16" s="262">
        <f>'RAČUN PRIHODA I RASHODA'!G229-D33-D50</f>
        <v>0</v>
      </c>
      <c r="E16" s="533" t="s">
        <v>741</v>
      </c>
      <c r="F16" s="466"/>
      <c r="G16" s="466"/>
      <c r="H16" s="467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</row>
    <row r="17" spans="1:84" s="265" customFormat="1" ht="14.25" customHeight="1">
      <c r="A17" s="259">
        <v>36</v>
      </c>
      <c r="B17" s="257" t="s">
        <v>363</v>
      </c>
      <c r="C17" s="262">
        <f>'RAČUN PRIHODA I RASHODA'!F239-C34-C51</f>
        <v>0</v>
      </c>
      <c r="D17" s="262">
        <f>'RAČUN PRIHODA I RASHODA'!G239-D34-D51</f>
        <v>0</v>
      </c>
      <c r="E17" s="533" t="s">
        <v>741</v>
      </c>
      <c r="F17" s="466"/>
      <c r="G17" s="466"/>
      <c r="H17" s="467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</row>
    <row r="18" spans="1:84" s="265" customFormat="1" ht="14.25" customHeight="1">
      <c r="A18" s="259">
        <v>37</v>
      </c>
      <c r="B18" s="257" t="s">
        <v>112</v>
      </c>
      <c r="C18" s="262">
        <f>'RAČUN PRIHODA I RASHODA'!F267-C35-C52</f>
        <v>0</v>
      </c>
      <c r="D18" s="262">
        <f>'RAČUN PRIHODA I RASHODA'!G267-D35-D52</f>
        <v>0</v>
      </c>
      <c r="E18" s="533" t="s">
        <v>741</v>
      </c>
      <c r="F18" s="466"/>
      <c r="G18" s="466"/>
      <c r="H18" s="467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</row>
    <row r="19" spans="1:84">
      <c r="A19" s="259">
        <v>38</v>
      </c>
      <c r="B19" s="257" t="s">
        <v>102</v>
      </c>
      <c r="C19" s="262">
        <f>'RAČUN PRIHODA I RASHODA'!F278-C36-C53</f>
        <v>0</v>
      </c>
      <c r="D19" s="262">
        <f>'RAČUN PRIHODA I RASHODA'!G278-D36-D53</f>
        <v>0</v>
      </c>
      <c r="E19" s="533" t="s">
        <v>741</v>
      </c>
      <c r="F19" s="466"/>
      <c r="G19" s="466"/>
    </row>
    <row r="20" spans="1:84">
      <c r="A20" s="254">
        <v>4</v>
      </c>
      <c r="B20" s="255" t="s">
        <v>19</v>
      </c>
      <c r="C20" s="264">
        <f>SUM(C21:C25)</f>
        <v>0</v>
      </c>
      <c r="D20" s="264">
        <f>SUM(D21:D25)</f>
        <v>0</v>
      </c>
      <c r="E20" s="534" t="s">
        <v>741</v>
      </c>
      <c r="F20" s="466"/>
      <c r="G20" s="466"/>
    </row>
    <row r="21" spans="1:84">
      <c r="A21" s="259">
        <v>41</v>
      </c>
      <c r="B21" s="257" t="s">
        <v>419</v>
      </c>
      <c r="C21" s="262">
        <f>'RAČUN PRIHODA I RASHODA'!F301-C38-C55</f>
        <v>0</v>
      </c>
      <c r="D21" s="262">
        <f>'RAČUN PRIHODA I RASHODA'!G301-D38-D55</f>
        <v>0</v>
      </c>
      <c r="E21" s="533" t="s">
        <v>741</v>
      </c>
      <c r="F21" s="466"/>
      <c r="G21" s="466"/>
    </row>
    <row r="22" spans="1:84">
      <c r="A22" s="259">
        <v>42</v>
      </c>
      <c r="B22" s="257" t="s">
        <v>20</v>
      </c>
      <c r="C22" s="262">
        <f>'RAČUN PRIHODA I RASHODA'!F313-C39-C56</f>
        <v>0</v>
      </c>
      <c r="D22" s="262">
        <v>0</v>
      </c>
      <c r="E22" s="533" t="s">
        <v>741</v>
      </c>
      <c r="F22" s="466"/>
      <c r="G22" s="466"/>
    </row>
    <row r="23" spans="1:84" ht="31.5">
      <c r="A23" s="259">
        <v>43</v>
      </c>
      <c r="B23" s="257" t="s">
        <v>481</v>
      </c>
      <c r="C23" s="262">
        <f>'RAČUN PRIHODA I RASHODA'!F346-C40-C57</f>
        <v>0</v>
      </c>
      <c r="D23" s="262">
        <f>'RAČUN PRIHODA I RASHODA'!G346-D40-D57</f>
        <v>0</v>
      </c>
      <c r="E23" s="533" t="s">
        <v>741</v>
      </c>
      <c r="F23" s="466"/>
      <c r="G23" s="466"/>
    </row>
    <row r="24" spans="1:84">
      <c r="A24" s="259">
        <v>44</v>
      </c>
      <c r="B24" s="257" t="s">
        <v>487</v>
      </c>
      <c r="C24" s="262">
        <f>'RAČUN PRIHODA I RASHODA'!F350-C41-C58</f>
        <v>0</v>
      </c>
      <c r="D24" s="262">
        <f>'RAČUN PRIHODA I RASHODA'!G350-D41-D58</f>
        <v>0</v>
      </c>
      <c r="E24" s="533" t="s">
        <v>741</v>
      </c>
      <c r="F24" s="466"/>
      <c r="G24" s="466"/>
    </row>
    <row r="25" spans="1:84">
      <c r="A25" s="259">
        <v>45</v>
      </c>
      <c r="B25" s="257" t="s">
        <v>140</v>
      </c>
      <c r="C25" s="262">
        <f>'RAČUN PRIHODA I RASHODA'!F353-C42-C59</f>
        <v>0</v>
      </c>
      <c r="D25" s="262">
        <f>'RAČUN PRIHODA I RASHODA'!G353-D42-D59</f>
        <v>0</v>
      </c>
      <c r="E25" s="533" t="s">
        <v>741</v>
      </c>
      <c r="F25" s="466"/>
      <c r="G25" s="466"/>
    </row>
    <row r="26" spans="1:84" ht="15.75" customHeight="1">
      <c r="A26" s="274" t="s">
        <v>703</v>
      </c>
      <c r="B26" s="275" t="s">
        <v>704</v>
      </c>
      <c r="C26" s="276">
        <f>C27</f>
        <v>328758</v>
      </c>
      <c r="D26" s="276">
        <f>D27</f>
        <v>149399.12999999998</v>
      </c>
      <c r="E26" s="531">
        <f>SUM(D26/C26*100)</f>
        <v>45.443496432025981</v>
      </c>
      <c r="F26" s="466"/>
      <c r="G26" s="466"/>
    </row>
    <row r="27" spans="1:84">
      <c r="A27" s="261">
        <v>942</v>
      </c>
      <c r="B27" s="277" t="s">
        <v>701</v>
      </c>
      <c r="C27" s="278">
        <f>C28</f>
        <v>328758</v>
      </c>
      <c r="D27" s="278">
        <f>D28</f>
        <v>149399.12999999998</v>
      </c>
      <c r="E27" s="460">
        <f t="shared" ref="E27:E39" si="2">SUM(D27/C27*100)</f>
        <v>45.443496432025981</v>
      </c>
      <c r="F27" s="466"/>
      <c r="G27" s="466"/>
    </row>
    <row r="28" spans="1:84">
      <c r="A28" s="263">
        <v>11</v>
      </c>
      <c r="B28" s="279" t="s">
        <v>36</v>
      </c>
      <c r="C28" s="280">
        <f>C29+C37</f>
        <v>328758</v>
      </c>
      <c r="D28" s="280">
        <f>D29+D37</f>
        <v>149399.12999999998</v>
      </c>
      <c r="E28" s="532">
        <f t="shared" si="2"/>
        <v>45.443496432025981</v>
      </c>
      <c r="F28" s="466"/>
      <c r="G28" s="466"/>
    </row>
    <row r="29" spans="1:84" s="295" customFormat="1">
      <c r="A29" s="282">
        <v>3</v>
      </c>
      <c r="B29" s="260" t="s">
        <v>38</v>
      </c>
      <c r="C29" s="283">
        <f>SUM(C30:C36)</f>
        <v>283723</v>
      </c>
      <c r="D29" s="283">
        <f>SUM(D30:D36)</f>
        <v>148897.69999999998</v>
      </c>
      <c r="E29" s="526">
        <f t="shared" si="2"/>
        <v>52.479954039679541</v>
      </c>
      <c r="F29" s="466"/>
      <c r="G29" s="466"/>
      <c r="H29" s="462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</row>
    <row r="30" spans="1:84" s="295" customFormat="1">
      <c r="A30" s="258">
        <v>31</v>
      </c>
      <c r="B30" s="256" t="s">
        <v>15</v>
      </c>
      <c r="C30" s="296">
        <v>0</v>
      </c>
      <c r="D30" s="296">
        <v>0</v>
      </c>
      <c r="E30" s="533" t="s">
        <v>741</v>
      </c>
      <c r="F30" s="466"/>
      <c r="G30" s="466"/>
      <c r="H30" s="462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</row>
    <row r="31" spans="1:84" s="295" customFormat="1">
      <c r="A31" s="297">
        <v>32</v>
      </c>
      <c r="B31" s="298" t="s">
        <v>16</v>
      </c>
      <c r="C31" s="296">
        <v>274958</v>
      </c>
      <c r="D31" s="296">
        <v>146548.82999999999</v>
      </c>
      <c r="E31" s="533">
        <f t="shared" si="2"/>
        <v>53.298623789815167</v>
      </c>
      <c r="F31" s="466"/>
      <c r="G31" s="466"/>
      <c r="H31" s="462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</row>
    <row r="32" spans="1:84" s="295" customFormat="1">
      <c r="A32" s="297">
        <v>34</v>
      </c>
      <c r="B32" s="298" t="s">
        <v>18</v>
      </c>
      <c r="C32" s="296">
        <v>8765</v>
      </c>
      <c r="D32" s="296">
        <v>2348.87</v>
      </c>
      <c r="E32" s="533">
        <f t="shared" si="2"/>
        <v>26.798288648031942</v>
      </c>
      <c r="F32" s="466"/>
      <c r="G32" s="466"/>
      <c r="H32" s="462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</row>
    <row r="33" spans="1:84" s="295" customFormat="1">
      <c r="A33" s="297">
        <v>35</v>
      </c>
      <c r="B33" s="298" t="s">
        <v>355</v>
      </c>
      <c r="C33" s="296">
        <v>0</v>
      </c>
      <c r="D33" s="296">
        <v>0</v>
      </c>
      <c r="E33" s="533" t="s">
        <v>741</v>
      </c>
      <c r="F33" s="466"/>
      <c r="G33" s="466"/>
      <c r="H33" s="462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</row>
    <row r="34" spans="1:84" s="295" customFormat="1">
      <c r="A34" s="297">
        <v>36</v>
      </c>
      <c r="B34" s="298" t="s">
        <v>363</v>
      </c>
      <c r="C34" s="296">
        <v>0</v>
      </c>
      <c r="D34" s="296">
        <v>0</v>
      </c>
      <c r="E34" s="533" t="s">
        <v>741</v>
      </c>
      <c r="F34" s="466"/>
      <c r="G34" s="466"/>
      <c r="H34" s="462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</row>
    <row r="35" spans="1:84" s="295" customFormat="1" ht="31.5">
      <c r="A35" s="297">
        <v>37</v>
      </c>
      <c r="B35" s="298" t="s">
        <v>112</v>
      </c>
      <c r="C35" s="296">
        <v>0</v>
      </c>
      <c r="D35" s="296">
        <v>0</v>
      </c>
      <c r="E35" s="533" t="s">
        <v>741</v>
      </c>
      <c r="F35" s="466"/>
      <c r="G35" s="466"/>
      <c r="H35" s="462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</row>
    <row r="36" spans="1:84" s="295" customFormat="1">
      <c r="A36" s="297">
        <v>38</v>
      </c>
      <c r="B36" s="298" t="s">
        <v>102</v>
      </c>
      <c r="C36" s="296">
        <v>0</v>
      </c>
      <c r="D36" s="296">
        <v>0</v>
      </c>
      <c r="E36" s="533" t="s">
        <v>741</v>
      </c>
      <c r="F36" s="466"/>
      <c r="G36" s="466"/>
      <c r="H36" s="462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</row>
    <row r="37" spans="1:84" s="302" customFormat="1">
      <c r="A37" s="299">
        <v>4</v>
      </c>
      <c r="B37" s="300" t="s">
        <v>19</v>
      </c>
      <c r="C37" s="301">
        <f>SUM(C38:C42)</f>
        <v>45035</v>
      </c>
      <c r="D37" s="301">
        <f>SUM(D38:D42)</f>
        <v>501.43</v>
      </c>
      <c r="E37" s="526">
        <f t="shared" si="2"/>
        <v>1.1134228933052071</v>
      </c>
      <c r="F37" s="466"/>
      <c r="G37" s="466"/>
      <c r="H37" s="467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</row>
    <row r="38" spans="1:84" s="295" customFormat="1">
      <c r="A38" s="297">
        <v>41</v>
      </c>
      <c r="B38" s="298" t="s">
        <v>419</v>
      </c>
      <c r="C38" s="296">
        <v>0</v>
      </c>
      <c r="D38" s="296">
        <v>0</v>
      </c>
      <c r="E38" s="533" t="s">
        <v>741</v>
      </c>
      <c r="F38" s="466"/>
      <c r="G38" s="466"/>
      <c r="H38" s="462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</row>
    <row r="39" spans="1:84" s="295" customFormat="1">
      <c r="A39" s="297">
        <v>42</v>
      </c>
      <c r="B39" s="298" t="s">
        <v>20</v>
      </c>
      <c r="C39" s="296">
        <v>45035</v>
      </c>
      <c r="D39" s="296">
        <v>501.43</v>
      </c>
      <c r="E39" s="533">
        <f t="shared" si="2"/>
        <v>1.1134228933052071</v>
      </c>
      <c r="F39" s="466"/>
      <c r="G39" s="466"/>
      <c r="H39" s="462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</row>
    <row r="40" spans="1:84" s="295" customFormat="1" ht="31.5">
      <c r="A40" s="259">
        <v>43</v>
      </c>
      <c r="B40" s="257" t="s">
        <v>481</v>
      </c>
      <c r="C40" s="296">
        <v>0</v>
      </c>
      <c r="D40" s="296">
        <v>0</v>
      </c>
      <c r="E40" s="533" t="s">
        <v>741</v>
      </c>
      <c r="F40" s="466"/>
      <c r="G40" s="466"/>
      <c r="H40" s="462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</row>
    <row r="41" spans="1:84" s="295" customFormat="1">
      <c r="A41" s="297">
        <v>44</v>
      </c>
      <c r="B41" s="298" t="s">
        <v>487</v>
      </c>
      <c r="C41" s="296">
        <v>0</v>
      </c>
      <c r="D41" s="296">
        <v>0</v>
      </c>
      <c r="E41" s="533" t="s">
        <v>741</v>
      </c>
      <c r="F41" s="466"/>
      <c r="G41" s="466"/>
      <c r="H41" s="462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</row>
    <row r="42" spans="1:84" s="295" customFormat="1">
      <c r="A42" s="297">
        <v>45</v>
      </c>
      <c r="B42" s="298" t="s">
        <v>140</v>
      </c>
      <c r="C42" s="296">
        <v>0</v>
      </c>
      <c r="D42" s="296">
        <v>0</v>
      </c>
      <c r="E42" s="533" t="s">
        <v>741</v>
      </c>
      <c r="F42" s="466"/>
      <c r="G42" s="466"/>
      <c r="H42" s="462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</row>
    <row r="43" spans="1:84">
      <c r="A43" s="274" t="s">
        <v>705</v>
      </c>
      <c r="B43" s="275" t="s">
        <v>706</v>
      </c>
      <c r="C43" s="276">
        <f>C44</f>
        <v>0</v>
      </c>
      <c r="D43" s="276">
        <f>D44</f>
        <v>0</v>
      </c>
      <c r="E43" s="712" t="s">
        <v>741</v>
      </c>
      <c r="F43" s="466"/>
      <c r="G43" s="466"/>
    </row>
    <row r="44" spans="1:84">
      <c r="A44" s="261">
        <v>942</v>
      </c>
      <c r="B44" s="277" t="s">
        <v>701</v>
      </c>
      <c r="C44" s="278">
        <f>C45</f>
        <v>0</v>
      </c>
      <c r="D44" s="278">
        <f>D45</f>
        <v>0</v>
      </c>
      <c r="E44" s="711" t="s">
        <v>741</v>
      </c>
      <c r="F44" s="466"/>
      <c r="G44" s="466"/>
    </row>
    <row r="45" spans="1:84">
      <c r="A45" s="263">
        <v>11</v>
      </c>
      <c r="B45" s="279" t="s">
        <v>36</v>
      </c>
      <c r="C45" s="280">
        <f>C46+C54</f>
        <v>0</v>
      </c>
      <c r="D45" s="280">
        <f>D46+D54</f>
        <v>0</v>
      </c>
      <c r="E45" s="710" t="s">
        <v>741</v>
      </c>
      <c r="F45" s="466"/>
      <c r="G45" s="466"/>
    </row>
    <row r="46" spans="1:84">
      <c r="A46" s="282">
        <v>3</v>
      </c>
      <c r="B46" s="260" t="s">
        <v>38</v>
      </c>
      <c r="C46" s="283">
        <f>SUM(C47:C53)</f>
        <v>0</v>
      </c>
      <c r="D46" s="283">
        <f>SUM(D47:D53)</f>
        <v>0</v>
      </c>
      <c r="E46" s="533" t="s">
        <v>741</v>
      </c>
      <c r="F46" s="466"/>
      <c r="G46" s="466"/>
    </row>
    <row r="47" spans="1:84">
      <c r="A47" s="258">
        <v>31</v>
      </c>
      <c r="B47" s="256" t="s">
        <v>15</v>
      </c>
      <c r="C47" s="262">
        <v>0</v>
      </c>
      <c r="D47" s="262">
        <v>0</v>
      </c>
      <c r="E47" s="533" t="s">
        <v>741</v>
      </c>
      <c r="F47" s="466"/>
      <c r="G47" s="466"/>
    </row>
    <row r="48" spans="1:84">
      <c r="A48" s="259">
        <v>32</v>
      </c>
      <c r="B48" s="257" t="s">
        <v>16</v>
      </c>
      <c r="C48" s="262">
        <v>0</v>
      </c>
      <c r="D48" s="262">
        <v>0</v>
      </c>
      <c r="E48" s="533" t="s">
        <v>741</v>
      </c>
      <c r="F48" s="466"/>
      <c r="G48" s="466"/>
    </row>
    <row r="49" spans="1:7">
      <c r="A49" s="259">
        <v>34</v>
      </c>
      <c r="B49" s="257" t="s">
        <v>18</v>
      </c>
      <c r="C49" s="262">
        <v>0</v>
      </c>
      <c r="D49" s="262">
        <v>0</v>
      </c>
      <c r="E49" s="533" t="s">
        <v>741</v>
      </c>
      <c r="F49" s="466"/>
      <c r="G49" s="466"/>
    </row>
    <row r="50" spans="1:7">
      <c r="A50" s="259">
        <v>35</v>
      </c>
      <c r="B50" s="257" t="s">
        <v>355</v>
      </c>
      <c r="C50" s="262">
        <v>0</v>
      </c>
      <c r="D50" s="262">
        <v>0</v>
      </c>
      <c r="E50" s="533" t="s">
        <v>741</v>
      </c>
      <c r="F50" s="466"/>
      <c r="G50" s="466"/>
    </row>
    <row r="51" spans="1:7">
      <c r="A51" s="259">
        <v>36</v>
      </c>
      <c r="B51" s="257" t="s">
        <v>363</v>
      </c>
      <c r="C51" s="262">
        <v>0</v>
      </c>
      <c r="D51" s="262">
        <v>0</v>
      </c>
      <c r="E51" s="533" t="s">
        <v>741</v>
      </c>
      <c r="F51" s="466"/>
      <c r="G51" s="466"/>
    </row>
    <row r="52" spans="1:7" ht="31.5">
      <c r="A52" s="259">
        <v>37</v>
      </c>
      <c r="B52" s="257" t="s">
        <v>112</v>
      </c>
      <c r="C52" s="262">
        <v>0</v>
      </c>
      <c r="D52" s="262">
        <v>0</v>
      </c>
      <c r="E52" s="533" t="s">
        <v>741</v>
      </c>
      <c r="F52" s="466"/>
      <c r="G52" s="466"/>
    </row>
    <row r="53" spans="1:7">
      <c r="A53" s="259">
        <v>38</v>
      </c>
      <c r="B53" s="257" t="s">
        <v>102</v>
      </c>
      <c r="C53" s="262">
        <v>0</v>
      </c>
      <c r="D53" s="262">
        <v>0</v>
      </c>
      <c r="E53" s="533" t="s">
        <v>741</v>
      </c>
      <c r="F53" s="466"/>
      <c r="G53" s="466"/>
    </row>
    <row r="54" spans="1:7">
      <c r="A54" s="254">
        <v>4</v>
      </c>
      <c r="B54" s="255" t="s">
        <v>19</v>
      </c>
      <c r="C54" s="264">
        <f>SUM(C55:C59)</f>
        <v>0</v>
      </c>
      <c r="D54" s="264">
        <f>SUM(D55:D59)</f>
        <v>0</v>
      </c>
      <c r="E54" s="533" t="s">
        <v>741</v>
      </c>
      <c r="F54" s="466"/>
      <c r="G54" s="466"/>
    </row>
    <row r="55" spans="1:7">
      <c r="A55" s="259">
        <v>41</v>
      </c>
      <c r="B55" s="257" t="s">
        <v>419</v>
      </c>
      <c r="C55" s="262">
        <v>0</v>
      </c>
      <c r="D55" s="262">
        <v>0</v>
      </c>
      <c r="E55" s="533" t="s">
        <v>741</v>
      </c>
      <c r="F55" s="466"/>
      <c r="G55" s="466"/>
    </row>
    <row r="56" spans="1:7">
      <c r="A56" s="259">
        <v>42</v>
      </c>
      <c r="B56" s="257" t="s">
        <v>20</v>
      </c>
      <c r="C56" s="262">
        <v>0</v>
      </c>
      <c r="D56" s="262">
        <v>0</v>
      </c>
      <c r="E56" s="533" t="s">
        <v>741</v>
      </c>
      <c r="F56" s="466"/>
      <c r="G56" s="466"/>
    </row>
    <row r="57" spans="1:7" ht="31.5">
      <c r="A57" s="259">
        <v>43</v>
      </c>
      <c r="B57" s="257" t="s">
        <v>481</v>
      </c>
      <c r="C57" s="262">
        <v>0</v>
      </c>
      <c r="D57" s="262">
        <v>0</v>
      </c>
      <c r="E57" s="533" t="s">
        <v>741</v>
      </c>
      <c r="F57" s="466"/>
      <c r="G57" s="466"/>
    </row>
    <row r="58" spans="1:7">
      <c r="A58" s="259">
        <v>44</v>
      </c>
      <c r="B58" s="257" t="s">
        <v>487</v>
      </c>
      <c r="C58" s="262">
        <v>0</v>
      </c>
      <c r="D58" s="262">
        <v>0</v>
      </c>
      <c r="E58" s="533" t="s">
        <v>741</v>
      </c>
      <c r="F58" s="466"/>
      <c r="G58" s="466"/>
    </row>
    <row r="59" spans="1:7">
      <c r="A59" s="259">
        <v>45</v>
      </c>
      <c r="B59" s="257" t="s">
        <v>140</v>
      </c>
      <c r="C59" s="262">
        <v>0</v>
      </c>
      <c r="D59" s="262">
        <v>0</v>
      </c>
      <c r="E59" s="533" t="s">
        <v>741</v>
      </c>
      <c r="F59" s="466"/>
      <c r="G59" s="466"/>
    </row>
    <row r="60" spans="1:7" ht="31.5">
      <c r="A60" s="274" t="s">
        <v>707</v>
      </c>
      <c r="B60" s="275" t="s">
        <v>708</v>
      </c>
      <c r="C60" s="276">
        <f>C61</f>
        <v>864743</v>
      </c>
      <c r="D60" s="276">
        <f>D62+D77</f>
        <v>388372.20999999996</v>
      </c>
      <c r="E60" s="531">
        <f>SUM(D60/C60*100)</f>
        <v>44.91186514374791</v>
      </c>
      <c r="F60" s="466"/>
      <c r="G60" s="466"/>
    </row>
    <row r="61" spans="1:7">
      <c r="A61" s="261">
        <v>942</v>
      </c>
      <c r="B61" s="277" t="s">
        <v>701</v>
      </c>
      <c r="C61" s="278">
        <f>C62+C77</f>
        <v>864743</v>
      </c>
      <c r="D61" s="278">
        <f>D62+D77</f>
        <v>388372.20999999996</v>
      </c>
      <c r="E61" s="460">
        <f t="shared" ref="E61:E73" si="3">SUM(D61/C61*100)</f>
        <v>44.91186514374791</v>
      </c>
      <c r="F61" s="466"/>
      <c r="G61" s="466"/>
    </row>
    <row r="62" spans="1:7">
      <c r="A62" s="263">
        <v>31</v>
      </c>
      <c r="B62" s="279" t="s">
        <v>47</v>
      </c>
      <c r="C62" s="280">
        <f>C63+C71</f>
        <v>83164</v>
      </c>
      <c r="D62" s="280">
        <f>D63+D71</f>
        <v>72183.679999999993</v>
      </c>
      <c r="E62" s="532">
        <f t="shared" si="3"/>
        <v>86.796787071328936</v>
      </c>
      <c r="F62" s="466"/>
      <c r="G62" s="466"/>
    </row>
    <row r="63" spans="1:7">
      <c r="A63" s="282">
        <v>3</v>
      </c>
      <c r="B63" s="260" t="s">
        <v>38</v>
      </c>
      <c r="C63" s="283">
        <f>SUM(C64:C70)</f>
        <v>79849</v>
      </c>
      <c r="D63" s="283">
        <f>SUM(D64:D70)</f>
        <v>72183.679999999993</v>
      </c>
      <c r="E63" s="526">
        <f t="shared" si="3"/>
        <v>90.400230434945954</v>
      </c>
      <c r="F63" s="466"/>
      <c r="G63" s="466"/>
    </row>
    <row r="64" spans="1:7">
      <c r="A64" s="258">
        <v>31</v>
      </c>
      <c r="B64" s="256" t="s">
        <v>15</v>
      </c>
      <c r="C64" s="262">
        <f>'RAČUN PRIHODA I RASHODA'!F564</f>
        <v>11596</v>
      </c>
      <c r="D64" s="262">
        <f>'RAČUN PRIHODA I RASHODA'!G564</f>
        <v>0</v>
      </c>
      <c r="E64" s="533">
        <f t="shared" si="3"/>
        <v>0</v>
      </c>
      <c r="F64" s="466"/>
      <c r="G64" s="466"/>
    </row>
    <row r="65" spans="1:7">
      <c r="A65" s="259">
        <v>32</v>
      </c>
      <c r="B65" s="257" t="s">
        <v>16</v>
      </c>
      <c r="C65" s="262">
        <f>'RAČUN PRIHODA I RASHODA'!F576</f>
        <v>68253</v>
      </c>
      <c r="D65" s="262">
        <f>'RAČUN PRIHODA I RASHODA'!G576</f>
        <v>72183.679999999993</v>
      </c>
      <c r="E65" s="533">
        <f t="shared" si="3"/>
        <v>105.75898495304234</v>
      </c>
      <c r="F65" s="466"/>
      <c r="G65" s="466"/>
    </row>
    <row r="66" spans="1:7">
      <c r="A66" s="259">
        <v>34</v>
      </c>
      <c r="B66" s="257" t="s">
        <v>18</v>
      </c>
      <c r="C66" s="262">
        <f>'RAČUN PRIHODA I RASHODA'!F610</f>
        <v>0</v>
      </c>
      <c r="D66" s="262">
        <f>'RAČUN PRIHODA I RASHODA'!G610</f>
        <v>0</v>
      </c>
      <c r="E66" s="533" t="s">
        <v>741</v>
      </c>
      <c r="F66" s="466"/>
      <c r="G66" s="466"/>
    </row>
    <row r="67" spans="1:7">
      <c r="A67" s="259">
        <v>35</v>
      </c>
      <c r="B67" s="257" t="s">
        <v>355</v>
      </c>
      <c r="C67" s="262">
        <f>'RAČUN PRIHODA I RASHODA'!F629</f>
        <v>0</v>
      </c>
      <c r="D67" s="262">
        <f>'RAČUN PRIHODA I RASHODA'!G629</f>
        <v>0</v>
      </c>
      <c r="E67" s="533" t="s">
        <v>741</v>
      </c>
      <c r="F67" s="466"/>
      <c r="G67" s="466"/>
    </row>
    <row r="68" spans="1:7">
      <c r="A68" s="259">
        <v>36</v>
      </c>
      <c r="B68" s="257" t="s">
        <v>363</v>
      </c>
      <c r="C68" s="262">
        <f>'RAČUN PRIHODA I RASHODA'!F639</f>
        <v>0</v>
      </c>
      <c r="D68" s="262">
        <f>'RAČUN PRIHODA I RASHODA'!G639</f>
        <v>0</v>
      </c>
      <c r="E68" s="533" t="s">
        <v>741</v>
      </c>
      <c r="F68" s="466"/>
      <c r="G68" s="466"/>
    </row>
    <row r="69" spans="1:7" ht="31.5">
      <c r="A69" s="259">
        <v>37</v>
      </c>
      <c r="B69" s="257" t="s">
        <v>112</v>
      </c>
      <c r="C69" s="262">
        <f>'RAČUN PRIHODA I RASHODA'!F667</f>
        <v>0</v>
      </c>
      <c r="D69" s="262">
        <f>'RAČUN PRIHODA I RASHODA'!G667</f>
        <v>0</v>
      </c>
      <c r="E69" s="533" t="s">
        <v>741</v>
      </c>
      <c r="F69" s="466"/>
      <c r="G69" s="466"/>
    </row>
    <row r="70" spans="1:7">
      <c r="A70" s="259">
        <v>38</v>
      </c>
      <c r="B70" s="257" t="s">
        <v>102</v>
      </c>
      <c r="C70" s="262">
        <f>'RAČUN PRIHODA I RASHODA'!F678</f>
        <v>0</v>
      </c>
      <c r="D70" s="262">
        <f>'RAČUN PRIHODA I RASHODA'!G678</f>
        <v>0</v>
      </c>
      <c r="E70" s="533" t="s">
        <v>741</v>
      </c>
      <c r="F70" s="466"/>
      <c r="G70" s="466"/>
    </row>
    <row r="71" spans="1:7">
      <c r="A71" s="254">
        <v>4</v>
      </c>
      <c r="B71" s="255" t="s">
        <v>19</v>
      </c>
      <c r="C71" s="264">
        <f>SUM(C72:C76)</f>
        <v>3315</v>
      </c>
      <c r="D71" s="264">
        <f>SUM(D72:D76)</f>
        <v>0</v>
      </c>
      <c r="E71" s="534" t="s">
        <v>741</v>
      </c>
      <c r="F71" s="466"/>
      <c r="G71" s="466"/>
    </row>
    <row r="72" spans="1:7">
      <c r="A72" s="259">
        <v>41</v>
      </c>
      <c r="B72" s="257" t="s">
        <v>419</v>
      </c>
      <c r="C72" s="262">
        <f>'RAČUN PRIHODA I RASHODA'!F701</f>
        <v>0</v>
      </c>
      <c r="D72" s="262">
        <f>'RAČUN PRIHODA I RASHODA'!G701</f>
        <v>0</v>
      </c>
      <c r="E72" s="533" t="s">
        <v>741</v>
      </c>
      <c r="F72" s="466"/>
      <c r="G72" s="466"/>
    </row>
    <row r="73" spans="1:7">
      <c r="A73" s="259">
        <v>42</v>
      </c>
      <c r="B73" s="257" t="s">
        <v>20</v>
      </c>
      <c r="C73" s="262">
        <f>'RAČUN PRIHODA I RASHODA'!F713</f>
        <v>3315</v>
      </c>
      <c r="D73" s="262">
        <f>'RAČUN PRIHODA I RASHODA'!G713</f>
        <v>0</v>
      </c>
      <c r="E73" s="533">
        <f t="shared" si="3"/>
        <v>0</v>
      </c>
      <c r="F73" s="466"/>
      <c r="G73" s="466"/>
    </row>
    <row r="74" spans="1:7" ht="31.5">
      <c r="A74" s="259">
        <v>43</v>
      </c>
      <c r="B74" s="257" t="s">
        <v>481</v>
      </c>
      <c r="C74" s="262">
        <f>'RAČUN PRIHODA I RASHODA'!F746</f>
        <v>0</v>
      </c>
      <c r="D74" s="262">
        <f>'RAČUN PRIHODA I RASHODA'!G746</f>
        <v>0</v>
      </c>
      <c r="E74" s="533" t="s">
        <v>741</v>
      </c>
      <c r="F74" s="466"/>
      <c r="G74" s="466"/>
    </row>
    <row r="75" spans="1:7">
      <c r="A75" s="259">
        <v>44</v>
      </c>
      <c r="B75" s="257" t="s">
        <v>487</v>
      </c>
      <c r="C75" s="262">
        <f>'RAČUN PRIHODA I RASHODA'!F750</f>
        <v>0</v>
      </c>
      <c r="D75" s="262">
        <f>'RAČUN PRIHODA I RASHODA'!G750</f>
        <v>0</v>
      </c>
      <c r="E75" s="533" t="s">
        <v>741</v>
      </c>
      <c r="F75" s="466"/>
      <c r="G75" s="466"/>
    </row>
    <row r="76" spans="1:7">
      <c r="A76" s="259">
        <v>45</v>
      </c>
      <c r="B76" s="257" t="s">
        <v>140</v>
      </c>
      <c r="C76" s="262">
        <f>'RAČUN PRIHODA I RASHODA'!F753</f>
        <v>0</v>
      </c>
      <c r="D76" s="262">
        <f>'RAČUN PRIHODA I RASHODA'!G753</f>
        <v>0</v>
      </c>
      <c r="E76" s="533" t="s">
        <v>741</v>
      </c>
      <c r="F76" s="466"/>
      <c r="G76" s="466"/>
    </row>
    <row r="77" spans="1:7">
      <c r="A77" s="263">
        <v>43</v>
      </c>
      <c r="B77" s="279" t="s">
        <v>709</v>
      </c>
      <c r="C77" s="280">
        <f>C78+C86</f>
        <v>781579</v>
      </c>
      <c r="D77" s="280">
        <f>D78+D86</f>
        <v>316188.52999999997</v>
      </c>
      <c r="E77" s="532">
        <f t="shared" ref="E77:E190" si="4">SUM(D77/C77*100)</f>
        <v>40.45509539022926</v>
      </c>
      <c r="F77" s="466"/>
      <c r="G77" s="466"/>
    </row>
    <row r="78" spans="1:7">
      <c r="A78" s="282">
        <v>3</v>
      </c>
      <c r="B78" s="260" t="s">
        <v>38</v>
      </c>
      <c r="C78" s="283">
        <f>SUM(C79:C85)</f>
        <v>716986</v>
      </c>
      <c r="D78" s="283">
        <f>SUM(D79:D85)</f>
        <v>294340.14999999997</v>
      </c>
      <c r="E78" s="526">
        <f t="shared" si="4"/>
        <v>41.052426407210177</v>
      </c>
      <c r="F78" s="466"/>
      <c r="G78" s="466"/>
    </row>
    <row r="79" spans="1:7">
      <c r="A79" s="258">
        <v>31</v>
      </c>
      <c r="B79" s="256" t="s">
        <v>15</v>
      </c>
      <c r="C79" s="262">
        <f>'RAČUN PRIHODA I RASHODA'!F764</f>
        <v>220983</v>
      </c>
      <c r="D79" s="262">
        <f>'RAČUN PRIHODA I RASHODA'!G764</f>
        <v>87045</v>
      </c>
      <c r="E79" s="533">
        <f t="shared" si="4"/>
        <v>39.389907820963607</v>
      </c>
      <c r="F79" s="466"/>
      <c r="G79" s="466"/>
    </row>
    <row r="80" spans="1:7">
      <c r="A80" s="259">
        <v>32</v>
      </c>
      <c r="B80" s="257" t="s">
        <v>16</v>
      </c>
      <c r="C80" s="262">
        <f>'RAČUN PRIHODA I RASHODA'!F776</f>
        <v>491490</v>
      </c>
      <c r="D80" s="262">
        <f>'RAČUN PRIHODA I RASHODA'!G776</f>
        <v>202733.81</v>
      </c>
      <c r="E80" s="533">
        <f t="shared" si="4"/>
        <v>41.2488168630084</v>
      </c>
      <c r="F80" s="466"/>
      <c r="G80" s="466"/>
    </row>
    <row r="81" spans="1:84">
      <c r="A81" s="259">
        <v>34</v>
      </c>
      <c r="B81" s="257" t="s">
        <v>18</v>
      </c>
      <c r="C81" s="262">
        <f>'RAČUN PRIHODA I RASHODA'!F810</f>
        <v>0</v>
      </c>
      <c r="D81" s="262">
        <f>'RAČUN PRIHODA I RASHODA'!G810</f>
        <v>1295.3700000000001</v>
      </c>
      <c r="E81" s="533" t="s">
        <v>741</v>
      </c>
      <c r="F81" s="466"/>
      <c r="G81" s="466"/>
    </row>
    <row r="82" spans="1:84">
      <c r="A82" s="259">
        <v>35</v>
      </c>
      <c r="B82" s="257" t="s">
        <v>355</v>
      </c>
      <c r="C82" s="262">
        <f>'RAČUN PRIHODA I RASHODA'!F829</f>
        <v>0</v>
      </c>
      <c r="D82" s="262">
        <f>'RAČUN PRIHODA I RASHODA'!G829</f>
        <v>0</v>
      </c>
      <c r="E82" s="533" t="s">
        <v>741</v>
      </c>
      <c r="F82" s="466"/>
      <c r="G82" s="466"/>
    </row>
    <row r="83" spans="1:84">
      <c r="A83" s="259">
        <v>36</v>
      </c>
      <c r="B83" s="257" t="s">
        <v>363</v>
      </c>
      <c r="C83" s="262">
        <f>'RAČUN PRIHODA I RASHODA'!F839</f>
        <v>0</v>
      </c>
      <c r="D83" s="262">
        <f>'RAČUN PRIHODA I RASHODA'!G839</f>
        <v>0</v>
      </c>
      <c r="E83" s="533" t="s">
        <v>741</v>
      </c>
      <c r="F83" s="466"/>
      <c r="G83" s="466"/>
    </row>
    <row r="84" spans="1:84" ht="31.5">
      <c r="A84" s="259">
        <v>37</v>
      </c>
      <c r="B84" s="257" t="s">
        <v>112</v>
      </c>
      <c r="C84" s="262">
        <f>'RAČUN PRIHODA I RASHODA'!F867</f>
        <v>4513</v>
      </c>
      <c r="D84" s="262">
        <f>'RAČUN PRIHODA I RASHODA'!G867</f>
        <v>1990.97</v>
      </c>
      <c r="E84" s="533">
        <f t="shared" si="4"/>
        <v>44.11633060048748</v>
      </c>
      <c r="F84" s="466"/>
      <c r="G84" s="466"/>
    </row>
    <row r="85" spans="1:84" s="265" customFormat="1">
      <c r="A85" s="259">
        <v>38</v>
      </c>
      <c r="B85" s="257" t="s">
        <v>102</v>
      </c>
      <c r="C85" s="262">
        <f>'RAČUN PRIHODA I RASHODA'!F878</f>
        <v>0</v>
      </c>
      <c r="D85" s="262">
        <f>'RAČUN PRIHODA I RASHODA'!G878</f>
        <v>1275</v>
      </c>
      <c r="E85" s="533" t="s">
        <v>741</v>
      </c>
      <c r="F85" s="466"/>
      <c r="G85" s="466"/>
      <c r="H85" s="467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8"/>
      <c r="AL85" s="468"/>
      <c r="AM85" s="468"/>
      <c r="AN85" s="468"/>
      <c r="AO85" s="468"/>
      <c r="AP85" s="468"/>
      <c r="AQ85" s="468"/>
      <c r="AR85" s="468"/>
      <c r="AS85" s="468"/>
      <c r="AT85" s="468"/>
      <c r="AU85" s="468"/>
      <c r="AV85" s="468"/>
      <c r="AW85" s="468"/>
      <c r="AX85" s="468"/>
      <c r="AY85" s="468"/>
      <c r="AZ85" s="468"/>
      <c r="BA85" s="468"/>
      <c r="BB85" s="468"/>
      <c r="BC85" s="468"/>
      <c r="BD85" s="468"/>
      <c r="BE85" s="468"/>
      <c r="BF85" s="468"/>
      <c r="BG85" s="468"/>
      <c r="BH85" s="468"/>
      <c r="BI85" s="468"/>
      <c r="BJ85" s="468"/>
      <c r="BK85" s="468"/>
      <c r="BL85" s="468"/>
      <c r="BM85" s="468"/>
      <c r="BN85" s="468"/>
      <c r="BO85" s="468"/>
      <c r="BP85" s="468"/>
      <c r="BQ85" s="468"/>
      <c r="BR85" s="468"/>
      <c r="BS85" s="468"/>
      <c r="BT85" s="468"/>
      <c r="BU85" s="468"/>
      <c r="BV85" s="468"/>
      <c r="BW85" s="468"/>
      <c r="BX85" s="468"/>
      <c r="BY85" s="468"/>
      <c r="BZ85" s="468"/>
      <c r="CA85" s="468"/>
      <c r="CB85" s="468"/>
      <c r="CC85" s="468"/>
      <c r="CD85" s="468"/>
      <c r="CE85" s="468"/>
      <c r="CF85" s="468"/>
    </row>
    <row r="86" spans="1:84" s="265" customFormat="1">
      <c r="A86" s="254">
        <v>4</v>
      </c>
      <c r="B86" s="255" t="s">
        <v>19</v>
      </c>
      <c r="C86" s="264">
        <f>SUM(C87:C91)</f>
        <v>64593</v>
      </c>
      <c r="D86" s="264">
        <f>SUM(D87:D91)</f>
        <v>21848.379999999997</v>
      </c>
      <c r="E86" s="526">
        <f t="shared" si="4"/>
        <v>33.824686885575836</v>
      </c>
      <c r="F86" s="466"/>
      <c r="G86" s="466"/>
      <c r="H86" s="467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8"/>
      <c r="AN86" s="468"/>
      <c r="AO86" s="468"/>
      <c r="AP86" s="468"/>
      <c r="AQ86" s="468"/>
      <c r="AR86" s="468"/>
      <c r="AS86" s="468"/>
      <c r="AT86" s="468"/>
      <c r="AU86" s="468"/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  <c r="BS86" s="468"/>
      <c r="BT86" s="468"/>
      <c r="BU86" s="468"/>
      <c r="BV86" s="468"/>
      <c r="BW86" s="468"/>
      <c r="BX86" s="468"/>
      <c r="BY86" s="468"/>
      <c r="BZ86" s="468"/>
      <c r="CA86" s="468"/>
      <c r="CB86" s="468"/>
      <c r="CC86" s="468"/>
      <c r="CD86" s="468"/>
      <c r="CE86" s="468"/>
      <c r="CF86" s="468"/>
    </row>
    <row r="87" spans="1:84" s="265" customFormat="1" ht="15.75" customHeight="1">
      <c r="A87" s="259">
        <v>41</v>
      </c>
      <c r="B87" s="257" t="s">
        <v>419</v>
      </c>
      <c r="C87" s="262">
        <f>'RAČUN PRIHODA I RASHODA'!F901</f>
        <v>6300</v>
      </c>
      <c r="D87" s="262">
        <f>'RAČUN PRIHODA I RASHODA'!G901</f>
        <v>4798.3</v>
      </c>
      <c r="E87" s="533">
        <f t="shared" si="4"/>
        <v>76.163492063492072</v>
      </c>
      <c r="F87" s="466"/>
      <c r="G87" s="466"/>
      <c r="H87" s="467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  <c r="AF87" s="468"/>
      <c r="AG87" s="468"/>
      <c r="AH87" s="468"/>
      <c r="AI87" s="468"/>
      <c r="AJ87" s="468"/>
      <c r="AK87" s="468"/>
      <c r="AL87" s="468"/>
      <c r="AM87" s="468"/>
      <c r="AN87" s="468"/>
      <c r="AO87" s="468"/>
      <c r="AP87" s="468"/>
      <c r="AQ87" s="468"/>
      <c r="AR87" s="468"/>
      <c r="AS87" s="468"/>
      <c r="AT87" s="468"/>
      <c r="AU87" s="468"/>
      <c r="AV87" s="468"/>
      <c r="AW87" s="468"/>
      <c r="AX87" s="468"/>
      <c r="AY87" s="468"/>
      <c r="AZ87" s="468"/>
      <c r="BA87" s="468"/>
      <c r="BB87" s="468"/>
      <c r="BC87" s="468"/>
      <c r="BD87" s="468"/>
      <c r="BE87" s="468"/>
      <c r="BF87" s="468"/>
      <c r="BG87" s="468"/>
      <c r="BH87" s="468"/>
      <c r="BI87" s="468"/>
      <c r="BJ87" s="468"/>
      <c r="BK87" s="468"/>
      <c r="BL87" s="468"/>
      <c r="BM87" s="468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8"/>
      <c r="CB87" s="468"/>
      <c r="CC87" s="468"/>
      <c r="CD87" s="468"/>
      <c r="CE87" s="468"/>
      <c r="CF87" s="468"/>
    </row>
    <row r="88" spans="1:84" s="265" customFormat="1" ht="15.75" customHeight="1">
      <c r="A88" s="259">
        <v>42</v>
      </c>
      <c r="B88" s="257" t="s">
        <v>20</v>
      </c>
      <c r="C88" s="262">
        <f>'RAČUN PRIHODA I RASHODA'!F913</f>
        <v>58293</v>
      </c>
      <c r="D88" s="262">
        <f>'RAČUN PRIHODA I RASHODA'!G913</f>
        <v>17050.079999999998</v>
      </c>
      <c r="E88" s="533">
        <f t="shared" si="4"/>
        <v>29.248932118779269</v>
      </c>
      <c r="F88" s="466"/>
      <c r="G88" s="466"/>
      <c r="H88" s="467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  <c r="AF88" s="468"/>
      <c r="AG88" s="468"/>
      <c r="AH88" s="468"/>
      <c r="AI88" s="468"/>
      <c r="AJ88" s="468"/>
      <c r="AK88" s="468"/>
      <c r="AL88" s="468"/>
      <c r="AM88" s="468"/>
      <c r="AN88" s="468"/>
      <c r="AO88" s="468"/>
      <c r="AP88" s="468"/>
      <c r="AQ88" s="468"/>
      <c r="AR88" s="468"/>
      <c r="AS88" s="468"/>
      <c r="AT88" s="468"/>
      <c r="AU88" s="468"/>
      <c r="AV88" s="468"/>
      <c r="AW88" s="468"/>
      <c r="AX88" s="468"/>
      <c r="AY88" s="468"/>
      <c r="AZ88" s="468"/>
      <c r="BA88" s="468"/>
      <c r="BB88" s="468"/>
      <c r="BC88" s="468"/>
      <c r="BD88" s="468"/>
      <c r="BE88" s="468"/>
      <c r="BF88" s="468"/>
      <c r="BG88" s="468"/>
      <c r="BH88" s="468"/>
      <c r="BI88" s="468"/>
      <c r="BJ88" s="468"/>
      <c r="BK88" s="468"/>
      <c r="BL88" s="468"/>
      <c r="BM88" s="468"/>
      <c r="BN88" s="468"/>
      <c r="BO88" s="468"/>
      <c r="BP88" s="468"/>
      <c r="BQ88" s="468"/>
      <c r="BR88" s="468"/>
      <c r="BS88" s="468"/>
      <c r="BT88" s="468"/>
      <c r="BU88" s="468"/>
      <c r="BV88" s="468"/>
      <c r="BW88" s="468"/>
      <c r="BX88" s="468"/>
      <c r="BY88" s="468"/>
      <c r="BZ88" s="468"/>
      <c r="CA88" s="468"/>
      <c r="CB88" s="468"/>
      <c r="CC88" s="468"/>
      <c r="CD88" s="468"/>
      <c r="CE88" s="468"/>
      <c r="CF88" s="468"/>
    </row>
    <row r="89" spans="1:84" s="265" customFormat="1" ht="15.75" customHeight="1">
      <c r="A89" s="259">
        <v>43</v>
      </c>
      <c r="B89" s="257" t="s">
        <v>481</v>
      </c>
      <c r="C89" s="262">
        <f>'RAČUN PRIHODA I RASHODA'!F946</f>
        <v>0</v>
      </c>
      <c r="D89" s="262">
        <f>'RAČUN PRIHODA I RASHODA'!G946</f>
        <v>0</v>
      </c>
      <c r="E89" s="533" t="s">
        <v>741</v>
      </c>
      <c r="F89" s="466"/>
      <c r="G89" s="466"/>
      <c r="H89" s="467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  <c r="AF89" s="468"/>
      <c r="AG89" s="468"/>
      <c r="AH89" s="468"/>
      <c r="AI89" s="468"/>
      <c r="AJ89" s="468"/>
      <c r="AK89" s="468"/>
      <c r="AL89" s="468"/>
      <c r="AM89" s="468"/>
      <c r="AN89" s="468"/>
      <c r="AO89" s="468"/>
      <c r="AP89" s="468"/>
      <c r="AQ89" s="468"/>
      <c r="AR89" s="468"/>
      <c r="AS89" s="468"/>
      <c r="AT89" s="468"/>
      <c r="AU89" s="468"/>
      <c r="AV89" s="468"/>
      <c r="AW89" s="468"/>
      <c r="AX89" s="468"/>
      <c r="AY89" s="468"/>
      <c r="AZ89" s="468"/>
      <c r="BA89" s="468"/>
      <c r="BB89" s="468"/>
      <c r="BC89" s="468"/>
      <c r="BD89" s="468"/>
      <c r="BE89" s="468"/>
      <c r="BF89" s="468"/>
      <c r="BG89" s="468"/>
      <c r="BH89" s="468"/>
      <c r="BI89" s="468"/>
      <c r="BJ89" s="468"/>
      <c r="BK89" s="468"/>
      <c r="BL89" s="468"/>
      <c r="BM89" s="468"/>
      <c r="BN89" s="468"/>
      <c r="BO89" s="468"/>
      <c r="BP89" s="468"/>
      <c r="BQ89" s="468"/>
      <c r="BR89" s="468"/>
      <c r="BS89" s="468"/>
      <c r="BT89" s="468"/>
      <c r="BU89" s="468"/>
      <c r="BV89" s="468"/>
      <c r="BW89" s="468"/>
      <c r="BX89" s="468"/>
      <c r="BY89" s="468"/>
      <c r="BZ89" s="468"/>
      <c r="CA89" s="468"/>
      <c r="CB89" s="468"/>
      <c r="CC89" s="468"/>
      <c r="CD89" s="468"/>
      <c r="CE89" s="468"/>
      <c r="CF89" s="468"/>
    </row>
    <row r="90" spans="1:84" ht="15.75" customHeight="1">
      <c r="A90" s="259">
        <v>44</v>
      </c>
      <c r="B90" s="257" t="s">
        <v>487</v>
      </c>
      <c r="C90" s="262">
        <f>'RAČUN PRIHODA I RASHODA'!F950</f>
        <v>0</v>
      </c>
      <c r="D90" s="262">
        <f>'RAČUN PRIHODA I RASHODA'!G950</f>
        <v>0</v>
      </c>
      <c r="E90" s="533" t="s">
        <v>741</v>
      </c>
      <c r="F90" s="466"/>
      <c r="G90" s="466"/>
    </row>
    <row r="91" spans="1:84" s="265" customFormat="1" ht="15.75" customHeight="1">
      <c r="A91" s="259">
        <v>45</v>
      </c>
      <c r="B91" s="257" t="s">
        <v>140</v>
      </c>
      <c r="C91" s="262">
        <f>'RAČUN PRIHODA I RASHODA'!F953</f>
        <v>0</v>
      </c>
      <c r="D91" s="262">
        <f>'RAČUN PRIHODA I RASHODA'!G953</f>
        <v>0</v>
      </c>
      <c r="E91" s="533" t="s">
        <v>741</v>
      </c>
      <c r="F91" s="466"/>
      <c r="G91" s="466"/>
      <c r="H91" s="467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  <c r="AF91" s="468"/>
      <c r="AG91" s="468"/>
      <c r="AH91" s="468"/>
      <c r="AI91" s="468"/>
      <c r="AJ91" s="468"/>
      <c r="AK91" s="468"/>
      <c r="AL91" s="468"/>
      <c r="AM91" s="468"/>
      <c r="AN91" s="468"/>
      <c r="AO91" s="468"/>
      <c r="AP91" s="468"/>
      <c r="AQ91" s="468"/>
      <c r="AR91" s="468"/>
      <c r="AS91" s="468"/>
      <c r="AT91" s="468"/>
      <c r="AU91" s="468"/>
      <c r="AV91" s="468"/>
      <c r="AW91" s="468"/>
      <c r="AX91" s="468"/>
      <c r="AY91" s="468"/>
      <c r="AZ91" s="468"/>
      <c r="BA91" s="468"/>
      <c r="BB91" s="468"/>
      <c r="BC91" s="468"/>
      <c r="BD91" s="468"/>
      <c r="BE91" s="468"/>
      <c r="BF91" s="468"/>
      <c r="BG91" s="468"/>
      <c r="BH91" s="468"/>
      <c r="BI91" s="468"/>
      <c r="BJ91" s="468"/>
      <c r="BK91" s="468"/>
      <c r="BL91" s="468"/>
      <c r="BM91" s="468"/>
      <c r="BN91" s="468"/>
      <c r="BO91" s="468"/>
      <c r="BP91" s="468"/>
      <c r="BQ91" s="468"/>
      <c r="BR91" s="468"/>
      <c r="BS91" s="468"/>
      <c r="BT91" s="468"/>
      <c r="BU91" s="468"/>
      <c r="BV91" s="468"/>
      <c r="BW91" s="468"/>
      <c r="BX91" s="468"/>
      <c r="BY91" s="468"/>
      <c r="BZ91" s="468"/>
      <c r="CA91" s="468"/>
      <c r="CB91" s="468"/>
      <c r="CC91" s="468"/>
      <c r="CD91" s="468"/>
      <c r="CE91" s="468"/>
      <c r="CF91" s="468"/>
    </row>
    <row r="92" spans="1:84" s="265" customFormat="1" ht="33.75" customHeight="1">
      <c r="A92" s="274" t="s">
        <v>729</v>
      </c>
      <c r="B92" s="380" t="s">
        <v>730</v>
      </c>
      <c r="C92" s="276">
        <f>C93</f>
        <v>37063</v>
      </c>
      <c r="D92" s="276">
        <f>D93</f>
        <v>11634.15</v>
      </c>
      <c r="E92" s="531">
        <f>SUM(D92/C92)*100</f>
        <v>31.390200469470901</v>
      </c>
      <c r="F92" s="466"/>
      <c r="G92" s="466"/>
      <c r="H92" s="467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8"/>
      <c r="AN92" s="468"/>
      <c r="AO92" s="468"/>
      <c r="AP92" s="468"/>
      <c r="AQ92" s="468"/>
      <c r="AR92" s="468"/>
      <c r="AS92" s="468"/>
      <c r="AT92" s="468"/>
      <c r="AU92" s="468"/>
      <c r="AV92" s="468"/>
      <c r="AW92" s="468"/>
      <c r="AX92" s="468"/>
      <c r="AY92" s="468"/>
      <c r="AZ92" s="468"/>
      <c r="BA92" s="468"/>
      <c r="BB92" s="468"/>
      <c r="BC92" s="468"/>
      <c r="BD92" s="468"/>
      <c r="BE92" s="468"/>
      <c r="BF92" s="468"/>
      <c r="BG92" s="468"/>
      <c r="BH92" s="468"/>
      <c r="BI92" s="468"/>
      <c r="BJ92" s="468"/>
      <c r="BK92" s="468"/>
      <c r="BL92" s="468"/>
      <c r="BM92" s="468"/>
      <c r="BN92" s="468"/>
      <c r="BO92" s="468"/>
      <c r="BP92" s="468"/>
      <c r="BQ92" s="468"/>
      <c r="BR92" s="468"/>
      <c r="BS92" s="468"/>
      <c r="BT92" s="468"/>
      <c r="BU92" s="468"/>
      <c r="BV92" s="468"/>
      <c r="BW92" s="468"/>
      <c r="BX92" s="468"/>
      <c r="BY92" s="468"/>
      <c r="BZ92" s="468"/>
      <c r="CA92" s="468"/>
      <c r="CB92" s="468"/>
      <c r="CC92" s="468"/>
      <c r="CD92" s="468"/>
      <c r="CE92" s="468"/>
      <c r="CF92" s="468"/>
    </row>
    <row r="93" spans="1:84" s="265" customFormat="1" ht="15.75" customHeight="1">
      <c r="A93" s="261">
        <v>942</v>
      </c>
      <c r="B93" s="277" t="s">
        <v>701</v>
      </c>
      <c r="C93" s="278">
        <f>C94</f>
        <v>37063</v>
      </c>
      <c r="D93" s="278">
        <f>D94</f>
        <v>11634.15</v>
      </c>
      <c r="E93" s="460">
        <f t="shared" ref="E93" si="5">SUM(D93/C93*100)</f>
        <v>31.390200469470901</v>
      </c>
      <c r="F93" s="466"/>
      <c r="G93" s="466"/>
      <c r="H93" s="467"/>
      <c r="I93" s="468"/>
      <c r="J93" s="468"/>
      <c r="K93" s="468"/>
      <c r="L93" s="468"/>
      <c r="M93" s="468"/>
      <c r="N93" s="468"/>
      <c r="O93" s="468"/>
      <c r="P93" s="468"/>
      <c r="Q93" s="468"/>
      <c r="R93" s="468"/>
      <c r="S93" s="468"/>
      <c r="T93" s="468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8"/>
      <c r="AN93" s="468"/>
      <c r="AO93" s="468"/>
      <c r="AP93" s="468"/>
      <c r="AQ93" s="468"/>
      <c r="AR93" s="468"/>
      <c r="AS93" s="468"/>
      <c r="AT93" s="468"/>
      <c r="AU93" s="468"/>
      <c r="AV93" s="468"/>
      <c r="AW93" s="468"/>
      <c r="AX93" s="468"/>
      <c r="AY93" s="468"/>
      <c r="AZ93" s="468"/>
      <c r="BA93" s="468"/>
      <c r="BB93" s="468"/>
      <c r="BC93" s="468"/>
      <c r="BD93" s="468"/>
      <c r="BE93" s="468"/>
      <c r="BF93" s="468"/>
      <c r="BG93" s="468"/>
      <c r="BH93" s="468"/>
      <c r="BI93" s="468"/>
      <c r="BJ93" s="468"/>
      <c r="BK93" s="468"/>
      <c r="BL93" s="468"/>
      <c r="BM93" s="468"/>
      <c r="BN93" s="468"/>
      <c r="BO93" s="468"/>
      <c r="BP93" s="468"/>
      <c r="BQ93" s="468"/>
      <c r="BR93" s="468"/>
      <c r="BS93" s="468"/>
      <c r="BT93" s="468"/>
      <c r="BU93" s="468"/>
      <c r="BV93" s="468"/>
      <c r="BW93" s="468"/>
      <c r="BX93" s="468"/>
      <c r="BY93" s="468"/>
      <c r="BZ93" s="468"/>
      <c r="CA93" s="468"/>
      <c r="CB93" s="468"/>
      <c r="CC93" s="468"/>
      <c r="CD93" s="468"/>
      <c r="CE93" s="468"/>
      <c r="CF93" s="468"/>
    </row>
    <row r="94" spans="1:84" s="265" customFormat="1" ht="15.75" customHeight="1">
      <c r="A94" s="263">
        <v>51</v>
      </c>
      <c r="B94" s="279" t="s">
        <v>736</v>
      </c>
      <c r="C94" s="280">
        <f>C95+C103</f>
        <v>37063</v>
      </c>
      <c r="D94" s="280">
        <f>D95+D103</f>
        <v>11634.15</v>
      </c>
      <c r="E94" s="532">
        <f t="shared" si="4"/>
        <v>31.390200469470901</v>
      </c>
      <c r="F94" s="466"/>
      <c r="G94" s="466"/>
      <c r="H94" s="467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468"/>
      <c r="AW94" s="468"/>
      <c r="AX94" s="468"/>
      <c r="AY94" s="468"/>
      <c r="AZ94" s="468"/>
      <c r="BA94" s="468"/>
      <c r="BB94" s="468"/>
      <c r="BC94" s="468"/>
      <c r="BD94" s="468"/>
      <c r="BE94" s="468"/>
      <c r="BF94" s="468"/>
      <c r="BG94" s="468"/>
      <c r="BH94" s="468"/>
      <c r="BI94" s="468"/>
      <c r="BJ94" s="468"/>
      <c r="BK94" s="468"/>
      <c r="BL94" s="468"/>
      <c r="BM94" s="468"/>
      <c r="BN94" s="468"/>
      <c r="BO94" s="468"/>
      <c r="BP94" s="468"/>
      <c r="BQ94" s="468"/>
      <c r="BR94" s="468"/>
      <c r="BS94" s="468"/>
      <c r="BT94" s="468"/>
      <c r="BU94" s="468"/>
      <c r="BV94" s="468"/>
      <c r="BW94" s="468"/>
      <c r="BX94" s="468"/>
      <c r="BY94" s="468"/>
      <c r="BZ94" s="468"/>
      <c r="CA94" s="468"/>
      <c r="CB94" s="468"/>
      <c r="CC94" s="468"/>
      <c r="CD94" s="468"/>
      <c r="CE94" s="468"/>
      <c r="CF94" s="468"/>
    </row>
    <row r="95" spans="1:84" s="265" customFormat="1" ht="15.75" customHeight="1">
      <c r="A95" s="282">
        <v>3</v>
      </c>
      <c r="B95" s="260" t="s">
        <v>38</v>
      </c>
      <c r="C95" s="283">
        <f>SUM(C96:C102)</f>
        <v>37063</v>
      </c>
      <c r="D95" s="283">
        <f>SUM(D96:D102)</f>
        <v>11634.15</v>
      </c>
      <c r="E95" s="526">
        <f t="shared" si="4"/>
        <v>31.390200469470901</v>
      </c>
      <c r="F95" s="466"/>
      <c r="G95" s="466"/>
      <c r="H95" s="467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8"/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468"/>
      <c r="AV95" s="468"/>
      <c r="AW95" s="468"/>
      <c r="AX95" s="468"/>
      <c r="AY95" s="468"/>
      <c r="AZ95" s="468"/>
      <c r="BA95" s="468"/>
      <c r="BB95" s="468"/>
      <c r="BC95" s="468"/>
      <c r="BD95" s="468"/>
      <c r="BE95" s="468"/>
      <c r="BF95" s="468"/>
      <c r="BG95" s="468"/>
      <c r="BH95" s="468"/>
      <c r="BI95" s="468"/>
      <c r="BJ95" s="468"/>
      <c r="BK95" s="468"/>
      <c r="BL95" s="468"/>
      <c r="BM95" s="468"/>
      <c r="BN95" s="468"/>
      <c r="BO95" s="468"/>
      <c r="BP95" s="468"/>
      <c r="BQ95" s="468"/>
      <c r="BR95" s="468"/>
      <c r="BS95" s="468"/>
      <c r="BT95" s="468"/>
      <c r="BU95" s="468"/>
      <c r="BV95" s="468"/>
      <c r="BW95" s="468"/>
      <c r="BX95" s="468"/>
      <c r="BY95" s="468"/>
      <c r="BZ95" s="468"/>
      <c r="CA95" s="468"/>
      <c r="CB95" s="468"/>
      <c r="CC95" s="468"/>
      <c r="CD95" s="468"/>
      <c r="CE95" s="468"/>
      <c r="CF95" s="468"/>
    </row>
    <row r="96" spans="1:84" s="265" customFormat="1" ht="15.75" customHeight="1">
      <c r="A96" s="258">
        <v>31</v>
      </c>
      <c r="B96" s="256" t="s">
        <v>15</v>
      </c>
      <c r="C96" s="262">
        <f>'RAČUN PRIHODA I RASHODA'!F1149</f>
        <v>0</v>
      </c>
      <c r="D96" s="262">
        <f>'RAČUN PRIHODA I RASHODA'!G1149</f>
        <v>0</v>
      </c>
      <c r="E96" s="533" t="s">
        <v>741</v>
      </c>
      <c r="F96" s="466"/>
      <c r="G96" s="466"/>
      <c r="H96" s="467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/>
      <c r="U96" s="468"/>
      <c r="V96" s="468"/>
      <c r="W96" s="468"/>
      <c r="X96" s="468"/>
      <c r="Y96" s="468"/>
      <c r="Z96" s="468"/>
      <c r="AA96" s="468"/>
      <c r="AB96" s="468"/>
      <c r="AC96" s="468"/>
      <c r="AD96" s="468"/>
      <c r="AE96" s="468"/>
      <c r="AF96" s="468"/>
      <c r="AG96" s="468"/>
      <c r="AH96" s="468"/>
      <c r="AI96" s="468"/>
      <c r="AJ96" s="468"/>
      <c r="AK96" s="468"/>
      <c r="AL96" s="468"/>
      <c r="AM96" s="468"/>
      <c r="AN96" s="468"/>
      <c r="AO96" s="468"/>
      <c r="AP96" s="468"/>
      <c r="AQ96" s="468"/>
      <c r="AR96" s="468"/>
      <c r="AS96" s="468"/>
      <c r="AT96" s="468"/>
      <c r="AU96" s="468"/>
      <c r="AV96" s="468"/>
      <c r="AW96" s="468"/>
      <c r="AX96" s="468"/>
      <c r="AY96" s="468"/>
      <c r="AZ96" s="468"/>
      <c r="BA96" s="468"/>
      <c r="BB96" s="468"/>
      <c r="BC96" s="468"/>
      <c r="BD96" s="468"/>
      <c r="BE96" s="468"/>
      <c r="BF96" s="468"/>
      <c r="BG96" s="468"/>
      <c r="BH96" s="468"/>
      <c r="BI96" s="468"/>
      <c r="BJ96" s="468"/>
      <c r="BK96" s="468"/>
      <c r="BL96" s="468"/>
      <c r="BM96" s="468"/>
      <c r="BN96" s="468"/>
      <c r="BO96" s="468"/>
      <c r="BP96" s="468"/>
      <c r="BQ96" s="468"/>
      <c r="BR96" s="468"/>
      <c r="BS96" s="468"/>
      <c r="BT96" s="468"/>
      <c r="BU96" s="468"/>
      <c r="BV96" s="468"/>
      <c r="BW96" s="468"/>
      <c r="BX96" s="468"/>
      <c r="BY96" s="468"/>
      <c r="BZ96" s="468"/>
      <c r="CA96" s="468"/>
      <c r="CB96" s="468"/>
      <c r="CC96" s="468"/>
      <c r="CD96" s="468"/>
      <c r="CE96" s="468"/>
      <c r="CF96" s="468"/>
    </row>
    <row r="97" spans="1:84" s="265" customFormat="1" ht="15.75" customHeight="1">
      <c r="A97" s="259">
        <v>32</v>
      </c>
      <c r="B97" s="257" t="s">
        <v>16</v>
      </c>
      <c r="C97" s="262">
        <v>37063</v>
      </c>
      <c r="D97" s="262">
        <v>11634.15</v>
      </c>
      <c r="E97" s="533">
        <f t="shared" si="4"/>
        <v>31.390200469470901</v>
      </c>
      <c r="F97" s="466"/>
      <c r="G97" s="466"/>
      <c r="H97" s="467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8"/>
      <c r="BC97" s="468"/>
      <c r="BD97" s="468"/>
      <c r="BE97" s="468"/>
      <c r="BF97" s="468"/>
      <c r="BG97" s="468"/>
      <c r="BH97" s="468"/>
      <c r="BI97" s="468"/>
      <c r="BJ97" s="468"/>
      <c r="BK97" s="468"/>
      <c r="BL97" s="468"/>
      <c r="BM97" s="468"/>
      <c r="BN97" s="468"/>
      <c r="BO97" s="468"/>
      <c r="BP97" s="468"/>
      <c r="BQ97" s="468"/>
      <c r="BR97" s="468"/>
      <c r="BS97" s="468"/>
      <c r="BT97" s="468"/>
      <c r="BU97" s="468"/>
      <c r="BV97" s="468"/>
      <c r="BW97" s="468"/>
      <c r="BX97" s="468"/>
      <c r="BY97" s="468"/>
      <c r="BZ97" s="468"/>
      <c r="CA97" s="468"/>
      <c r="CB97" s="468"/>
      <c r="CC97" s="468"/>
      <c r="CD97" s="468"/>
      <c r="CE97" s="468"/>
      <c r="CF97" s="468"/>
    </row>
    <row r="98" spans="1:84" s="265" customFormat="1" ht="15.75" customHeight="1">
      <c r="A98" s="259">
        <v>34</v>
      </c>
      <c r="B98" s="257" t="s">
        <v>18</v>
      </c>
      <c r="C98" s="262">
        <f>'RAČUN PRIHODA I RASHODA'!F1195</f>
        <v>0</v>
      </c>
      <c r="D98" s="262">
        <f>'RAČUN PRIHODA I RASHODA'!G1195</f>
        <v>0</v>
      </c>
      <c r="E98" s="533" t="s">
        <v>741</v>
      </c>
      <c r="F98" s="466"/>
      <c r="G98" s="466"/>
      <c r="H98" s="467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  <c r="AB98" s="468"/>
      <c r="AC98" s="468"/>
      <c r="AD98" s="468"/>
      <c r="AE98" s="468"/>
      <c r="AF98" s="468"/>
      <c r="AG98" s="468"/>
      <c r="AH98" s="468"/>
      <c r="AI98" s="468"/>
      <c r="AJ98" s="468"/>
      <c r="AK98" s="468"/>
      <c r="AL98" s="468"/>
      <c r="AM98" s="468"/>
      <c r="AN98" s="468"/>
      <c r="AO98" s="468"/>
      <c r="AP98" s="468"/>
      <c r="AQ98" s="468"/>
      <c r="AR98" s="468"/>
      <c r="AS98" s="468"/>
      <c r="AT98" s="468"/>
      <c r="AU98" s="468"/>
      <c r="AV98" s="468"/>
      <c r="AW98" s="468"/>
      <c r="AX98" s="468"/>
      <c r="AY98" s="468"/>
      <c r="AZ98" s="468"/>
      <c r="BA98" s="468"/>
      <c r="BB98" s="468"/>
      <c r="BC98" s="468"/>
      <c r="BD98" s="468"/>
      <c r="BE98" s="468"/>
      <c r="BF98" s="468"/>
      <c r="BG98" s="468"/>
      <c r="BH98" s="468"/>
      <c r="BI98" s="468"/>
      <c r="BJ98" s="468"/>
      <c r="BK98" s="468"/>
      <c r="BL98" s="468"/>
      <c r="BM98" s="468"/>
      <c r="BN98" s="468"/>
      <c r="BO98" s="468"/>
      <c r="BP98" s="468"/>
      <c r="BQ98" s="468"/>
      <c r="BR98" s="468"/>
      <c r="BS98" s="468"/>
      <c r="BT98" s="468"/>
      <c r="BU98" s="468"/>
      <c r="BV98" s="468"/>
      <c r="BW98" s="468"/>
      <c r="BX98" s="468"/>
      <c r="BY98" s="468"/>
      <c r="BZ98" s="468"/>
      <c r="CA98" s="468"/>
      <c r="CB98" s="468"/>
      <c r="CC98" s="468"/>
      <c r="CD98" s="468"/>
      <c r="CE98" s="468"/>
      <c r="CF98" s="468"/>
    </row>
    <row r="99" spans="1:84" s="265" customFormat="1" ht="15.75" customHeight="1">
      <c r="A99" s="259">
        <v>35</v>
      </c>
      <c r="B99" s="257" t="s">
        <v>355</v>
      </c>
      <c r="C99" s="262">
        <f>'RAČUN PRIHODA I RASHODA'!F1214</f>
        <v>0</v>
      </c>
      <c r="D99" s="262">
        <f>'RAČUN PRIHODA I RASHODA'!G1214</f>
        <v>0</v>
      </c>
      <c r="E99" s="533" t="s">
        <v>741</v>
      </c>
      <c r="F99" s="466"/>
      <c r="G99" s="466"/>
      <c r="H99" s="467"/>
      <c r="I99" s="468"/>
      <c r="J99" s="468"/>
      <c r="K99" s="468"/>
      <c r="L99" s="468"/>
      <c r="M99" s="468"/>
      <c r="N99" s="468"/>
      <c r="O99" s="468"/>
      <c r="P99" s="468"/>
      <c r="Q99" s="468"/>
      <c r="R99" s="468"/>
      <c r="S99" s="468"/>
      <c r="T99" s="468"/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8"/>
      <c r="AF99" s="468"/>
      <c r="AG99" s="468"/>
      <c r="AH99" s="468"/>
      <c r="AI99" s="468"/>
      <c r="AJ99" s="468"/>
      <c r="AK99" s="468"/>
      <c r="AL99" s="468"/>
      <c r="AM99" s="468"/>
      <c r="AN99" s="468"/>
      <c r="AO99" s="468"/>
      <c r="AP99" s="468"/>
      <c r="AQ99" s="468"/>
      <c r="AR99" s="468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8"/>
      <c r="BN99" s="468"/>
      <c r="BO99" s="468"/>
      <c r="BP99" s="468"/>
      <c r="BQ99" s="468"/>
      <c r="BR99" s="468"/>
      <c r="BS99" s="468"/>
      <c r="BT99" s="468"/>
      <c r="BU99" s="468"/>
      <c r="BV99" s="468"/>
      <c r="BW99" s="468"/>
      <c r="BX99" s="468"/>
      <c r="BY99" s="468"/>
      <c r="BZ99" s="468"/>
      <c r="CA99" s="468"/>
      <c r="CB99" s="468"/>
      <c r="CC99" s="468"/>
      <c r="CD99" s="468"/>
      <c r="CE99" s="468"/>
      <c r="CF99" s="468"/>
    </row>
    <row r="100" spans="1:84" s="265" customFormat="1" ht="15.75" customHeight="1">
      <c r="A100" s="259">
        <v>36</v>
      </c>
      <c r="B100" s="257" t="s">
        <v>363</v>
      </c>
      <c r="C100" s="262">
        <f>'RAČUN PRIHODA I RASHODA'!F1224</f>
        <v>0</v>
      </c>
      <c r="D100" s="262">
        <f>'RAČUN PRIHODA I RASHODA'!G1224</f>
        <v>0</v>
      </c>
      <c r="E100" s="533" t="s">
        <v>741</v>
      </c>
      <c r="F100" s="466"/>
      <c r="G100" s="466"/>
      <c r="H100" s="467"/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8"/>
      <c r="BJ100" s="468"/>
      <c r="BK100" s="468"/>
      <c r="BL100" s="468"/>
      <c r="BM100" s="468"/>
      <c r="BN100" s="468"/>
      <c r="BO100" s="468"/>
      <c r="BP100" s="468"/>
      <c r="BQ100" s="468"/>
      <c r="BR100" s="468"/>
      <c r="BS100" s="468"/>
      <c r="BT100" s="468"/>
      <c r="BU100" s="468"/>
      <c r="BV100" s="468"/>
      <c r="BW100" s="468"/>
      <c r="BX100" s="468"/>
      <c r="BY100" s="468"/>
      <c r="BZ100" s="468"/>
      <c r="CA100" s="468"/>
      <c r="CB100" s="468"/>
      <c r="CC100" s="468"/>
      <c r="CD100" s="468"/>
      <c r="CE100" s="468"/>
      <c r="CF100" s="468"/>
    </row>
    <row r="101" spans="1:84" s="265" customFormat="1" ht="15.75" customHeight="1">
      <c r="A101" s="259">
        <v>37</v>
      </c>
      <c r="B101" s="257" t="s">
        <v>112</v>
      </c>
      <c r="C101" s="262">
        <f>'RAČUN PRIHODA I RASHODA'!F1252</f>
        <v>0</v>
      </c>
      <c r="D101" s="262">
        <f>'RAČUN PRIHODA I RASHODA'!G1252</f>
        <v>0</v>
      </c>
      <c r="E101" s="533" t="s">
        <v>741</v>
      </c>
      <c r="F101" s="466"/>
      <c r="G101" s="466"/>
      <c r="H101" s="467"/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68"/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8"/>
      <c r="CB101" s="468"/>
      <c r="CC101" s="468"/>
      <c r="CD101" s="468"/>
      <c r="CE101" s="468"/>
      <c r="CF101" s="468"/>
    </row>
    <row r="102" spans="1:84" s="265" customFormat="1" ht="15.75" customHeight="1">
      <c r="A102" s="259">
        <v>38</v>
      </c>
      <c r="B102" s="257" t="s">
        <v>102</v>
      </c>
      <c r="C102" s="262">
        <f>'RAČUN PRIHODA I RASHODA'!F1263</f>
        <v>0</v>
      </c>
      <c r="D102" s="262">
        <f>'RAČUN PRIHODA I RASHODA'!G1263</f>
        <v>0</v>
      </c>
      <c r="E102" s="533" t="s">
        <v>741</v>
      </c>
      <c r="F102" s="466"/>
      <c r="G102" s="466"/>
      <c r="H102" s="467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8"/>
      <c r="AS102" s="468"/>
      <c r="AT102" s="468"/>
      <c r="AU102" s="468"/>
      <c r="AV102" s="468"/>
      <c r="AW102" s="468"/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8"/>
      <c r="BM102" s="468"/>
      <c r="BN102" s="468"/>
      <c r="BO102" s="468"/>
      <c r="BP102" s="468"/>
      <c r="BQ102" s="468"/>
      <c r="BR102" s="468"/>
      <c r="BS102" s="468"/>
      <c r="BT102" s="468"/>
      <c r="BU102" s="468"/>
      <c r="BV102" s="468"/>
      <c r="BW102" s="468"/>
      <c r="BX102" s="468"/>
      <c r="BY102" s="468"/>
      <c r="BZ102" s="468"/>
      <c r="CA102" s="468"/>
      <c r="CB102" s="468"/>
      <c r="CC102" s="468"/>
      <c r="CD102" s="468"/>
      <c r="CE102" s="468"/>
      <c r="CF102" s="468"/>
    </row>
    <row r="103" spans="1:84" s="265" customFormat="1" ht="15.75" customHeight="1">
      <c r="A103" s="254">
        <v>4</v>
      </c>
      <c r="B103" s="255" t="s">
        <v>19</v>
      </c>
      <c r="C103" s="264">
        <f>SUM(C104:C108)</f>
        <v>0</v>
      </c>
      <c r="D103" s="264">
        <f>SUM(D104:D108)</f>
        <v>0</v>
      </c>
      <c r="E103" s="534" t="s">
        <v>741</v>
      </c>
      <c r="F103" s="466"/>
      <c r="G103" s="466"/>
      <c r="H103" s="467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8"/>
      <c r="AK103" s="468"/>
      <c r="AL103" s="468"/>
      <c r="AM103" s="468"/>
      <c r="AN103" s="468"/>
      <c r="AO103" s="468"/>
      <c r="AP103" s="468"/>
      <c r="AQ103" s="468"/>
      <c r="AR103" s="468"/>
      <c r="AS103" s="468"/>
      <c r="AT103" s="468"/>
      <c r="AU103" s="468"/>
      <c r="AV103" s="468"/>
      <c r="AW103" s="468"/>
      <c r="AX103" s="468"/>
      <c r="AY103" s="468"/>
      <c r="AZ103" s="468"/>
      <c r="BA103" s="468"/>
      <c r="BB103" s="468"/>
      <c r="BC103" s="468"/>
      <c r="BD103" s="468"/>
      <c r="BE103" s="468"/>
      <c r="BF103" s="468"/>
      <c r="BG103" s="468"/>
      <c r="BH103" s="468"/>
      <c r="BI103" s="468"/>
      <c r="BJ103" s="468"/>
      <c r="BK103" s="468"/>
      <c r="BL103" s="468"/>
      <c r="BM103" s="468"/>
      <c r="BN103" s="468"/>
      <c r="BO103" s="468"/>
      <c r="BP103" s="468"/>
      <c r="BQ103" s="468"/>
      <c r="BR103" s="468"/>
      <c r="BS103" s="468"/>
      <c r="BT103" s="468"/>
      <c r="BU103" s="468"/>
      <c r="BV103" s="468"/>
      <c r="BW103" s="468"/>
      <c r="BX103" s="468"/>
      <c r="BY103" s="468"/>
      <c r="BZ103" s="468"/>
      <c r="CA103" s="468"/>
      <c r="CB103" s="468"/>
      <c r="CC103" s="468"/>
      <c r="CD103" s="468"/>
      <c r="CE103" s="468"/>
      <c r="CF103" s="468"/>
    </row>
    <row r="104" spans="1:84" s="265" customFormat="1" ht="15.75" customHeight="1">
      <c r="A104" s="259">
        <v>41</v>
      </c>
      <c r="B104" s="257" t="s">
        <v>419</v>
      </c>
      <c r="C104" s="262">
        <f>'RAČUN PRIHODA I RASHODA'!F1286</f>
        <v>0</v>
      </c>
      <c r="D104" s="262">
        <f>'RAČUN PRIHODA I RASHODA'!G1286</f>
        <v>0</v>
      </c>
      <c r="E104" s="533" t="s">
        <v>741</v>
      </c>
      <c r="F104" s="466"/>
      <c r="G104" s="466"/>
      <c r="H104" s="467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8"/>
      <c r="U104" s="468"/>
      <c r="V104" s="468"/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8"/>
      <c r="CB104" s="468"/>
      <c r="CC104" s="468"/>
      <c r="CD104" s="468"/>
      <c r="CE104" s="468"/>
      <c r="CF104" s="468"/>
    </row>
    <row r="105" spans="1:84" s="265" customFormat="1" ht="15.75" customHeight="1">
      <c r="A105" s="259">
        <v>42</v>
      </c>
      <c r="B105" s="257" t="s">
        <v>20</v>
      </c>
      <c r="C105" s="262">
        <f>'RAČUN PRIHODA I RASHODA'!F1298</f>
        <v>0</v>
      </c>
      <c r="D105" s="262">
        <f>'RAČUN PRIHODA I RASHODA'!G1298</f>
        <v>0</v>
      </c>
      <c r="E105" s="533" t="s">
        <v>741</v>
      </c>
      <c r="F105" s="466"/>
      <c r="G105" s="466"/>
      <c r="H105" s="467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8"/>
      <c r="AO105" s="468"/>
      <c r="AP105" s="468"/>
      <c r="AQ105" s="468"/>
      <c r="AR105" s="468"/>
      <c r="AS105" s="468"/>
      <c r="AT105" s="468"/>
      <c r="AU105" s="468"/>
      <c r="AV105" s="468"/>
      <c r="AW105" s="468"/>
      <c r="AX105" s="468"/>
      <c r="AY105" s="468"/>
      <c r="AZ105" s="468"/>
      <c r="BA105" s="468"/>
      <c r="BB105" s="468"/>
      <c r="BC105" s="468"/>
      <c r="BD105" s="468"/>
      <c r="BE105" s="468"/>
      <c r="BF105" s="468"/>
      <c r="BG105" s="468"/>
      <c r="BH105" s="468"/>
      <c r="BI105" s="468"/>
      <c r="BJ105" s="468"/>
      <c r="BK105" s="468"/>
      <c r="BL105" s="468"/>
      <c r="BM105" s="468"/>
      <c r="BN105" s="468"/>
      <c r="BO105" s="468"/>
      <c r="BP105" s="468"/>
      <c r="BQ105" s="468"/>
      <c r="BR105" s="468"/>
      <c r="BS105" s="468"/>
      <c r="BT105" s="468"/>
      <c r="BU105" s="468"/>
      <c r="BV105" s="468"/>
      <c r="BW105" s="468"/>
      <c r="BX105" s="468"/>
      <c r="BY105" s="468"/>
      <c r="BZ105" s="468"/>
      <c r="CA105" s="468"/>
      <c r="CB105" s="468"/>
      <c r="CC105" s="468"/>
      <c r="CD105" s="468"/>
      <c r="CE105" s="468"/>
      <c r="CF105" s="468"/>
    </row>
    <row r="106" spans="1:84" s="265" customFormat="1" ht="15.75" customHeight="1">
      <c r="A106" s="259">
        <v>43</v>
      </c>
      <c r="B106" s="257" t="s">
        <v>481</v>
      </c>
      <c r="C106" s="262">
        <f>'RAČUN PRIHODA I RASHODA'!F1331</f>
        <v>0</v>
      </c>
      <c r="D106" s="262">
        <f>'RAČUN PRIHODA I RASHODA'!G1331</f>
        <v>0</v>
      </c>
      <c r="E106" s="533" t="s">
        <v>741</v>
      </c>
      <c r="F106" s="466"/>
      <c r="G106" s="466"/>
      <c r="H106" s="467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8"/>
      <c r="AK106" s="468"/>
      <c r="AL106" s="468"/>
      <c r="AM106" s="468"/>
      <c r="AN106" s="468"/>
      <c r="AO106" s="468"/>
      <c r="AP106" s="468"/>
      <c r="AQ106" s="468"/>
      <c r="AR106" s="468"/>
      <c r="AS106" s="468"/>
      <c r="AT106" s="468"/>
      <c r="AU106" s="468"/>
      <c r="AV106" s="468"/>
      <c r="AW106" s="468"/>
      <c r="AX106" s="468"/>
      <c r="AY106" s="468"/>
      <c r="AZ106" s="468"/>
      <c r="BA106" s="468"/>
      <c r="BB106" s="468"/>
      <c r="BC106" s="468"/>
      <c r="BD106" s="468"/>
      <c r="BE106" s="468"/>
      <c r="BF106" s="468"/>
      <c r="BG106" s="468"/>
      <c r="BH106" s="468"/>
      <c r="BI106" s="468"/>
      <c r="BJ106" s="468"/>
      <c r="BK106" s="468"/>
      <c r="BL106" s="468"/>
      <c r="BM106" s="468"/>
      <c r="BN106" s="468"/>
      <c r="BO106" s="468"/>
      <c r="BP106" s="468"/>
      <c r="BQ106" s="468"/>
      <c r="BR106" s="468"/>
      <c r="BS106" s="468"/>
      <c r="BT106" s="468"/>
      <c r="BU106" s="468"/>
      <c r="BV106" s="468"/>
      <c r="BW106" s="468"/>
      <c r="BX106" s="468"/>
      <c r="BY106" s="468"/>
      <c r="BZ106" s="468"/>
      <c r="CA106" s="468"/>
      <c r="CB106" s="468"/>
      <c r="CC106" s="468"/>
      <c r="CD106" s="468"/>
      <c r="CE106" s="468"/>
      <c r="CF106" s="468"/>
    </row>
    <row r="107" spans="1:84" s="265" customFormat="1" ht="15.75" customHeight="1">
      <c r="A107" s="259">
        <v>44</v>
      </c>
      <c r="B107" s="257" t="s">
        <v>487</v>
      </c>
      <c r="C107" s="262">
        <f>'RAČUN PRIHODA I RASHODA'!F1335</f>
        <v>0</v>
      </c>
      <c r="D107" s="262">
        <f>'RAČUN PRIHODA I RASHODA'!G1335</f>
        <v>0</v>
      </c>
      <c r="E107" s="533" t="s">
        <v>741</v>
      </c>
      <c r="F107" s="466"/>
      <c r="G107" s="466"/>
      <c r="H107" s="467"/>
      <c r="I107" s="468"/>
      <c r="J107" s="468"/>
      <c r="K107" s="468"/>
      <c r="L107" s="468"/>
      <c r="M107" s="468"/>
      <c r="N107" s="468"/>
      <c r="O107" s="468"/>
      <c r="P107" s="468"/>
      <c r="Q107" s="468"/>
      <c r="R107" s="468"/>
      <c r="S107" s="468"/>
      <c r="T107" s="468"/>
      <c r="U107" s="468"/>
      <c r="V107" s="468"/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468"/>
      <c r="AG107" s="468"/>
      <c r="AH107" s="468"/>
      <c r="AI107" s="468"/>
      <c r="AJ107" s="468"/>
      <c r="AK107" s="468"/>
      <c r="AL107" s="468"/>
      <c r="AM107" s="468"/>
      <c r="AN107" s="468"/>
      <c r="AO107" s="468"/>
      <c r="AP107" s="468"/>
      <c r="AQ107" s="468"/>
      <c r="AR107" s="468"/>
      <c r="AS107" s="468"/>
      <c r="AT107" s="468"/>
      <c r="AU107" s="468"/>
      <c r="AV107" s="468"/>
      <c r="AW107" s="468"/>
      <c r="AX107" s="468"/>
      <c r="AY107" s="468"/>
      <c r="AZ107" s="468"/>
      <c r="BA107" s="468"/>
      <c r="BB107" s="468"/>
      <c r="BC107" s="468"/>
      <c r="BD107" s="468"/>
      <c r="BE107" s="468"/>
      <c r="BF107" s="468"/>
      <c r="BG107" s="468"/>
      <c r="BH107" s="468"/>
      <c r="BI107" s="468"/>
      <c r="BJ107" s="468"/>
      <c r="BK107" s="468"/>
      <c r="BL107" s="468"/>
      <c r="BM107" s="468"/>
      <c r="BN107" s="468"/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8"/>
      <c r="BZ107" s="468"/>
      <c r="CA107" s="468"/>
      <c r="CB107" s="468"/>
      <c r="CC107" s="468"/>
      <c r="CD107" s="468"/>
      <c r="CE107" s="468"/>
      <c r="CF107" s="468"/>
    </row>
    <row r="108" spans="1:84" s="265" customFormat="1" ht="15.75" customHeight="1">
      <c r="A108" s="259">
        <v>45</v>
      </c>
      <c r="B108" s="257" t="s">
        <v>140</v>
      </c>
      <c r="C108" s="262">
        <f>'RAČUN PRIHODA I RASHODA'!F1338</f>
        <v>0</v>
      </c>
      <c r="D108" s="262">
        <f>'RAČUN PRIHODA I RASHODA'!G1338</f>
        <v>0</v>
      </c>
      <c r="E108" s="533" t="s">
        <v>741</v>
      </c>
      <c r="F108" s="466"/>
      <c r="G108" s="466"/>
      <c r="H108" s="467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  <c r="Y108" s="468"/>
      <c r="Z108" s="468"/>
      <c r="AA108" s="468"/>
      <c r="AB108" s="468"/>
      <c r="AC108" s="468"/>
      <c r="AD108" s="468"/>
      <c r="AE108" s="468"/>
      <c r="AF108" s="468"/>
      <c r="AG108" s="468"/>
      <c r="AH108" s="468"/>
      <c r="AI108" s="468"/>
      <c r="AJ108" s="468"/>
      <c r="AK108" s="468"/>
      <c r="AL108" s="468"/>
      <c r="AM108" s="468"/>
      <c r="AN108" s="468"/>
      <c r="AO108" s="468"/>
      <c r="AP108" s="468"/>
      <c r="AQ108" s="468"/>
      <c r="AR108" s="468"/>
      <c r="AS108" s="468"/>
      <c r="AT108" s="468"/>
      <c r="AU108" s="468"/>
      <c r="AV108" s="468"/>
      <c r="AW108" s="468"/>
      <c r="AX108" s="468"/>
      <c r="AY108" s="468"/>
      <c r="AZ108" s="468"/>
      <c r="BA108" s="468"/>
      <c r="BB108" s="468"/>
      <c r="BC108" s="468"/>
      <c r="BD108" s="468"/>
      <c r="BE108" s="468"/>
      <c r="BF108" s="468"/>
      <c r="BG108" s="468"/>
      <c r="BH108" s="468"/>
      <c r="BI108" s="468"/>
      <c r="BJ108" s="468"/>
      <c r="BK108" s="468"/>
      <c r="BL108" s="468"/>
      <c r="BM108" s="468"/>
      <c r="BN108" s="468"/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8"/>
      <c r="CB108" s="468"/>
      <c r="CC108" s="468"/>
      <c r="CD108" s="468"/>
      <c r="CE108" s="468"/>
      <c r="CF108" s="468"/>
    </row>
    <row r="109" spans="1:84" s="265" customFormat="1" ht="15.75" customHeight="1">
      <c r="A109" s="383" t="s">
        <v>738</v>
      </c>
      <c r="B109" s="384" t="s">
        <v>739</v>
      </c>
      <c r="C109" s="276">
        <f>C110</f>
        <v>99649</v>
      </c>
      <c r="D109" s="276">
        <f>D110</f>
        <v>27173.489999999998</v>
      </c>
      <c r="E109" s="531">
        <f>SUM(D109/C109*100)</f>
        <v>27.269204909231398</v>
      </c>
      <c r="F109" s="466"/>
      <c r="G109" s="466"/>
      <c r="H109" s="467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468"/>
      <c r="AL109" s="468"/>
      <c r="AM109" s="468"/>
      <c r="AN109" s="468"/>
      <c r="AO109" s="468"/>
      <c r="AP109" s="468"/>
      <c r="AQ109" s="468"/>
      <c r="AR109" s="468"/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8"/>
      <c r="BJ109" s="468"/>
      <c r="BK109" s="468"/>
      <c r="BL109" s="468"/>
      <c r="BM109" s="468"/>
      <c r="BN109" s="468"/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68"/>
      <c r="BY109" s="468"/>
      <c r="BZ109" s="468"/>
      <c r="CA109" s="468"/>
      <c r="CB109" s="468"/>
      <c r="CC109" s="468"/>
      <c r="CD109" s="468"/>
      <c r="CE109" s="468"/>
      <c r="CF109" s="468"/>
    </row>
    <row r="110" spans="1:84" s="265" customFormat="1" ht="15.75" customHeight="1">
      <c r="A110" s="261">
        <v>942</v>
      </c>
      <c r="B110" s="277" t="s">
        <v>701</v>
      </c>
      <c r="C110" s="278">
        <f>C111</f>
        <v>99649</v>
      </c>
      <c r="D110" s="278">
        <f>D111</f>
        <v>27173.489999999998</v>
      </c>
      <c r="E110" s="460">
        <f t="shared" ref="E110:E111" si="6">SUM(D110/C110*100)</f>
        <v>27.269204909231398</v>
      </c>
      <c r="F110" s="466"/>
      <c r="G110" s="466"/>
      <c r="H110" s="467"/>
      <c r="I110" s="468"/>
      <c r="J110" s="468"/>
      <c r="K110" s="468"/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8"/>
      <c r="BF110" s="468"/>
      <c r="BG110" s="468"/>
      <c r="BH110" s="468"/>
      <c r="BI110" s="468"/>
      <c r="BJ110" s="468"/>
      <c r="BK110" s="468"/>
      <c r="BL110" s="468"/>
      <c r="BM110" s="468"/>
      <c r="BN110" s="468"/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68"/>
      <c r="BY110" s="468"/>
      <c r="BZ110" s="468"/>
      <c r="CA110" s="468"/>
      <c r="CB110" s="468"/>
      <c r="CC110" s="468"/>
      <c r="CD110" s="468"/>
      <c r="CE110" s="468"/>
      <c r="CF110" s="468"/>
    </row>
    <row r="111" spans="1:84" s="265" customFormat="1" ht="15.75" customHeight="1">
      <c r="A111" s="263">
        <v>52</v>
      </c>
      <c r="B111" s="279" t="s">
        <v>710</v>
      </c>
      <c r="C111" s="280">
        <f>C112+C120</f>
        <v>99649</v>
      </c>
      <c r="D111" s="280">
        <f>D113+D114</f>
        <v>27173.489999999998</v>
      </c>
      <c r="E111" s="460">
        <f t="shared" si="6"/>
        <v>27.269204909231398</v>
      </c>
      <c r="F111" s="466"/>
      <c r="G111" s="466"/>
      <c r="H111" s="467"/>
      <c r="I111" s="468"/>
      <c r="J111" s="468"/>
      <c r="K111" s="468"/>
      <c r="L111" s="468"/>
      <c r="M111" s="468"/>
      <c r="N111" s="468"/>
      <c r="O111" s="468"/>
      <c r="P111" s="468"/>
      <c r="Q111" s="468"/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8"/>
      <c r="AV111" s="468"/>
      <c r="AW111" s="468"/>
      <c r="AX111" s="468"/>
      <c r="AY111" s="468"/>
      <c r="AZ111" s="468"/>
      <c r="BA111" s="468"/>
      <c r="BB111" s="468"/>
      <c r="BC111" s="468"/>
      <c r="BD111" s="468"/>
      <c r="BE111" s="468"/>
      <c r="BF111" s="468"/>
      <c r="BG111" s="468"/>
      <c r="BH111" s="468"/>
      <c r="BI111" s="468"/>
      <c r="BJ111" s="468"/>
      <c r="BK111" s="468"/>
      <c r="BL111" s="468"/>
      <c r="BM111" s="468"/>
      <c r="BN111" s="468"/>
      <c r="BO111" s="468"/>
      <c r="BP111" s="468"/>
      <c r="BQ111" s="468"/>
      <c r="BR111" s="468"/>
      <c r="BS111" s="468"/>
      <c r="BT111" s="468"/>
      <c r="BU111" s="468"/>
      <c r="BV111" s="468"/>
      <c r="BW111" s="468"/>
      <c r="BX111" s="468"/>
      <c r="BY111" s="468"/>
      <c r="BZ111" s="468"/>
      <c r="CA111" s="468"/>
      <c r="CB111" s="468"/>
      <c r="CC111" s="468"/>
      <c r="CD111" s="468"/>
      <c r="CE111" s="468"/>
      <c r="CF111" s="468"/>
    </row>
    <row r="112" spans="1:84" s="265" customFormat="1" ht="15.75" customHeight="1">
      <c r="A112" s="282">
        <v>3</v>
      </c>
      <c r="B112" s="260" t="s">
        <v>38</v>
      </c>
      <c r="C112" s="283">
        <v>98057</v>
      </c>
      <c r="D112" s="283">
        <f>D113+D114</f>
        <v>27173.489999999998</v>
      </c>
      <c r="E112" s="526">
        <f>D112/C112*100</f>
        <v>27.711932855380034</v>
      </c>
      <c r="F112" s="466"/>
      <c r="G112" s="466"/>
      <c r="H112" s="467"/>
      <c r="I112" s="468"/>
      <c r="J112" s="468"/>
      <c r="K112" s="468"/>
      <c r="L112" s="468"/>
      <c r="M112" s="468"/>
      <c r="N112" s="468"/>
      <c r="O112" s="468"/>
      <c r="P112" s="468"/>
      <c r="Q112" s="468"/>
      <c r="R112" s="468"/>
      <c r="S112" s="468"/>
      <c r="T112" s="468"/>
      <c r="U112" s="468"/>
      <c r="V112" s="468"/>
      <c r="W112" s="468"/>
      <c r="X112" s="468"/>
      <c r="Y112" s="468"/>
      <c r="Z112" s="468"/>
      <c r="AA112" s="468"/>
      <c r="AB112" s="468"/>
      <c r="AC112" s="468"/>
      <c r="AD112" s="468"/>
      <c r="AE112" s="468"/>
      <c r="AF112" s="468"/>
      <c r="AG112" s="468"/>
      <c r="AH112" s="468"/>
      <c r="AI112" s="468"/>
      <c r="AJ112" s="468"/>
      <c r="AK112" s="468"/>
      <c r="AL112" s="468"/>
      <c r="AM112" s="468"/>
      <c r="AN112" s="468"/>
      <c r="AO112" s="468"/>
      <c r="AP112" s="468"/>
      <c r="AQ112" s="468"/>
      <c r="AR112" s="468"/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8"/>
      <c r="BE112" s="468"/>
      <c r="BF112" s="468"/>
      <c r="BG112" s="468"/>
      <c r="BH112" s="468"/>
      <c r="BI112" s="468"/>
      <c r="BJ112" s="468"/>
      <c r="BK112" s="468"/>
      <c r="BL112" s="468"/>
      <c r="BM112" s="468"/>
      <c r="BN112" s="468"/>
      <c r="BO112" s="468"/>
      <c r="BP112" s="468"/>
      <c r="BQ112" s="468"/>
      <c r="BR112" s="468"/>
      <c r="BS112" s="468"/>
      <c r="BT112" s="468"/>
      <c r="BU112" s="468"/>
      <c r="BV112" s="468"/>
      <c r="BW112" s="468"/>
      <c r="BX112" s="468"/>
      <c r="BY112" s="468"/>
      <c r="BZ112" s="468"/>
      <c r="CA112" s="468"/>
      <c r="CB112" s="468"/>
      <c r="CC112" s="468"/>
      <c r="CD112" s="468"/>
      <c r="CE112" s="468"/>
      <c r="CF112" s="468"/>
    </row>
    <row r="113" spans="1:84" s="265" customFormat="1" ht="15.75" customHeight="1">
      <c r="A113" s="258">
        <v>31</v>
      </c>
      <c r="B113" s="256" t="s">
        <v>15</v>
      </c>
      <c r="C113" s="262">
        <v>42870</v>
      </c>
      <c r="D113" s="262">
        <v>20376.849999999999</v>
      </c>
      <c r="E113" s="533">
        <f>D113/C113*100</f>
        <v>47.531723816188475</v>
      </c>
      <c r="F113" s="466"/>
      <c r="G113" s="466"/>
      <c r="H113" s="467"/>
      <c r="I113" s="468"/>
      <c r="J113" s="468"/>
      <c r="K113" s="468"/>
      <c r="L113" s="468"/>
      <c r="M113" s="468"/>
      <c r="N113" s="468"/>
      <c r="O113" s="468"/>
      <c r="P113" s="468"/>
      <c r="Q113" s="468"/>
      <c r="R113" s="468"/>
      <c r="S113" s="468"/>
      <c r="T113" s="468"/>
      <c r="U113" s="468"/>
      <c r="V113" s="468"/>
      <c r="W113" s="468"/>
      <c r="X113" s="468"/>
      <c r="Y113" s="468"/>
      <c r="Z113" s="468"/>
      <c r="AA113" s="468"/>
      <c r="AB113" s="468"/>
      <c r="AC113" s="468"/>
      <c r="AD113" s="468"/>
      <c r="AE113" s="468"/>
      <c r="AF113" s="468"/>
      <c r="AG113" s="468"/>
      <c r="AH113" s="468"/>
      <c r="AI113" s="468"/>
      <c r="AJ113" s="468"/>
      <c r="AK113" s="468"/>
      <c r="AL113" s="468"/>
      <c r="AM113" s="468"/>
      <c r="AN113" s="468"/>
      <c r="AO113" s="468"/>
      <c r="AP113" s="468"/>
      <c r="AQ113" s="468"/>
      <c r="AR113" s="468"/>
      <c r="AS113" s="468"/>
      <c r="AT113" s="468"/>
      <c r="AU113" s="468"/>
      <c r="AV113" s="468"/>
      <c r="AW113" s="468"/>
      <c r="AX113" s="468"/>
      <c r="AY113" s="468"/>
      <c r="AZ113" s="468"/>
      <c r="BA113" s="468"/>
      <c r="BB113" s="468"/>
      <c r="BC113" s="468"/>
      <c r="BD113" s="468"/>
      <c r="BE113" s="468"/>
      <c r="BF113" s="468"/>
      <c r="BG113" s="468"/>
      <c r="BH113" s="468"/>
      <c r="BI113" s="468"/>
      <c r="BJ113" s="468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8"/>
      <c r="BU113" s="468"/>
      <c r="BV113" s="468"/>
      <c r="BW113" s="468"/>
      <c r="BX113" s="468"/>
      <c r="BY113" s="468"/>
      <c r="BZ113" s="468"/>
      <c r="CA113" s="468"/>
      <c r="CB113" s="468"/>
      <c r="CC113" s="468"/>
      <c r="CD113" s="468"/>
      <c r="CE113" s="468"/>
      <c r="CF113" s="468"/>
    </row>
    <row r="114" spans="1:84" s="265" customFormat="1" ht="15.75" customHeight="1">
      <c r="A114" s="259">
        <v>32</v>
      </c>
      <c r="B114" s="257" t="s">
        <v>16</v>
      </c>
      <c r="C114" s="262">
        <v>53860</v>
      </c>
      <c r="D114" s="262">
        <v>6796.64</v>
      </c>
      <c r="E114" s="533">
        <f>D114/C114*100</f>
        <v>12.619086520608988</v>
      </c>
      <c r="F114" s="466"/>
      <c r="G114" s="466"/>
      <c r="H114" s="467"/>
      <c r="I114" s="468"/>
      <c r="J114" s="468"/>
      <c r="K114" s="468"/>
      <c r="L114" s="468"/>
      <c r="M114" s="468"/>
      <c r="N114" s="468"/>
      <c r="O114" s="468"/>
      <c r="P114" s="468"/>
      <c r="Q114" s="468"/>
      <c r="R114" s="468"/>
      <c r="S114" s="468"/>
      <c r="T114" s="468"/>
      <c r="U114" s="468"/>
      <c r="V114" s="468"/>
      <c r="W114" s="468"/>
      <c r="X114" s="468"/>
      <c r="Y114" s="468"/>
      <c r="Z114" s="468"/>
      <c r="AA114" s="468"/>
      <c r="AB114" s="468"/>
      <c r="AC114" s="468"/>
      <c r="AD114" s="468"/>
      <c r="AE114" s="468"/>
      <c r="AF114" s="468"/>
      <c r="AG114" s="468"/>
      <c r="AH114" s="468"/>
      <c r="AI114" s="468"/>
      <c r="AJ114" s="468"/>
      <c r="AK114" s="468"/>
      <c r="AL114" s="468"/>
      <c r="AM114" s="468"/>
      <c r="AN114" s="468"/>
      <c r="AO114" s="468"/>
      <c r="AP114" s="468"/>
      <c r="AQ114" s="468"/>
      <c r="AR114" s="468"/>
      <c r="AS114" s="468"/>
      <c r="AT114" s="468"/>
      <c r="AU114" s="468"/>
      <c r="AV114" s="468"/>
      <c r="AW114" s="468"/>
      <c r="AX114" s="468"/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8"/>
      <c r="BM114" s="468"/>
      <c r="BN114" s="468"/>
      <c r="BO114" s="468"/>
      <c r="BP114" s="468"/>
      <c r="BQ114" s="468"/>
      <c r="BR114" s="468"/>
      <c r="BS114" s="468"/>
      <c r="BT114" s="468"/>
      <c r="BU114" s="468"/>
      <c r="BV114" s="468"/>
      <c r="BW114" s="468"/>
      <c r="BX114" s="468"/>
      <c r="BY114" s="468"/>
      <c r="BZ114" s="468"/>
      <c r="CA114" s="468"/>
      <c r="CB114" s="468"/>
      <c r="CC114" s="468"/>
      <c r="CD114" s="468"/>
      <c r="CE114" s="468"/>
      <c r="CF114" s="468"/>
    </row>
    <row r="115" spans="1:84" s="265" customFormat="1" ht="15.75" customHeight="1">
      <c r="A115" s="259">
        <v>34</v>
      </c>
      <c r="B115" s="257" t="s">
        <v>18</v>
      </c>
      <c r="C115" s="262">
        <v>0</v>
      </c>
      <c r="D115" s="262">
        <v>0</v>
      </c>
      <c r="E115" s="533" t="s">
        <v>741</v>
      </c>
      <c r="F115" s="466"/>
      <c r="G115" s="466"/>
      <c r="H115" s="467"/>
      <c r="I115" s="468"/>
      <c r="J115" s="468"/>
      <c r="K115" s="468"/>
      <c r="L115" s="468"/>
      <c r="M115" s="468"/>
      <c r="N115" s="468"/>
      <c r="O115" s="468"/>
      <c r="P115" s="468"/>
      <c r="Q115" s="468"/>
      <c r="R115" s="468"/>
      <c r="S115" s="468"/>
      <c r="T115" s="468"/>
      <c r="U115" s="468"/>
      <c r="V115" s="468"/>
      <c r="W115" s="468"/>
      <c r="X115" s="468"/>
      <c r="Y115" s="468"/>
      <c r="Z115" s="468"/>
      <c r="AA115" s="468"/>
      <c r="AB115" s="468"/>
      <c r="AC115" s="468"/>
      <c r="AD115" s="468"/>
      <c r="AE115" s="468"/>
      <c r="AF115" s="468"/>
      <c r="AG115" s="468"/>
      <c r="AH115" s="468"/>
      <c r="AI115" s="468"/>
      <c r="AJ115" s="468"/>
      <c r="AK115" s="468"/>
      <c r="AL115" s="468"/>
      <c r="AM115" s="468"/>
      <c r="AN115" s="468"/>
      <c r="AO115" s="468"/>
      <c r="AP115" s="468"/>
      <c r="AQ115" s="468"/>
      <c r="AR115" s="468"/>
      <c r="AS115" s="468"/>
      <c r="AT115" s="468"/>
      <c r="AU115" s="468"/>
      <c r="AV115" s="468"/>
      <c r="AW115" s="468"/>
      <c r="AX115" s="468"/>
      <c r="AY115" s="468"/>
      <c r="AZ115" s="468"/>
      <c r="BA115" s="468"/>
      <c r="BB115" s="468"/>
      <c r="BC115" s="468"/>
      <c r="BD115" s="468"/>
      <c r="BE115" s="468"/>
      <c r="BF115" s="468"/>
      <c r="BG115" s="468"/>
      <c r="BH115" s="468"/>
      <c r="BI115" s="468"/>
      <c r="BJ115" s="468"/>
      <c r="BK115" s="468"/>
      <c r="BL115" s="468"/>
      <c r="BM115" s="468"/>
      <c r="BN115" s="468"/>
      <c r="BO115" s="468"/>
      <c r="BP115" s="468"/>
      <c r="BQ115" s="468"/>
      <c r="BR115" s="468"/>
      <c r="BS115" s="468"/>
      <c r="BT115" s="468"/>
      <c r="BU115" s="468"/>
      <c r="BV115" s="468"/>
      <c r="BW115" s="468"/>
      <c r="BX115" s="468"/>
      <c r="BY115" s="468"/>
      <c r="BZ115" s="468"/>
      <c r="CA115" s="468"/>
      <c r="CB115" s="468"/>
      <c r="CC115" s="468"/>
      <c r="CD115" s="468"/>
      <c r="CE115" s="468"/>
      <c r="CF115" s="468"/>
    </row>
    <row r="116" spans="1:84" s="265" customFormat="1" ht="15.75" customHeight="1">
      <c r="A116" s="259">
        <v>35</v>
      </c>
      <c r="B116" s="257" t="s">
        <v>355</v>
      </c>
      <c r="C116" s="262">
        <v>0</v>
      </c>
      <c r="D116" s="262">
        <v>0</v>
      </c>
      <c r="E116" s="533" t="s">
        <v>741</v>
      </c>
      <c r="F116" s="466"/>
      <c r="G116" s="466"/>
      <c r="H116" s="467"/>
      <c r="I116" s="468"/>
      <c r="J116" s="468"/>
      <c r="K116" s="468"/>
      <c r="L116" s="468"/>
      <c r="M116" s="468"/>
      <c r="N116" s="468"/>
      <c r="O116" s="468"/>
      <c r="P116" s="468"/>
      <c r="Q116" s="468"/>
      <c r="R116" s="468"/>
      <c r="S116" s="468"/>
      <c r="T116" s="468"/>
      <c r="U116" s="468"/>
      <c r="V116" s="468"/>
      <c r="W116" s="468"/>
      <c r="X116" s="468"/>
      <c r="Y116" s="468"/>
      <c r="Z116" s="468"/>
      <c r="AA116" s="468"/>
      <c r="AB116" s="468"/>
      <c r="AC116" s="468"/>
      <c r="AD116" s="468"/>
      <c r="AE116" s="468"/>
      <c r="AF116" s="468"/>
      <c r="AG116" s="468"/>
      <c r="AH116" s="468"/>
      <c r="AI116" s="468"/>
      <c r="AJ116" s="468"/>
      <c r="AK116" s="468"/>
      <c r="AL116" s="468"/>
      <c r="AM116" s="468"/>
      <c r="AN116" s="468"/>
      <c r="AO116" s="468"/>
      <c r="AP116" s="468"/>
      <c r="AQ116" s="468"/>
      <c r="AR116" s="468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  <c r="BJ116" s="468"/>
      <c r="BK116" s="468"/>
      <c r="BL116" s="468"/>
      <c r="BM116" s="468"/>
      <c r="BN116" s="468"/>
      <c r="BO116" s="468"/>
      <c r="BP116" s="468"/>
      <c r="BQ116" s="468"/>
      <c r="BR116" s="468"/>
      <c r="BS116" s="468"/>
      <c r="BT116" s="468"/>
      <c r="BU116" s="468"/>
      <c r="BV116" s="468"/>
      <c r="BW116" s="468"/>
      <c r="BX116" s="468"/>
      <c r="BY116" s="468"/>
      <c r="BZ116" s="468"/>
      <c r="CA116" s="468"/>
      <c r="CB116" s="468"/>
      <c r="CC116" s="468"/>
      <c r="CD116" s="468"/>
      <c r="CE116" s="468"/>
      <c r="CF116" s="468"/>
    </row>
    <row r="117" spans="1:84" s="265" customFormat="1" ht="15.75" customHeight="1">
      <c r="A117" s="259">
        <v>36</v>
      </c>
      <c r="B117" s="257" t="s">
        <v>363</v>
      </c>
      <c r="C117" s="262">
        <v>0</v>
      </c>
      <c r="D117" s="262">
        <v>0</v>
      </c>
      <c r="E117" s="533" t="s">
        <v>741</v>
      </c>
      <c r="F117" s="466"/>
      <c r="G117" s="466"/>
      <c r="H117" s="467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8"/>
      <c r="AE117" s="468"/>
      <c r="AF117" s="468"/>
      <c r="AG117" s="468"/>
      <c r="AH117" s="468"/>
      <c r="AI117" s="468"/>
      <c r="AJ117" s="468"/>
      <c r="AK117" s="468"/>
      <c r="AL117" s="468"/>
      <c r="AM117" s="468"/>
      <c r="AN117" s="468"/>
      <c r="AO117" s="468"/>
      <c r="AP117" s="468"/>
      <c r="AQ117" s="468"/>
      <c r="AR117" s="468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468"/>
      <c r="BE117" s="468"/>
      <c r="BF117" s="468"/>
      <c r="BG117" s="468"/>
      <c r="BH117" s="468"/>
      <c r="BI117" s="468"/>
      <c r="BJ117" s="468"/>
      <c r="BK117" s="468"/>
      <c r="BL117" s="468"/>
      <c r="BM117" s="468"/>
      <c r="BN117" s="468"/>
      <c r="BO117" s="468"/>
      <c r="BP117" s="468"/>
      <c r="BQ117" s="468"/>
      <c r="BR117" s="468"/>
      <c r="BS117" s="468"/>
      <c r="BT117" s="468"/>
      <c r="BU117" s="468"/>
      <c r="BV117" s="468"/>
      <c r="BW117" s="468"/>
      <c r="BX117" s="468"/>
      <c r="BY117" s="468"/>
      <c r="BZ117" s="468"/>
      <c r="CA117" s="468"/>
      <c r="CB117" s="468"/>
      <c r="CC117" s="468"/>
      <c r="CD117" s="468"/>
      <c r="CE117" s="468"/>
      <c r="CF117" s="468"/>
    </row>
    <row r="118" spans="1:84" s="265" customFormat="1" ht="15.75" customHeight="1">
      <c r="A118" s="259">
        <v>37</v>
      </c>
      <c r="B118" s="257" t="s">
        <v>112</v>
      </c>
      <c r="C118" s="262">
        <v>1327</v>
      </c>
      <c r="D118" s="262">
        <v>0</v>
      </c>
      <c r="E118" s="533">
        <v>0</v>
      </c>
      <c r="F118" s="466"/>
      <c r="G118" s="466"/>
      <c r="H118" s="467"/>
      <c r="I118" s="468"/>
      <c r="J118" s="468"/>
      <c r="K118" s="468"/>
      <c r="L118" s="468"/>
      <c r="M118" s="468"/>
      <c r="N118" s="468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8"/>
      <c r="AE118" s="468"/>
      <c r="AF118" s="468"/>
      <c r="AG118" s="468"/>
      <c r="AH118" s="468"/>
      <c r="AI118" s="468"/>
      <c r="AJ118" s="468"/>
      <c r="AK118" s="468"/>
      <c r="AL118" s="468"/>
      <c r="AM118" s="468"/>
      <c r="AN118" s="468"/>
      <c r="AO118" s="468"/>
      <c r="AP118" s="468"/>
      <c r="AQ118" s="468"/>
      <c r="AR118" s="468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8"/>
      <c r="BJ118" s="468"/>
      <c r="BK118" s="468"/>
      <c r="BL118" s="468"/>
      <c r="BM118" s="468"/>
      <c r="BN118" s="468"/>
      <c r="BO118" s="468"/>
      <c r="BP118" s="468"/>
      <c r="BQ118" s="468"/>
      <c r="BR118" s="468"/>
      <c r="BS118" s="468"/>
      <c r="BT118" s="468"/>
      <c r="BU118" s="468"/>
      <c r="BV118" s="468"/>
      <c r="BW118" s="468"/>
      <c r="BX118" s="468"/>
      <c r="BY118" s="468"/>
      <c r="BZ118" s="468"/>
      <c r="CA118" s="468"/>
      <c r="CB118" s="468"/>
      <c r="CC118" s="468"/>
      <c r="CD118" s="468"/>
      <c r="CE118" s="468"/>
      <c r="CF118" s="468"/>
    </row>
    <row r="119" spans="1:84" s="265" customFormat="1" ht="15.75" customHeight="1">
      <c r="A119" s="259">
        <v>38</v>
      </c>
      <c r="B119" s="257" t="s">
        <v>102</v>
      </c>
      <c r="C119" s="262">
        <v>0</v>
      </c>
      <c r="D119" s="262">
        <v>0</v>
      </c>
      <c r="E119" s="533" t="s">
        <v>741</v>
      </c>
      <c r="F119" s="466"/>
      <c r="G119" s="466"/>
      <c r="H119" s="467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</row>
    <row r="120" spans="1:84" s="265" customFormat="1" ht="15.75" customHeight="1">
      <c r="A120" s="254">
        <v>4</v>
      </c>
      <c r="B120" s="255" t="s">
        <v>19</v>
      </c>
      <c r="C120" s="264">
        <v>1592</v>
      </c>
      <c r="D120" s="264">
        <v>0</v>
      </c>
      <c r="E120" s="526">
        <v>0</v>
      </c>
      <c r="F120" s="466"/>
      <c r="G120" s="466"/>
      <c r="H120" s="467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68"/>
      <c r="BY120" s="468"/>
      <c r="BZ120" s="468"/>
      <c r="CA120" s="468"/>
      <c r="CB120" s="468"/>
      <c r="CC120" s="468"/>
      <c r="CD120" s="468"/>
      <c r="CE120" s="468"/>
      <c r="CF120" s="468"/>
    </row>
    <row r="121" spans="1:84" s="265" customFormat="1" ht="15.75" customHeight="1">
      <c r="A121" s="259">
        <v>41</v>
      </c>
      <c r="B121" s="257" t="s">
        <v>419</v>
      </c>
      <c r="C121" s="262">
        <v>0</v>
      </c>
      <c r="D121" s="262">
        <v>0</v>
      </c>
      <c r="E121" s="533" t="s">
        <v>741</v>
      </c>
      <c r="F121" s="466"/>
      <c r="G121" s="466"/>
      <c r="H121" s="467"/>
      <c r="I121" s="468"/>
      <c r="J121" s="468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8"/>
      <c r="W121" s="468"/>
      <c r="X121" s="468"/>
      <c r="Y121" s="468"/>
      <c r="Z121" s="468"/>
      <c r="AA121" s="468"/>
      <c r="AB121" s="468"/>
      <c r="AC121" s="468"/>
      <c r="AD121" s="468"/>
      <c r="AE121" s="468"/>
      <c r="AF121" s="468"/>
      <c r="AG121" s="468"/>
      <c r="AH121" s="468"/>
      <c r="AI121" s="468"/>
      <c r="AJ121" s="468"/>
      <c r="AK121" s="468"/>
      <c r="AL121" s="468"/>
      <c r="AM121" s="468"/>
      <c r="AN121" s="468"/>
      <c r="AO121" s="468"/>
      <c r="AP121" s="468"/>
      <c r="AQ121" s="468"/>
      <c r="AR121" s="468"/>
      <c r="AS121" s="468"/>
      <c r="AT121" s="468"/>
      <c r="AU121" s="468"/>
      <c r="AV121" s="468"/>
      <c r="AW121" s="468"/>
      <c r="AX121" s="468"/>
      <c r="AY121" s="468"/>
      <c r="AZ121" s="468"/>
      <c r="BA121" s="468"/>
      <c r="BB121" s="468"/>
      <c r="BC121" s="468"/>
      <c r="BD121" s="468"/>
      <c r="BE121" s="468"/>
      <c r="BF121" s="468"/>
      <c r="BG121" s="468"/>
      <c r="BH121" s="468"/>
      <c r="BI121" s="468"/>
      <c r="BJ121" s="468"/>
      <c r="BK121" s="468"/>
      <c r="BL121" s="468"/>
      <c r="BM121" s="468"/>
      <c r="BN121" s="468"/>
      <c r="BO121" s="468"/>
      <c r="BP121" s="468"/>
      <c r="BQ121" s="468"/>
      <c r="BR121" s="468"/>
      <c r="BS121" s="468"/>
      <c r="BT121" s="468"/>
      <c r="BU121" s="468"/>
      <c r="BV121" s="468"/>
      <c r="BW121" s="468"/>
      <c r="BX121" s="468"/>
      <c r="BY121" s="468"/>
      <c r="BZ121" s="468"/>
      <c r="CA121" s="468"/>
      <c r="CB121" s="468"/>
      <c r="CC121" s="468"/>
      <c r="CD121" s="468"/>
      <c r="CE121" s="468"/>
      <c r="CF121" s="468"/>
    </row>
    <row r="122" spans="1:84" s="265" customFormat="1" ht="15.75" customHeight="1">
      <c r="A122" s="259">
        <v>42</v>
      </c>
      <c r="B122" s="257" t="s">
        <v>20</v>
      </c>
      <c r="C122" s="262">
        <v>1592</v>
      </c>
      <c r="D122" s="262">
        <v>0</v>
      </c>
      <c r="E122" s="533">
        <v>0</v>
      </c>
      <c r="F122" s="466"/>
      <c r="G122" s="466"/>
      <c r="H122" s="467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8"/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468"/>
      <c r="AM122" s="468"/>
      <c r="AN122" s="468"/>
      <c r="AO122" s="468"/>
      <c r="AP122" s="468"/>
      <c r="AQ122" s="468"/>
      <c r="AR122" s="468"/>
      <c r="AS122" s="468"/>
      <c r="AT122" s="468"/>
      <c r="AU122" s="468"/>
      <c r="AV122" s="468"/>
      <c r="AW122" s="468"/>
      <c r="AX122" s="468"/>
      <c r="AY122" s="468"/>
      <c r="AZ122" s="468"/>
      <c r="BA122" s="468"/>
      <c r="BB122" s="468"/>
      <c r="BC122" s="468"/>
      <c r="BD122" s="468"/>
      <c r="BE122" s="468"/>
      <c r="BF122" s="468"/>
      <c r="BG122" s="468"/>
      <c r="BH122" s="468"/>
      <c r="BI122" s="468"/>
      <c r="BJ122" s="468"/>
      <c r="BK122" s="468"/>
      <c r="BL122" s="468"/>
      <c r="BM122" s="468"/>
      <c r="BN122" s="468"/>
      <c r="BO122" s="468"/>
      <c r="BP122" s="468"/>
      <c r="BQ122" s="468"/>
      <c r="BR122" s="468"/>
      <c r="BS122" s="468"/>
      <c r="BT122" s="468"/>
      <c r="BU122" s="468"/>
      <c r="BV122" s="468"/>
      <c r="BW122" s="468"/>
      <c r="BX122" s="468"/>
      <c r="BY122" s="468"/>
      <c r="BZ122" s="468"/>
      <c r="CA122" s="468"/>
      <c r="CB122" s="468"/>
      <c r="CC122" s="468"/>
      <c r="CD122" s="468"/>
      <c r="CE122" s="468"/>
      <c r="CF122" s="468"/>
    </row>
    <row r="123" spans="1:84" s="265" customFormat="1" ht="15.75" customHeight="1">
      <c r="A123" s="259">
        <v>43</v>
      </c>
      <c r="B123" s="257" t="s">
        <v>481</v>
      </c>
      <c r="C123" s="262">
        <v>0</v>
      </c>
      <c r="D123" s="262">
        <v>0</v>
      </c>
      <c r="E123" s="533" t="s">
        <v>741</v>
      </c>
      <c r="F123" s="466"/>
      <c r="G123" s="466"/>
      <c r="H123" s="467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68"/>
      <c r="AM123" s="468"/>
      <c r="AN123" s="468"/>
      <c r="AO123" s="468"/>
      <c r="AP123" s="468"/>
      <c r="AQ123" s="468"/>
      <c r="AR123" s="468"/>
      <c r="AS123" s="468"/>
      <c r="AT123" s="468"/>
      <c r="AU123" s="468"/>
      <c r="AV123" s="468"/>
      <c r="AW123" s="468"/>
      <c r="AX123" s="468"/>
      <c r="AY123" s="468"/>
      <c r="AZ123" s="468"/>
      <c r="BA123" s="468"/>
      <c r="BB123" s="468"/>
      <c r="BC123" s="468"/>
      <c r="BD123" s="468"/>
      <c r="BE123" s="468"/>
      <c r="BF123" s="468"/>
      <c r="BG123" s="468"/>
      <c r="BH123" s="468"/>
      <c r="BI123" s="468"/>
      <c r="BJ123" s="468"/>
      <c r="BK123" s="468"/>
      <c r="BL123" s="468"/>
      <c r="BM123" s="468"/>
      <c r="BN123" s="468"/>
      <c r="BO123" s="468"/>
      <c r="BP123" s="468"/>
      <c r="BQ123" s="468"/>
      <c r="BR123" s="468"/>
      <c r="BS123" s="468"/>
      <c r="BT123" s="468"/>
      <c r="BU123" s="468"/>
      <c r="BV123" s="468"/>
      <c r="BW123" s="468"/>
      <c r="BX123" s="468"/>
      <c r="BY123" s="468"/>
      <c r="BZ123" s="468"/>
      <c r="CA123" s="468"/>
      <c r="CB123" s="468"/>
      <c r="CC123" s="468"/>
      <c r="CD123" s="468"/>
      <c r="CE123" s="468"/>
      <c r="CF123" s="468"/>
    </row>
    <row r="124" spans="1:84" s="265" customFormat="1" ht="15.75" customHeight="1">
      <c r="A124" s="259">
        <v>44</v>
      </c>
      <c r="B124" s="257" t="s">
        <v>487</v>
      </c>
      <c r="C124" s="262">
        <v>0</v>
      </c>
      <c r="D124" s="262">
        <v>0</v>
      </c>
      <c r="E124" s="533" t="s">
        <v>741</v>
      </c>
      <c r="F124" s="466"/>
      <c r="G124" s="466"/>
      <c r="H124" s="467"/>
      <c r="I124" s="468"/>
      <c r="J124" s="468"/>
      <c r="K124" s="468"/>
      <c r="L124" s="468"/>
      <c r="M124" s="468"/>
      <c r="N124" s="468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8"/>
      <c r="BG124" s="468"/>
      <c r="BH124" s="468"/>
      <c r="BI124" s="468"/>
      <c r="BJ124" s="468"/>
      <c r="BK124" s="468"/>
      <c r="BL124" s="468"/>
      <c r="BM124" s="468"/>
      <c r="BN124" s="468"/>
      <c r="BO124" s="468"/>
      <c r="BP124" s="468"/>
      <c r="BQ124" s="468"/>
      <c r="BR124" s="468"/>
      <c r="BS124" s="468"/>
      <c r="BT124" s="468"/>
      <c r="BU124" s="468"/>
      <c r="BV124" s="468"/>
      <c r="BW124" s="468"/>
      <c r="BX124" s="468"/>
      <c r="BY124" s="468"/>
      <c r="BZ124" s="468"/>
      <c r="CA124" s="468"/>
      <c r="CB124" s="468"/>
      <c r="CC124" s="468"/>
      <c r="CD124" s="468"/>
      <c r="CE124" s="468"/>
      <c r="CF124" s="468"/>
    </row>
    <row r="125" spans="1:84" s="265" customFormat="1" ht="15.75" customHeight="1">
      <c r="A125" s="259">
        <v>45</v>
      </c>
      <c r="B125" s="257" t="s">
        <v>140</v>
      </c>
      <c r="C125" s="262">
        <v>0</v>
      </c>
      <c r="D125" s="262">
        <v>0</v>
      </c>
      <c r="E125" s="533" t="s">
        <v>741</v>
      </c>
      <c r="F125" s="466"/>
      <c r="G125" s="466"/>
      <c r="H125" s="467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468"/>
      <c r="U125" s="468"/>
      <c r="V125" s="468"/>
      <c r="W125" s="468"/>
      <c r="X125" s="468"/>
      <c r="Y125" s="468"/>
      <c r="Z125" s="468"/>
      <c r="AA125" s="468"/>
      <c r="AB125" s="468"/>
      <c r="AC125" s="468"/>
      <c r="AD125" s="468"/>
      <c r="AE125" s="468"/>
      <c r="AF125" s="468"/>
      <c r="AG125" s="468"/>
      <c r="AH125" s="468"/>
      <c r="AI125" s="468"/>
      <c r="AJ125" s="468"/>
      <c r="AK125" s="468"/>
      <c r="AL125" s="468"/>
      <c r="AM125" s="468"/>
      <c r="AN125" s="468"/>
      <c r="AO125" s="468"/>
      <c r="AP125" s="468"/>
      <c r="AQ125" s="468"/>
      <c r="AR125" s="468"/>
      <c r="AS125" s="468"/>
      <c r="AT125" s="468"/>
      <c r="AU125" s="468"/>
      <c r="AV125" s="468"/>
      <c r="AW125" s="468"/>
      <c r="AX125" s="468"/>
      <c r="AY125" s="468"/>
      <c r="AZ125" s="468"/>
      <c r="BA125" s="468"/>
      <c r="BB125" s="468"/>
      <c r="BC125" s="468"/>
      <c r="BD125" s="468"/>
      <c r="BE125" s="468"/>
      <c r="BF125" s="468"/>
      <c r="BG125" s="468"/>
      <c r="BH125" s="468"/>
      <c r="BI125" s="468"/>
      <c r="BJ125" s="468"/>
      <c r="BK125" s="468"/>
      <c r="BL125" s="468"/>
      <c r="BM125" s="468"/>
      <c r="BN125" s="468"/>
      <c r="BO125" s="468"/>
      <c r="BP125" s="468"/>
      <c r="BQ125" s="468"/>
      <c r="BR125" s="468"/>
      <c r="BS125" s="468"/>
      <c r="BT125" s="468"/>
      <c r="BU125" s="468"/>
      <c r="BV125" s="468"/>
      <c r="BW125" s="468"/>
      <c r="BX125" s="468"/>
      <c r="BY125" s="468"/>
      <c r="BZ125" s="468"/>
      <c r="CA125" s="468"/>
      <c r="CB125" s="468"/>
      <c r="CC125" s="468"/>
      <c r="CD125" s="468"/>
      <c r="CE125" s="468"/>
      <c r="CF125" s="468"/>
    </row>
    <row r="126" spans="1:84" s="265" customFormat="1" ht="15.75" customHeight="1">
      <c r="A126" s="274" t="s">
        <v>707</v>
      </c>
      <c r="B126" s="275" t="s">
        <v>708</v>
      </c>
      <c r="C126" s="276">
        <f>C127</f>
        <v>0</v>
      </c>
      <c r="D126" s="276">
        <f>SUM(D130:D136)</f>
        <v>1101.03</v>
      </c>
      <c r="E126" s="531" t="s">
        <v>741</v>
      </c>
      <c r="F126" s="466"/>
      <c r="G126" s="466"/>
      <c r="H126" s="467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V126" s="468"/>
      <c r="W126" s="468"/>
      <c r="X126" s="468"/>
      <c r="Y126" s="468"/>
      <c r="Z126" s="468"/>
      <c r="AA126" s="468"/>
      <c r="AB126" s="468"/>
      <c r="AC126" s="468"/>
      <c r="AD126" s="468"/>
      <c r="AE126" s="468"/>
      <c r="AF126" s="468"/>
      <c r="AG126" s="468"/>
      <c r="AH126" s="468"/>
      <c r="AI126" s="468"/>
      <c r="AJ126" s="468"/>
      <c r="AK126" s="468"/>
      <c r="AL126" s="468"/>
      <c r="AM126" s="468"/>
      <c r="AN126" s="468"/>
      <c r="AO126" s="468"/>
      <c r="AP126" s="468"/>
      <c r="AQ126" s="468"/>
      <c r="AR126" s="468"/>
      <c r="AS126" s="468"/>
      <c r="AT126" s="468"/>
      <c r="AU126" s="468"/>
      <c r="AV126" s="468"/>
      <c r="AW126" s="468"/>
      <c r="AX126" s="468"/>
      <c r="AY126" s="468"/>
      <c r="AZ126" s="468"/>
      <c r="BA126" s="468"/>
      <c r="BB126" s="468"/>
      <c r="BC126" s="468"/>
      <c r="BD126" s="468"/>
      <c r="BE126" s="468"/>
      <c r="BF126" s="468"/>
      <c r="BG126" s="468"/>
      <c r="BH126" s="468"/>
      <c r="BI126" s="468"/>
      <c r="BJ126" s="468"/>
      <c r="BK126" s="468"/>
      <c r="BL126" s="468"/>
      <c r="BM126" s="468"/>
      <c r="BN126" s="468"/>
      <c r="BO126" s="468"/>
      <c r="BP126" s="468"/>
      <c r="BQ126" s="468"/>
      <c r="BR126" s="468"/>
      <c r="BS126" s="468"/>
      <c r="BT126" s="468"/>
      <c r="BU126" s="468"/>
      <c r="BV126" s="468"/>
      <c r="BW126" s="468"/>
      <c r="BX126" s="468"/>
      <c r="BY126" s="468"/>
      <c r="BZ126" s="468"/>
      <c r="CA126" s="468"/>
      <c r="CB126" s="468"/>
      <c r="CC126" s="468"/>
      <c r="CD126" s="468"/>
      <c r="CE126" s="468"/>
      <c r="CF126" s="468"/>
    </row>
    <row r="127" spans="1:84" s="265" customFormat="1" ht="15.75" customHeight="1">
      <c r="A127" s="261">
        <v>942</v>
      </c>
      <c r="B127" s="277" t="s">
        <v>701</v>
      </c>
      <c r="C127" s="278">
        <v>0</v>
      </c>
      <c r="D127" s="278">
        <f>D129</f>
        <v>1101.03</v>
      </c>
      <c r="E127" s="460" t="s">
        <v>741</v>
      </c>
      <c r="F127" s="466"/>
      <c r="G127" s="466"/>
      <c r="H127" s="467"/>
      <c r="I127" s="468"/>
      <c r="J127" s="468"/>
      <c r="K127" s="468"/>
      <c r="L127" s="468"/>
      <c r="M127" s="468"/>
      <c r="N127" s="468"/>
      <c r="O127" s="468"/>
      <c r="P127" s="468"/>
      <c r="Q127" s="468"/>
      <c r="R127" s="468"/>
      <c r="S127" s="468"/>
      <c r="T127" s="468"/>
      <c r="U127" s="468"/>
      <c r="V127" s="468"/>
      <c r="W127" s="468"/>
      <c r="X127" s="468"/>
      <c r="Y127" s="468"/>
      <c r="Z127" s="468"/>
      <c r="AA127" s="468"/>
      <c r="AB127" s="468"/>
      <c r="AC127" s="468"/>
      <c r="AD127" s="468"/>
      <c r="AE127" s="468"/>
      <c r="AF127" s="468"/>
      <c r="AG127" s="468"/>
      <c r="AH127" s="468"/>
      <c r="AI127" s="468"/>
      <c r="AJ127" s="468"/>
      <c r="AK127" s="468"/>
      <c r="AL127" s="468"/>
      <c r="AM127" s="468"/>
      <c r="AN127" s="468"/>
      <c r="AO127" s="468"/>
      <c r="AP127" s="468"/>
      <c r="AQ127" s="468"/>
      <c r="AR127" s="468"/>
      <c r="AS127" s="468"/>
      <c r="AT127" s="468"/>
      <c r="AU127" s="468"/>
      <c r="AV127" s="468"/>
      <c r="AW127" s="468"/>
      <c r="AX127" s="468"/>
      <c r="AY127" s="468"/>
      <c r="AZ127" s="468"/>
      <c r="BA127" s="468"/>
      <c r="BB127" s="468"/>
      <c r="BC127" s="468"/>
      <c r="BD127" s="468"/>
      <c r="BE127" s="468"/>
      <c r="BF127" s="468"/>
      <c r="BG127" s="468"/>
      <c r="BH127" s="468"/>
      <c r="BI127" s="468"/>
      <c r="BJ127" s="468"/>
      <c r="BK127" s="468"/>
      <c r="BL127" s="468"/>
      <c r="BM127" s="468"/>
      <c r="BN127" s="468"/>
      <c r="BO127" s="468"/>
      <c r="BP127" s="468"/>
      <c r="BQ127" s="468"/>
      <c r="BR127" s="468"/>
      <c r="BS127" s="468"/>
      <c r="BT127" s="468"/>
      <c r="BU127" s="468"/>
      <c r="BV127" s="468"/>
      <c r="BW127" s="468"/>
      <c r="BX127" s="468"/>
      <c r="BY127" s="468"/>
      <c r="BZ127" s="468"/>
      <c r="CA127" s="468"/>
      <c r="CB127" s="468"/>
      <c r="CC127" s="468"/>
      <c r="CD127" s="468"/>
      <c r="CE127" s="468"/>
      <c r="CF127" s="468"/>
    </row>
    <row r="128" spans="1:84" s="265" customFormat="1" ht="15.75" customHeight="1">
      <c r="A128" s="263">
        <v>52</v>
      </c>
      <c r="B128" s="279" t="s">
        <v>710</v>
      </c>
      <c r="C128" s="280">
        <v>0</v>
      </c>
      <c r="D128" s="280">
        <f>D129</f>
        <v>1101.03</v>
      </c>
      <c r="E128" s="532" t="s">
        <v>741</v>
      </c>
      <c r="F128" s="466"/>
      <c r="G128" s="466"/>
      <c r="H128" s="467"/>
      <c r="I128" s="468"/>
      <c r="J128" s="468"/>
      <c r="K128" s="468"/>
      <c r="L128" s="468"/>
      <c r="M128" s="468"/>
      <c r="N128" s="468"/>
      <c r="O128" s="468"/>
      <c r="P128" s="468"/>
      <c r="Q128" s="468"/>
      <c r="R128" s="468"/>
      <c r="S128" s="468"/>
      <c r="T128" s="468"/>
      <c r="U128" s="468"/>
      <c r="V128" s="468"/>
      <c r="W128" s="468"/>
      <c r="X128" s="468"/>
      <c r="Y128" s="468"/>
      <c r="Z128" s="468"/>
      <c r="AA128" s="468"/>
      <c r="AB128" s="468"/>
      <c r="AC128" s="468"/>
      <c r="AD128" s="468"/>
      <c r="AE128" s="468"/>
      <c r="AF128" s="468"/>
      <c r="AG128" s="468"/>
      <c r="AH128" s="468"/>
      <c r="AI128" s="468"/>
      <c r="AJ128" s="468"/>
      <c r="AK128" s="468"/>
      <c r="AL128" s="468"/>
      <c r="AM128" s="468"/>
      <c r="AN128" s="468"/>
      <c r="AO128" s="468"/>
      <c r="AP128" s="468"/>
      <c r="AQ128" s="468"/>
      <c r="AR128" s="468"/>
      <c r="AS128" s="468"/>
      <c r="AT128" s="468"/>
      <c r="AU128" s="468"/>
      <c r="AV128" s="468"/>
      <c r="AW128" s="468"/>
      <c r="AX128" s="468"/>
      <c r="AY128" s="468"/>
      <c r="AZ128" s="468"/>
      <c r="BA128" s="468"/>
      <c r="BB128" s="468"/>
      <c r="BC128" s="468"/>
      <c r="BD128" s="468"/>
      <c r="BE128" s="468"/>
      <c r="BF128" s="468"/>
      <c r="BG128" s="468"/>
      <c r="BH128" s="468"/>
      <c r="BI128" s="468"/>
      <c r="BJ128" s="468"/>
      <c r="BK128" s="468"/>
      <c r="BL128" s="468"/>
      <c r="BM128" s="468"/>
      <c r="BN128" s="468"/>
      <c r="BO128" s="468"/>
      <c r="BP128" s="468"/>
      <c r="BQ128" s="468"/>
      <c r="BR128" s="468"/>
      <c r="BS128" s="468"/>
      <c r="BT128" s="468"/>
      <c r="BU128" s="468"/>
      <c r="BV128" s="468"/>
      <c r="BW128" s="468"/>
      <c r="BX128" s="468"/>
      <c r="BY128" s="468"/>
      <c r="BZ128" s="468"/>
      <c r="CA128" s="468"/>
      <c r="CB128" s="468"/>
      <c r="CC128" s="468"/>
      <c r="CD128" s="468"/>
      <c r="CE128" s="468"/>
      <c r="CF128" s="468"/>
    </row>
    <row r="129" spans="1:84" s="265" customFormat="1" ht="15.75" customHeight="1">
      <c r="A129" s="282">
        <v>3</v>
      </c>
      <c r="B129" s="260" t="s">
        <v>38</v>
      </c>
      <c r="C129" s="283">
        <f>C130+C131</f>
        <v>0</v>
      </c>
      <c r="D129" s="283">
        <f>D130+D131</f>
        <v>1101.03</v>
      </c>
      <c r="E129" s="526" t="s">
        <v>741</v>
      </c>
      <c r="F129" s="466"/>
      <c r="G129" s="466"/>
      <c r="H129" s="467"/>
      <c r="I129" s="468"/>
      <c r="J129" s="468"/>
      <c r="K129" s="468"/>
      <c r="L129" s="468"/>
      <c r="M129" s="468"/>
      <c r="N129" s="468"/>
      <c r="O129" s="468"/>
      <c r="P129" s="468"/>
      <c r="Q129" s="468"/>
      <c r="R129" s="468"/>
      <c r="S129" s="468"/>
      <c r="T129" s="468"/>
      <c r="U129" s="468"/>
      <c r="V129" s="468"/>
      <c r="W129" s="468"/>
      <c r="X129" s="468"/>
      <c r="Y129" s="468"/>
      <c r="Z129" s="468"/>
      <c r="AA129" s="468"/>
      <c r="AB129" s="468"/>
      <c r="AC129" s="468"/>
      <c r="AD129" s="468"/>
      <c r="AE129" s="468"/>
      <c r="AF129" s="468"/>
      <c r="AG129" s="468"/>
      <c r="AH129" s="468"/>
      <c r="AI129" s="468"/>
      <c r="AJ129" s="468"/>
      <c r="AK129" s="468"/>
      <c r="AL129" s="468"/>
      <c r="AM129" s="468"/>
      <c r="AN129" s="468"/>
      <c r="AO129" s="468"/>
      <c r="AP129" s="468"/>
      <c r="AQ129" s="468"/>
      <c r="AR129" s="468"/>
      <c r="AS129" s="468"/>
      <c r="AT129" s="468"/>
      <c r="AU129" s="468"/>
      <c r="AV129" s="468"/>
      <c r="AW129" s="468"/>
      <c r="AX129" s="468"/>
      <c r="AY129" s="468"/>
      <c r="AZ129" s="468"/>
      <c r="BA129" s="468"/>
      <c r="BB129" s="468"/>
      <c r="BC129" s="468"/>
      <c r="BD129" s="468"/>
      <c r="BE129" s="468"/>
      <c r="BF129" s="468"/>
      <c r="BG129" s="468"/>
      <c r="BH129" s="468"/>
      <c r="BI129" s="468"/>
      <c r="BJ129" s="468"/>
      <c r="BK129" s="468"/>
      <c r="BL129" s="468"/>
      <c r="BM129" s="468"/>
      <c r="BN129" s="468"/>
      <c r="BO129" s="468"/>
      <c r="BP129" s="468"/>
      <c r="BQ129" s="468"/>
      <c r="BR129" s="468"/>
      <c r="BS129" s="468"/>
      <c r="BT129" s="468"/>
      <c r="BU129" s="468"/>
      <c r="BV129" s="468"/>
      <c r="BW129" s="468"/>
      <c r="BX129" s="468"/>
      <c r="BY129" s="468"/>
      <c r="BZ129" s="468"/>
      <c r="CA129" s="468"/>
      <c r="CB129" s="468"/>
      <c r="CC129" s="468"/>
      <c r="CD129" s="468"/>
      <c r="CE129" s="468"/>
      <c r="CF129" s="468"/>
    </row>
    <row r="130" spans="1:84" s="265" customFormat="1" ht="15.75" customHeight="1">
      <c r="A130" s="258">
        <v>31</v>
      </c>
      <c r="B130" s="256" t="s">
        <v>15</v>
      </c>
      <c r="C130" s="262">
        <v>0</v>
      </c>
      <c r="D130" s="262">
        <v>0</v>
      </c>
      <c r="E130" s="533" t="s">
        <v>741</v>
      </c>
      <c r="F130" s="466"/>
      <c r="G130" s="466"/>
      <c r="H130" s="467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8"/>
      <c r="AE130" s="468"/>
      <c r="AF130" s="468"/>
      <c r="AG130" s="468"/>
      <c r="AH130" s="468"/>
      <c r="AI130" s="468"/>
      <c r="AJ130" s="468"/>
      <c r="AK130" s="468"/>
      <c r="AL130" s="468"/>
      <c r="AM130" s="468"/>
      <c r="AN130" s="468"/>
      <c r="AO130" s="468"/>
      <c r="AP130" s="468"/>
      <c r="AQ130" s="468"/>
      <c r="AR130" s="468"/>
      <c r="AS130" s="468"/>
      <c r="AT130" s="468"/>
      <c r="AU130" s="468"/>
      <c r="AV130" s="468"/>
      <c r="AW130" s="468"/>
      <c r="AX130" s="468"/>
      <c r="AY130" s="468"/>
      <c r="AZ130" s="468"/>
      <c r="BA130" s="468"/>
      <c r="BB130" s="468"/>
      <c r="BC130" s="468"/>
      <c r="BD130" s="468"/>
      <c r="BE130" s="468"/>
      <c r="BF130" s="468"/>
      <c r="BG130" s="468"/>
      <c r="BH130" s="468"/>
      <c r="BI130" s="468"/>
      <c r="BJ130" s="468"/>
      <c r="BK130" s="468"/>
      <c r="BL130" s="468"/>
      <c r="BM130" s="468"/>
      <c r="BN130" s="468"/>
      <c r="BO130" s="468"/>
      <c r="BP130" s="468"/>
      <c r="BQ130" s="468"/>
      <c r="BR130" s="468"/>
      <c r="BS130" s="468"/>
      <c r="BT130" s="468"/>
      <c r="BU130" s="468"/>
      <c r="BV130" s="468"/>
      <c r="BW130" s="468"/>
      <c r="BX130" s="468"/>
      <c r="BY130" s="468"/>
      <c r="BZ130" s="468"/>
      <c r="CA130" s="468"/>
      <c r="CB130" s="468"/>
      <c r="CC130" s="468"/>
      <c r="CD130" s="468"/>
      <c r="CE130" s="468"/>
      <c r="CF130" s="468"/>
    </row>
    <row r="131" spans="1:84" s="265" customFormat="1" ht="15.75" customHeight="1">
      <c r="A131" s="259">
        <v>32</v>
      </c>
      <c r="B131" s="257" t="s">
        <v>16</v>
      </c>
      <c r="C131" s="262">
        <v>0</v>
      </c>
      <c r="D131" s="262">
        <v>1101.03</v>
      </c>
      <c r="E131" s="533" t="s">
        <v>741</v>
      </c>
      <c r="F131" s="466"/>
      <c r="G131" s="466"/>
      <c r="H131" s="467"/>
      <c r="I131" s="468"/>
      <c r="J131" s="468"/>
      <c r="K131" s="468"/>
      <c r="L131" s="468"/>
      <c r="M131" s="468"/>
      <c r="N131" s="468"/>
      <c r="O131" s="468"/>
      <c r="P131" s="468"/>
      <c r="Q131" s="468"/>
      <c r="R131" s="468"/>
      <c r="S131" s="468"/>
      <c r="T131" s="468"/>
      <c r="U131" s="468"/>
      <c r="V131" s="468"/>
      <c r="W131" s="468"/>
      <c r="X131" s="468"/>
      <c r="Y131" s="468"/>
      <c r="Z131" s="468"/>
      <c r="AA131" s="468"/>
      <c r="AB131" s="468"/>
      <c r="AC131" s="468"/>
      <c r="AD131" s="468"/>
      <c r="AE131" s="468"/>
      <c r="AF131" s="468"/>
      <c r="AG131" s="468"/>
      <c r="AH131" s="468"/>
      <c r="AI131" s="468"/>
      <c r="AJ131" s="468"/>
      <c r="AK131" s="468"/>
      <c r="AL131" s="468"/>
      <c r="AM131" s="468"/>
      <c r="AN131" s="468"/>
      <c r="AO131" s="468"/>
      <c r="AP131" s="468"/>
      <c r="AQ131" s="468"/>
      <c r="AR131" s="468"/>
      <c r="AS131" s="468"/>
      <c r="AT131" s="468"/>
      <c r="AU131" s="468"/>
      <c r="AV131" s="468"/>
      <c r="AW131" s="468"/>
      <c r="AX131" s="468"/>
      <c r="AY131" s="468"/>
      <c r="AZ131" s="468"/>
      <c r="BA131" s="468"/>
      <c r="BB131" s="468"/>
      <c r="BC131" s="468"/>
      <c r="BD131" s="468"/>
      <c r="BE131" s="468"/>
      <c r="BF131" s="468"/>
      <c r="BG131" s="468"/>
      <c r="BH131" s="468"/>
      <c r="BI131" s="468"/>
      <c r="BJ131" s="468"/>
      <c r="BK131" s="468"/>
      <c r="BL131" s="468"/>
      <c r="BM131" s="468"/>
      <c r="BN131" s="468"/>
      <c r="BO131" s="468"/>
      <c r="BP131" s="468"/>
      <c r="BQ131" s="468"/>
      <c r="BR131" s="468"/>
      <c r="BS131" s="468"/>
      <c r="BT131" s="468"/>
      <c r="BU131" s="468"/>
      <c r="BV131" s="468"/>
      <c r="BW131" s="468"/>
      <c r="BX131" s="468"/>
      <c r="BY131" s="468"/>
      <c r="BZ131" s="468"/>
      <c r="CA131" s="468"/>
      <c r="CB131" s="468"/>
      <c r="CC131" s="468"/>
      <c r="CD131" s="468"/>
      <c r="CE131" s="468"/>
      <c r="CF131" s="468"/>
    </row>
    <row r="132" spans="1:84" s="265" customFormat="1" ht="15.75" customHeight="1">
      <c r="A132" s="259">
        <v>34</v>
      </c>
      <c r="B132" s="257" t="s">
        <v>18</v>
      </c>
      <c r="C132" s="262">
        <v>0</v>
      </c>
      <c r="D132" s="262">
        <v>0</v>
      </c>
      <c r="E132" s="533" t="s">
        <v>741</v>
      </c>
      <c r="F132" s="466"/>
      <c r="G132" s="466"/>
      <c r="H132" s="467"/>
      <c r="I132" s="468"/>
      <c r="J132" s="468"/>
      <c r="K132" s="468"/>
      <c r="L132" s="468"/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8"/>
      <c r="X132" s="468"/>
      <c r="Y132" s="468"/>
      <c r="Z132" s="468"/>
      <c r="AA132" s="468"/>
      <c r="AB132" s="468"/>
      <c r="AC132" s="468"/>
      <c r="AD132" s="468"/>
      <c r="AE132" s="468"/>
      <c r="AF132" s="468"/>
      <c r="AG132" s="468"/>
      <c r="AH132" s="468"/>
      <c r="AI132" s="468"/>
      <c r="AJ132" s="468"/>
      <c r="AK132" s="468"/>
      <c r="AL132" s="468"/>
      <c r="AM132" s="468"/>
      <c r="AN132" s="468"/>
      <c r="AO132" s="468"/>
      <c r="AP132" s="468"/>
      <c r="AQ132" s="468"/>
      <c r="AR132" s="468"/>
      <c r="AS132" s="468"/>
      <c r="AT132" s="468"/>
      <c r="AU132" s="468"/>
      <c r="AV132" s="468"/>
      <c r="AW132" s="468"/>
      <c r="AX132" s="468"/>
      <c r="AY132" s="468"/>
      <c r="AZ132" s="468"/>
      <c r="BA132" s="468"/>
      <c r="BB132" s="468"/>
      <c r="BC132" s="468"/>
      <c r="BD132" s="468"/>
      <c r="BE132" s="468"/>
      <c r="BF132" s="468"/>
      <c r="BG132" s="468"/>
      <c r="BH132" s="468"/>
      <c r="BI132" s="468"/>
      <c r="BJ132" s="468"/>
      <c r="BK132" s="468"/>
      <c r="BL132" s="468"/>
      <c r="BM132" s="468"/>
      <c r="BN132" s="468"/>
      <c r="BO132" s="468"/>
      <c r="BP132" s="468"/>
      <c r="BQ132" s="468"/>
      <c r="BR132" s="468"/>
      <c r="BS132" s="468"/>
      <c r="BT132" s="468"/>
      <c r="BU132" s="468"/>
      <c r="BV132" s="468"/>
      <c r="BW132" s="468"/>
      <c r="BX132" s="468"/>
      <c r="BY132" s="468"/>
      <c r="BZ132" s="468"/>
      <c r="CA132" s="468"/>
      <c r="CB132" s="468"/>
      <c r="CC132" s="468"/>
      <c r="CD132" s="468"/>
      <c r="CE132" s="468"/>
      <c r="CF132" s="468"/>
    </row>
    <row r="133" spans="1:84" s="265" customFormat="1" ht="15.75" customHeight="1">
      <c r="A133" s="259">
        <v>35</v>
      </c>
      <c r="B133" s="257" t="s">
        <v>355</v>
      </c>
      <c r="C133" s="262">
        <v>0</v>
      </c>
      <c r="D133" s="262">
        <v>0</v>
      </c>
      <c r="E133" s="533" t="s">
        <v>741</v>
      </c>
      <c r="F133" s="466"/>
      <c r="G133" s="466"/>
      <c r="H133" s="467"/>
      <c r="I133" s="468"/>
      <c r="J133" s="468"/>
      <c r="K133" s="468"/>
      <c r="L133" s="468"/>
      <c r="M133" s="468"/>
      <c r="N133" s="468"/>
      <c r="O133" s="468"/>
      <c r="P133" s="468"/>
      <c r="Q133" s="468"/>
      <c r="R133" s="468"/>
      <c r="S133" s="468"/>
      <c r="T133" s="468"/>
      <c r="U133" s="468"/>
      <c r="V133" s="468"/>
      <c r="W133" s="468"/>
      <c r="X133" s="468"/>
      <c r="Y133" s="468"/>
      <c r="Z133" s="468"/>
      <c r="AA133" s="468"/>
      <c r="AB133" s="468"/>
      <c r="AC133" s="468"/>
      <c r="AD133" s="468"/>
      <c r="AE133" s="468"/>
      <c r="AF133" s="468"/>
      <c r="AG133" s="468"/>
      <c r="AH133" s="468"/>
      <c r="AI133" s="468"/>
      <c r="AJ133" s="468"/>
      <c r="AK133" s="468"/>
      <c r="AL133" s="468"/>
      <c r="AM133" s="468"/>
      <c r="AN133" s="468"/>
      <c r="AO133" s="468"/>
      <c r="AP133" s="468"/>
      <c r="AQ133" s="468"/>
      <c r="AR133" s="468"/>
      <c r="AS133" s="468"/>
      <c r="AT133" s="468"/>
      <c r="AU133" s="468"/>
      <c r="AV133" s="468"/>
      <c r="AW133" s="468"/>
      <c r="AX133" s="468"/>
      <c r="AY133" s="468"/>
      <c r="AZ133" s="468"/>
      <c r="BA133" s="468"/>
      <c r="BB133" s="468"/>
      <c r="BC133" s="468"/>
      <c r="BD133" s="468"/>
      <c r="BE133" s="468"/>
      <c r="BF133" s="468"/>
      <c r="BG133" s="468"/>
      <c r="BH133" s="468"/>
      <c r="BI133" s="468"/>
      <c r="BJ133" s="468"/>
      <c r="BK133" s="468"/>
      <c r="BL133" s="468"/>
      <c r="BM133" s="468"/>
      <c r="BN133" s="468"/>
      <c r="BO133" s="468"/>
      <c r="BP133" s="468"/>
      <c r="BQ133" s="468"/>
      <c r="BR133" s="468"/>
      <c r="BS133" s="468"/>
      <c r="BT133" s="468"/>
      <c r="BU133" s="468"/>
      <c r="BV133" s="468"/>
      <c r="BW133" s="468"/>
      <c r="BX133" s="468"/>
      <c r="BY133" s="468"/>
      <c r="BZ133" s="468"/>
      <c r="CA133" s="468"/>
      <c r="CB133" s="468"/>
      <c r="CC133" s="468"/>
      <c r="CD133" s="468"/>
      <c r="CE133" s="468"/>
      <c r="CF133" s="468"/>
    </row>
    <row r="134" spans="1:84" s="265" customFormat="1" ht="15.75" customHeight="1">
      <c r="A134" s="259">
        <v>36</v>
      </c>
      <c r="B134" s="257" t="s">
        <v>363</v>
      </c>
      <c r="C134" s="262">
        <v>0</v>
      </c>
      <c r="D134" s="262">
        <v>0</v>
      </c>
      <c r="E134" s="533" t="s">
        <v>741</v>
      </c>
      <c r="F134" s="466"/>
      <c r="G134" s="466"/>
      <c r="H134" s="467"/>
      <c r="I134" s="468"/>
      <c r="J134" s="468"/>
      <c r="K134" s="468"/>
      <c r="L134" s="468"/>
      <c r="M134" s="468"/>
      <c r="N134" s="468"/>
      <c r="O134" s="468"/>
      <c r="P134" s="468"/>
      <c r="Q134" s="468"/>
      <c r="R134" s="468"/>
      <c r="S134" s="468"/>
      <c r="T134" s="468"/>
      <c r="U134" s="468"/>
      <c r="V134" s="468"/>
      <c r="W134" s="468"/>
      <c r="X134" s="468"/>
      <c r="Y134" s="468"/>
      <c r="Z134" s="468"/>
      <c r="AA134" s="468"/>
      <c r="AB134" s="468"/>
      <c r="AC134" s="468"/>
      <c r="AD134" s="468"/>
      <c r="AE134" s="468"/>
      <c r="AF134" s="468"/>
      <c r="AG134" s="468"/>
      <c r="AH134" s="468"/>
      <c r="AI134" s="468"/>
      <c r="AJ134" s="468"/>
      <c r="AK134" s="468"/>
      <c r="AL134" s="468"/>
      <c r="AM134" s="468"/>
      <c r="AN134" s="468"/>
      <c r="AO134" s="468"/>
      <c r="AP134" s="468"/>
      <c r="AQ134" s="468"/>
      <c r="AR134" s="468"/>
      <c r="AS134" s="468"/>
      <c r="AT134" s="468"/>
      <c r="AU134" s="468"/>
      <c r="AV134" s="468"/>
      <c r="AW134" s="468"/>
      <c r="AX134" s="468"/>
      <c r="AY134" s="468"/>
      <c r="AZ134" s="468"/>
      <c r="BA134" s="468"/>
      <c r="BB134" s="468"/>
      <c r="BC134" s="468"/>
      <c r="BD134" s="468"/>
      <c r="BE134" s="468"/>
      <c r="BF134" s="468"/>
      <c r="BG134" s="468"/>
      <c r="BH134" s="468"/>
      <c r="BI134" s="468"/>
      <c r="BJ134" s="468"/>
      <c r="BK134" s="468"/>
      <c r="BL134" s="468"/>
      <c r="BM134" s="468"/>
      <c r="BN134" s="468"/>
      <c r="BO134" s="468"/>
      <c r="BP134" s="468"/>
      <c r="BQ134" s="468"/>
      <c r="BR134" s="468"/>
      <c r="BS134" s="468"/>
      <c r="BT134" s="468"/>
      <c r="BU134" s="468"/>
      <c r="BV134" s="468"/>
      <c r="BW134" s="468"/>
      <c r="BX134" s="468"/>
      <c r="BY134" s="468"/>
      <c r="BZ134" s="468"/>
      <c r="CA134" s="468"/>
      <c r="CB134" s="468"/>
      <c r="CC134" s="468"/>
      <c r="CD134" s="468"/>
      <c r="CE134" s="468"/>
      <c r="CF134" s="468"/>
    </row>
    <row r="135" spans="1:84" s="265" customFormat="1" ht="15.75" customHeight="1">
      <c r="A135" s="259">
        <v>37</v>
      </c>
      <c r="B135" s="257" t="s">
        <v>112</v>
      </c>
      <c r="C135" s="262">
        <v>0</v>
      </c>
      <c r="D135" s="262">
        <v>0</v>
      </c>
      <c r="E135" s="533">
        <v>0</v>
      </c>
      <c r="F135" s="466"/>
      <c r="G135" s="466"/>
      <c r="H135" s="467"/>
      <c r="I135" s="468"/>
      <c r="J135" s="468"/>
      <c r="K135" s="468"/>
      <c r="L135" s="468"/>
      <c r="M135" s="468"/>
      <c r="N135" s="468"/>
      <c r="O135" s="468"/>
      <c r="P135" s="468"/>
      <c r="Q135" s="468"/>
      <c r="R135" s="468"/>
      <c r="S135" s="468"/>
      <c r="T135" s="468"/>
      <c r="U135" s="468"/>
      <c r="V135" s="468"/>
      <c r="W135" s="468"/>
      <c r="X135" s="468"/>
      <c r="Y135" s="468"/>
      <c r="Z135" s="468"/>
      <c r="AA135" s="468"/>
      <c r="AB135" s="468"/>
      <c r="AC135" s="468"/>
      <c r="AD135" s="468"/>
      <c r="AE135" s="468"/>
      <c r="AF135" s="468"/>
      <c r="AG135" s="468"/>
      <c r="AH135" s="468"/>
      <c r="AI135" s="468"/>
      <c r="AJ135" s="468"/>
      <c r="AK135" s="468"/>
      <c r="AL135" s="468"/>
      <c r="AM135" s="468"/>
      <c r="AN135" s="468"/>
      <c r="AO135" s="468"/>
      <c r="AP135" s="468"/>
      <c r="AQ135" s="468"/>
      <c r="AR135" s="468"/>
      <c r="AS135" s="468"/>
      <c r="AT135" s="468"/>
      <c r="AU135" s="468"/>
      <c r="AV135" s="468"/>
      <c r="AW135" s="468"/>
      <c r="AX135" s="468"/>
      <c r="AY135" s="468"/>
      <c r="AZ135" s="468"/>
      <c r="BA135" s="468"/>
      <c r="BB135" s="468"/>
      <c r="BC135" s="468"/>
      <c r="BD135" s="468"/>
      <c r="BE135" s="468"/>
      <c r="BF135" s="468"/>
      <c r="BG135" s="468"/>
      <c r="BH135" s="468"/>
      <c r="BI135" s="468"/>
      <c r="BJ135" s="468"/>
      <c r="BK135" s="468"/>
      <c r="BL135" s="468"/>
      <c r="BM135" s="468"/>
      <c r="BN135" s="468"/>
      <c r="BO135" s="468"/>
      <c r="BP135" s="468"/>
      <c r="BQ135" s="468"/>
      <c r="BR135" s="468"/>
      <c r="BS135" s="468"/>
      <c r="BT135" s="468"/>
      <c r="BU135" s="468"/>
      <c r="BV135" s="468"/>
      <c r="BW135" s="468"/>
      <c r="BX135" s="468"/>
      <c r="BY135" s="468"/>
      <c r="BZ135" s="468"/>
      <c r="CA135" s="468"/>
      <c r="CB135" s="468"/>
      <c r="CC135" s="468"/>
      <c r="CD135" s="468"/>
      <c r="CE135" s="468"/>
      <c r="CF135" s="468"/>
    </row>
    <row r="136" spans="1:84" s="265" customFormat="1" ht="15.75" customHeight="1">
      <c r="A136" s="259">
        <v>38</v>
      </c>
      <c r="B136" s="257" t="s">
        <v>102</v>
      </c>
      <c r="C136" s="262">
        <v>0</v>
      </c>
      <c r="D136" s="262">
        <v>0</v>
      </c>
      <c r="E136" s="533" t="s">
        <v>741</v>
      </c>
      <c r="F136" s="466"/>
      <c r="G136" s="466"/>
      <c r="H136" s="467"/>
      <c r="I136" s="468"/>
      <c r="J136" s="468"/>
      <c r="K136" s="468"/>
      <c r="L136" s="468"/>
      <c r="M136" s="468"/>
      <c r="N136" s="468"/>
      <c r="O136" s="468"/>
      <c r="P136" s="468"/>
      <c r="Q136" s="468"/>
      <c r="R136" s="468"/>
      <c r="S136" s="468"/>
      <c r="T136" s="468"/>
      <c r="U136" s="468"/>
      <c r="V136" s="468"/>
      <c r="W136" s="468"/>
      <c r="X136" s="468"/>
      <c r="Y136" s="468"/>
      <c r="Z136" s="468"/>
      <c r="AA136" s="468"/>
      <c r="AB136" s="468"/>
      <c r="AC136" s="468"/>
      <c r="AD136" s="468"/>
      <c r="AE136" s="468"/>
      <c r="AF136" s="468"/>
      <c r="AG136" s="468"/>
      <c r="AH136" s="468"/>
      <c r="AI136" s="468"/>
      <c r="AJ136" s="468"/>
      <c r="AK136" s="468"/>
      <c r="AL136" s="468"/>
      <c r="AM136" s="468"/>
      <c r="AN136" s="468"/>
      <c r="AO136" s="468"/>
      <c r="AP136" s="468"/>
      <c r="AQ136" s="468"/>
      <c r="AR136" s="468"/>
      <c r="AS136" s="468"/>
      <c r="AT136" s="468"/>
      <c r="AU136" s="468"/>
      <c r="AV136" s="468"/>
      <c r="AW136" s="468"/>
      <c r="AX136" s="468"/>
      <c r="AY136" s="468"/>
      <c r="AZ136" s="468"/>
      <c r="BA136" s="468"/>
      <c r="BB136" s="468"/>
      <c r="BC136" s="468"/>
      <c r="BD136" s="468"/>
      <c r="BE136" s="468"/>
      <c r="BF136" s="468"/>
      <c r="BG136" s="468"/>
      <c r="BH136" s="468"/>
      <c r="BI136" s="468"/>
      <c r="BJ136" s="468"/>
      <c r="BK136" s="468"/>
      <c r="BL136" s="468"/>
      <c r="BM136" s="468"/>
      <c r="BN136" s="468"/>
      <c r="BO136" s="468"/>
      <c r="BP136" s="468"/>
      <c r="BQ136" s="468"/>
      <c r="BR136" s="468"/>
      <c r="BS136" s="468"/>
      <c r="BT136" s="468"/>
      <c r="BU136" s="468"/>
      <c r="BV136" s="468"/>
      <c r="BW136" s="468"/>
      <c r="BX136" s="468"/>
      <c r="BY136" s="468"/>
      <c r="BZ136" s="468"/>
      <c r="CA136" s="468"/>
      <c r="CB136" s="468"/>
      <c r="CC136" s="468"/>
      <c r="CD136" s="468"/>
      <c r="CE136" s="468"/>
      <c r="CF136" s="468"/>
    </row>
    <row r="137" spans="1:84" s="265" customFormat="1" ht="15.75" customHeight="1">
      <c r="A137" s="254">
        <v>4</v>
      </c>
      <c r="B137" s="255" t="s">
        <v>19</v>
      </c>
      <c r="C137" s="264">
        <v>0</v>
      </c>
      <c r="D137" s="264">
        <v>0</v>
      </c>
      <c r="E137" s="526">
        <v>0</v>
      </c>
      <c r="F137" s="466"/>
      <c r="G137" s="466"/>
      <c r="H137" s="467"/>
      <c r="I137" s="468"/>
      <c r="J137" s="468"/>
      <c r="K137" s="468"/>
      <c r="L137" s="468"/>
      <c r="M137" s="468"/>
      <c r="N137" s="468"/>
      <c r="O137" s="468"/>
      <c r="P137" s="468"/>
      <c r="Q137" s="468"/>
      <c r="R137" s="468"/>
      <c r="S137" s="468"/>
      <c r="T137" s="468"/>
      <c r="U137" s="468"/>
      <c r="V137" s="468"/>
      <c r="W137" s="468"/>
      <c r="X137" s="468"/>
      <c r="Y137" s="468"/>
      <c r="Z137" s="468"/>
      <c r="AA137" s="468"/>
      <c r="AB137" s="468"/>
      <c r="AC137" s="468"/>
      <c r="AD137" s="468"/>
      <c r="AE137" s="468"/>
      <c r="AF137" s="468"/>
      <c r="AG137" s="468"/>
      <c r="AH137" s="468"/>
      <c r="AI137" s="468"/>
      <c r="AJ137" s="468"/>
      <c r="AK137" s="468"/>
      <c r="AL137" s="468"/>
      <c r="AM137" s="468"/>
      <c r="AN137" s="468"/>
      <c r="AO137" s="468"/>
      <c r="AP137" s="468"/>
      <c r="AQ137" s="468"/>
      <c r="AR137" s="468"/>
      <c r="AS137" s="468"/>
      <c r="AT137" s="468"/>
      <c r="AU137" s="468"/>
      <c r="AV137" s="468"/>
      <c r="AW137" s="468"/>
      <c r="AX137" s="468"/>
      <c r="AY137" s="468"/>
      <c r="AZ137" s="468"/>
      <c r="BA137" s="468"/>
      <c r="BB137" s="468"/>
      <c r="BC137" s="468"/>
      <c r="BD137" s="468"/>
      <c r="BE137" s="468"/>
      <c r="BF137" s="468"/>
      <c r="BG137" s="468"/>
      <c r="BH137" s="468"/>
      <c r="BI137" s="468"/>
      <c r="BJ137" s="468"/>
      <c r="BK137" s="468"/>
      <c r="BL137" s="468"/>
      <c r="BM137" s="468"/>
      <c r="BN137" s="468"/>
      <c r="BO137" s="468"/>
      <c r="BP137" s="468"/>
      <c r="BQ137" s="468"/>
      <c r="BR137" s="468"/>
      <c r="BS137" s="468"/>
      <c r="BT137" s="468"/>
      <c r="BU137" s="468"/>
      <c r="BV137" s="468"/>
      <c r="BW137" s="468"/>
      <c r="BX137" s="468"/>
      <c r="BY137" s="468"/>
      <c r="BZ137" s="468"/>
      <c r="CA137" s="468"/>
      <c r="CB137" s="468"/>
      <c r="CC137" s="468"/>
      <c r="CD137" s="468"/>
      <c r="CE137" s="468"/>
      <c r="CF137" s="468"/>
    </row>
    <row r="138" spans="1:84" s="265" customFormat="1" ht="15.75" customHeight="1">
      <c r="A138" s="259">
        <v>41</v>
      </c>
      <c r="B138" s="257" t="s">
        <v>419</v>
      </c>
      <c r="C138" s="262">
        <v>0</v>
      </c>
      <c r="D138" s="262">
        <v>0</v>
      </c>
      <c r="E138" s="533" t="s">
        <v>741</v>
      </c>
      <c r="F138" s="466"/>
      <c r="G138" s="466"/>
      <c r="H138" s="467"/>
      <c r="I138" s="468"/>
      <c r="J138" s="468"/>
      <c r="K138" s="468"/>
      <c r="L138" s="468"/>
      <c r="M138" s="468"/>
      <c r="N138" s="468"/>
      <c r="O138" s="468"/>
      <c r="P138" s="468"/>
      <c r="Q138" s="468"/>
      <c r="R138" s="468"/>
      <c r="S138" s="468"/>
      <c r="T138" s="468"/>
      <c r="U138" s="468"/>
      <c r="V138" s="468"/>
      <c r="W138" s="468"/>
      <c r="X138" s="468"/>
      <c r="Y138" s="468"/>
      <c r="Z138" s="468"/>
      <c r="AA138" s="468"/>
      <c r="AB138" s="468"/>
      <c r="AC138" s="468"/>
      <c r="AD138" s="468"/>
      <c r="AE138" s="468"/>
      <c r="AF138" s="468"/>
      <c r="AG138" s="468"/>
      <c r="AH138" s="468"/>
      <c r="AI138" s="468"/>
      <c r="AJ138" s="468"/>
      <c r="AK138" s="468"/>
      <c r="AL138" s="468"/>
      <c r="AM138" s="468"/>
      <c r="AN138" s="468"/>
      <c r="AO138" s="468"/>
      <c r="AP138" s="468"/>
      <c r="AQ138" s="468"/>
      <c r="AR138" s="468"/>
      <c r="AS138" s="468"/>
      <c r="AT138" s="468"/>
      <c r="AU138" s="468"/>
      <c r="AV138" s="468"/>
      <c r="AW138" s="468"/>
      <c r="AX138" s="468"/>
      <c r="AY138" s="468"/>
      <c r="AZ138" s="468"/>
      <c r="BA138" s="468"/>
      <c r="BB138" s="468"/>
      <c r="BC138" s="468"/>
      <c r="BD138" s="468"/>
      <c r="BE138" s="468"/>
      <c r="BF138" s="468"/>
      <c r="BG138" s="468"/>
      <c r="BH138" s="468"/>
      <c r="BI138" s="468"/>
      <c r="BJ138" s="468"/>
      <c r="BK138" s="468"/>
      <c r="BL138" s="468"/>
      <c r="BM138" s="468"/>
      <c r="BN138" s="468"/>
      <c r="BO138" s="468"/>
      <c r="BP138" s="468"/>
      <c r="BQ138" s="468"/>
      <c r="BR138" s="468"/>
      <c r="BS138" s="468"/>
      <c r="BT138" s="468"/>
      <c r="BU138" s="468"/>
      <c r="BV138" s="468"/>
      <c r="BW138" s="468"/>
      <c r="BX138" s="468"/>
      <c r="BY138" s="468"/>
      <c r="BZ138" s="468"/>
      <c r="CA138" s="468"/>
      <c r="CB138" s="468"/>
      <c r="CC138" s="468"/>
      <c r="CD138" s="468"/>
      <c r="CE138" s="468"/>
      <c r="CF138" s="468"/>
    </row>
    <row r="139" spans="1:84" s="265" customFormat="1" ht="15.75" customHeight="1">
      <c r="A139" s="259">
        <v>42</v>
      </c>
      <c r="B139" s="257" t="s">
        <v>20</v>
      </c>
      <c r="C139" s="262">
        <v>0</v>
      </c>
      <c r="D139" s="262">
        <v>0</v>
      </c>
      <c r="E139" s="533">
        <v>0</v>
      </c>
      <c r="F139" s="466"/>
      <c r="G139" s="466"/>
      <c r="H139" s="467"/>
      <c r="I139" s="468"/>
      <c r="J139" s="468"/>
      <c r="K139" s="468"/>
      <c r="L139" s="468"/>
      <c r="M139" s="468"/>
      <c r="N139" s="468"/>
      <c r="O139" s="468"/>
      <c r="P139" s="468"/>
      <c r="Q139" s="468"/>
      <c r="R139" s="468"/>
      <c r="S139" s="468"/>
      <c r="T139" s="468"/>
      <c r="U139" s="468"/>
      <c r="V139" s="468"/>
      <c r="W139" s="468"/>
      <c r="X139" s="468"/>
      <c r="Y139" s="468"/>
      <c r="Z139" s="468"/>
      <c r="AA139" s="468"/>
      <c r="AB139" s="468"/>
      <c r="AC139" s="468"/>
      <c r="AD139" s="468"/>
      <c r="AE139" s="468"/>
      <c r="AF139" s="468"/>
      <c r="AG139" s="468"/>
      <c r="AH139" s="468"/>
      <c r="AI139" s="468"/>
      <c r="AJ139" s="468"/>
      <c r="AK139" s="468"/>
      <c r="AL139" s="468"/>
      <c r="AM139" s="468"/>
      <c r="AN139" s="468"/>
      <c r="AO139" s="468"/>
      <c r="AP139" s="468"/>
      <c r="AQ139" s="468"/>
      <c r="AR139" s="468"/>
      <c r="AS139" s="468"/>
      <c r="AT139" s="468"/>
      <c r="AU139" s="468"/>
      <c r="AV139" s="468"/>
      <c r="AW139" s="468"/>
      <c r="AX139" s="468"/>
      <c r="AY139" s="468"/>
      <c r="AZ139" s="468"/>
      <c r="BA139" s="468"/>
      <c r="BB139" s="468"/>
      <c r="BC139" s="468"/>
      <c r="BD139" s="468"/>
      <c r="BE139" s="468"/>
      <c r="BF139" s="468"/>
      <c r="BG139" s="468"/>
      <c r="BH139" s="468"/>
      <c r="BI139" s="468"/>
      <c r="BJ139" s="468"/>
      <c r="BK139" s="468"/>
      <c r="BL139" s="468"/>
      <c r="BM139" s="468"/>
      <c r="BN139" s="468"/>
      <c r="BO139" s="468"/>
      <c r="BP139" s="468"/>
      <c r="BQ139" s="468"/>
      <c r="BR139" s="468"/>
      <c r="BS139" s="468"/>
      <c r="BT139" s="468"/>
      <c r="BU139" s="468"/>
      <c r="BV139" s="468"/>
      <c r="BW139" s="468"/>
      <c r="BX139" s="468"/>
      <c r="BY139" s="468"/>
      <c r="BZ139" s="468"/>
      <c r="CA139" s="468"/>
      <c r="CB139" s="468"/>
      <c r="CC139" s="468"/>
      <c r="CD139" s="468"/>
      <c r="CE139" s="468"/>
      <c r="CF139" s="468"/>
    </row>
    <row r="140" spans="1:84" s="265" customFormat="1" ht="15.75" customHeight="1">
      <c r="A140" s="259">
        <v>43</v>
      </c>
      <c r="B140" s="257" t="s">
        <v>481</v>
      </c>
      <c r="C140" s="262">
        <v>0</v>
      </c>
      <c r="D140" s="262">
        <v>0</v>
      </c>
      <c r="E140" s="533" t="s">
        <v>741</v>
      </c>
      <c r="F140" s="466"/>
      <c r="G140" s="466"/>
      <c r="H140" s="467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8"/>
      <c r="AC140" s="468"/>
      <c r="AD140" s="468"/>
      <c r="AE140" s="468"/>
      <c r="AF140" s="468"/>
      <c r="AG140" s="468"/>
      <c r="AH140" s="468"/>
      <c r="AI140" s="468"/>
      <c r="AJ140" s="468"/>
      <c r="AK140" s="468"/>
      <c r="AL140" s="468"/>
      <c r="AM140" s="468"/>
      <c r="AN140" s="468"/>
      <c r="AO140" s="468"/>
      <c r="AP140" s="468"/>
      <c r="AQ140" s="468"/>
      <c r="AR140" s="468"/>
      <c r="AS140" s="468"/>
      <c r="AT140" s="468"/>
      <c r="AU140" s="468"/>
      <c r="AV140" s="468"/>
      <c r="AW140" s="468"/>
      <c r="AX140" s="468"/>
      <c r="AY140" s="468"/>
      <c r="AZ140" s="468"/>
      <c r="BA140" s="468"/>
      <c r="BB140" s="468"/>
      <c r="BC140" s="468"/>
      <c r="BD140" s="468"/>
      <c r="BE140" s="468"/>
      <c r="BF140" s="468"/>
      <c r="BG140" s="468"/>
      <c r="BH140" s="468"/>
      <c r="BI140" s="468"/>
      <c r="BJ140" s="468"/>
      <c r="BK140" s="468"/>
      <c r="BL140" s="468"/>
      <c r="BM140" s="468"/>
      <c r="BN140" s="468"/>
      <c r="BO140" s="468"/>
      <c r="BP140" s="468"/>
      <c r="BQ140" s="468"/>
      <c r="BR140" s="468"/>
      <c r="BS140" s="468"/>
      <c r="BT140" s="468"/>
      <c r="BU140" s="468"/>
      <c r="BV140" s="468"/>
      <c r="BW140" s="468"/>
      <c r="BX140" s="468"/>
      <c r="BY140" s="468"/>
      <c r="BZ140" s="468"/>
      <c r="CA140" s="468"/>
      <c r="CB140" s="468"/>
      <c r="CC140" s="468"/>
      <c r="CD140" s="468"/>
      <c r="CE140" s="468"/>
      <c r="CF140" s="468"/>
    </row>
    <row r="141" spans="1:84" s="265" customFormat="1" ht="15.75" customHeight="1">
      <c r="A141" s="259">
        <v>44</v>
      </c>
      <c r="B141" s="257" t="s">
        <v>487</v>
      </c>
      <c r="C141" s="262">
        <v>0</v>
      </c>
      <c r="D141" s="262">
        <v>0</v>
      </c>
      <c r="E141" s="533" t="s">
        <v>741</v>
      </c>
      <c r="F141" s="466"/>
      <c r="G141" s="466"/>
      <c r="H141" s="467"/>
      <c r="I141" s="468"/>
      <c r="J141" s="468"/>
      <c r="K141" s="468"/>
      <c r="L141" s="468"/>
      <c r="M141" s="468"/>
      <c r="N141" s="468"/>
      <c r="O141" s="468"/>
      <c r="P141" s="468"/>
      <c r="Q141" s="468"/>
      <c r="R141" s="468"/>
      <c r="S141" s="468"/>
      <c r="T141" s="468"/>
      <c r="U141" s="468"/>
      <c r="V141" s="468"/>
      <c r="W141" s="468"/>
      <c r="X141" s="468"/>
      <c r="Y141" s="468"/>
      <c r="Z141" s="468"/>
      <c r="AA141" s="468"/>
      <c r="AB141" s="468"/>
      <c r="AC141" s="468"/>
      <c r="AD141" s="468"/>
      <c r="AE141" s="468"/>
      <c r="AF141" s="468"/>
      <c r="AG141" s="468"/>
      <c r="AH141" s="468"/>
      <c r="AI141" s="468"/>
      <c r="AJ141" s="468"/>
      <c r="AK141" s="468"/>
      <c r="AL141" s="468"/>
      <c r="AM141" s="468"/>
      <c r="AN141" s="468"/>
      <c r="AO141" s="468"/>
      <c r="AP141" s="468"/>
      <c r="AQ141" s="468"/>
      <c r="AR141" s="468"/>
      <c r="AS141" s="468"/>
      <c r="AT141" s="468"/>
      <c r="AU141" s="468"/>
      <c r="AV141" s="468"/>
      <c r="AW141" s="468"/>
      <c r="AX141" s="468"/>
      <c r="AY141" s="468"/>
      <c r="AZ141" s="468"/>
      <c r="BA141" s="468"/>
      <c r="BB141" s="468"/>
      <c r="BC141" s="468"/>
      <c r="BD141" s="468"/>
      <c r="BE141" s="468"/>
      <c r="BF141" s="468"/>
      <c r="BG141" s="468"/>
      <c r="BH141" s="468"/>
      <c r="BI141" s="468"/>
      <c r="BJ141" s="468"/>
      <c r="BK141" s="468"/>
      <c r="BL141" s="468"/>
      <c r="BM141" s="468"/>
      <c r="BN141" s="468"/>
      <c r="BO141" s="468"/>
      <c r="BP141" s="468"/>
      <c r="BQ141" s="468"/>
      <c r="BR141" s="468"/>
      <c r="BS141" s="468"/>
      <c r="BT141" s="468"/>
      <c r="BU141" s="468"/>
      <c r="BV141" s="468"/>
      <c r="BW141" s="468"/>
      <c r="BX141" s="468"/>
      <c r="BY141" s="468"/>
      <c r="BZ141" s="468"/>
      <c r="CA141" s="468"/>
      <c r="CB141" s="468"/>
      <c r="CC141" s="468"/>
      <c r="CD141" s="468"/>
      <c r="CE141" s="468"/>
      <c r="CF141" s="468"/>
    </row>
    <row r="142" spans="1:84" s="265" customFormat="1" ht="15.75" customHeight="1">
      <c r="A142" s="259">
        <v>45</v>
      </c>
      <c r="B142" s="257" t="s">
        <v>140</v>
      </c>
      <c r="C142" s="262">
        <v>0</v>
      </c>
      <c r="D142" s="262">
        <v>0</v>
      </c>
      <c r="E142" s="533" t="s">
        <v>741</v>
      </c>
      <c r="F142" s="466"/>
      <c r="G142" s="466"/>
      <c r="H142" s="467"/>
      <c r="I142" s="468"/>
      <c r="J142" s="468"/>
      <c r="K142" s="468"/>
      <c r="L142" s="468"/>
      <c r="M142" s="468"/>
      <c r="N142" s="468"/>
      <c r="O142" s="468"/>
      <c r="P142" s="468"/>
      <c r="Q142" s="468"/>
      <c r="R142" s="468"/>
      <c r="S142" s="468"/>
      <c r="T142" s="468"/>
      <c r="U142" s="468"/>
      <c r="V142" s="468"/>
      <c r="W142" s="468"/>
      <c r="X142" s="468"/>
      <c r="Y142" s="468"/>
      <c r="Z142" s="468"/>
      <c r="AA142" s="468"/>
      <c r="AB142" s="468"/>
      <c r="AC142" s="468"/>
      <c r="AD142" s="468"/>
      <c r="AE142" s="468"/>
      <c r="AF142" s="468"/>
      <c r="AG142" s="468"/>
      <c r="AH142" s="468"/>
      <c r="AI142" s="468"/>
      <c r="AJ142" s="468"/>
      <c r="AK142" s="468"/>
      <c r="AL142" s="468"/>
      <c r="AM142" s="468"/>
      <c r="AN142" s="468"/>
      <c r="AO142" s="468"/>
      <c r="AP142" s="468"/>
      <c r="AQ142" s="468"/>
      <c r="AR142" s="468"/>
      <c r="AS142" s="468"/>
      <c r="AT142" s="468"/>
      <c r="AU142" s="468"/>
      <c r="AV142" s="468"/>
      <c r="AW142" s="468"/>
      <c r="AX142" s="468"/>
      <c r="AY142" s="468"/>
      <c r="AZ142" s="468"/>
      <c r="BA142" s="468"/>
      <c r="BB142" s="468"/>
      <c r="BC142" s="468"/>
      <c r="BD142" s="468"/>
      <c r="BE142" s="468"/>
      <c r="BF142" s="468"/>
      <c r="BG142" s="468"/>
      <c r="BH142" s="468"/>
      <c r="BI142" s="468"/>
      <c r="BJ142" s="468"/>
      <c r="BK142" s="468"/>
      <c r="BL142" s="468"/>
      <c r="BM142" s="468"/>
      <c r="BN142" s="468"/>
      <c r="BO142" s="468"/>
      <c r="BP142" s="468"/>
      <c r="BQ142" s="468"/>
      <c r="BR142" s="468"/>
      <c r="BS142" s="468"/>
      <c r="BT142" s="468"/>
      <c r="BU142" s="468"/>
      <c r="BV142" s="468"/>
      <c r="BW142" s="468"/>
      <c r="BX142" s="468"/>
      <c r="BY142" s="468"/>
      <c r="BZ142" s="468"/>
      <c r="CA142" s="468"/>
      <c r="CB142" s="468"/>
      <c r="CC142" s="468"/>
      <c r="CD142" s="468"/>
      <c r="CE142" s="468"/>
      <c r="CF142" s="468"/>
    </row>
    <row r="143" spans="1:84" s="265" customFormat="1" ht="33.75" customHeight="1">
      <c r="A143" s="274" t="s">
        <v>729</v>
      </c>
      <c r="B143" s="380" t="s">
        <v>730</v>
      </c>
      <c r="C143" s="276">
        <f>C144</f>
        <v>0</v>
      </c>
      <c r="D143" s="276">
        <f>D144</f>
        <v>6891.4</v>
      </c>
      <c r="E143" s="531" t="s">
        <v>741</v>
      </c>
      <c r="F143" s="466"/>
      <c r="G143" s="466"/>
      <c r="H143" s="467"/>
      <c r="I143" s="468"/>
      <c r="J143" s="468"/>
      <c r="K143" s="468"/>
      <c r="L143" s="468"/>
      <c r="M143" s="468"/>
      <c r="N143" s="468"/>
      <c r="O143" s="468"/>
      <c r="P143" s="468"/>
      <c r="Q143" s="468"/>
      <c r="R143" s="468"/>
      <c r="S143" s="468"/>
      <c r="T143" s="468"/>
      <c r="U143" s="468"/>
      <c r="V143" s="468"/>
      <c r="W143" s="468"/>
      <c r="X143" s="468"/>
      <c r="Y143" s="468"/>
      <c r="Z143" s="468"/>
      <c r="AA143" s="468"/>
      <c r="AB143" s="468"/>
      <c r="AC143" s="468"/>
      <c r="AD143" s="468"/>
      <c r="AE143" s="468"/>
      <c r="AF143" s="468"/>
      <c r="AG143" s="468"/>
      <c r="AH143" s="468"/>
      <c r="AI143" s="468"/>
      <c r="AJ143" s="468"/>
      <c r="AK143" s="468"/>
      <c r="AL143" s="468"/>
      <c r="AM143" s="468"/>
      <c r="AN143" s="468"/>
      <c r="AO143" s="468"/>
      <c r="AP143" s="468"/>
      <c r="AQ143" s="468"/>
      <c r="AR143" s="468"/>
      <c r="AS143" s="468"/>
      <c r="AT143" s="468"/>
      <c r="AU143" s="468"/>
      <c r="AV143" s="468"/>
      <c r="AW143" s="468"/>
      <c r="AX143" s="468"/>
      <c r="AY143" s="468"/>
      <c r="AZ143" s="468"/>
      <c r="BA143" s="468"/>
      <c r="BB143" s="468"/>
      <c r="BC143" s="468"/>
      <c r="BD143" s="468"/>
      <c r="BE143" s="468"/>
      <c r="BF143" s="468"/>
      <c r="BG143" s="468"/>
      <c r="BH143" s="468"/>
      <c r="BI143" s="468"/>
      <c r="BJ143" s="468"/>
      <c r="BK143" s="468"/>
      <c r="BL143" s="468"/>
      <c r="BM143" s="468"/>
      <c r="BN143" s="468"/>
      <c r="BO143" s="468"/>
      <c r="BP143" s="468"/>
      <c r="BQ143" s="468"/>
      <c r="BR143" s="468"/>
      <c r="BS143" s="468"/>
      <c r="BT143" s="468"/>
      <c r="BU143" s="468"/>
      <c r="BV143" s="468"/>
      <c r="BW143" s="468"/>
      <c r="BX143" s="468"/>
      <c r="BY143" s="468"/>
      <c r="BZ143" s="468"/>
      <c r="CA143" s="468"/>
      <c r="CB143" s="468"/>
      <c r="CC143" s="468"/>
      <c r="CD143" s="468"/>
      <c r="CE143" s="468"/>
      <c r="CF143" s="468"/>
    </row>
    <row r="144" spans="1:84" s="265" customFormat="1" ht="15.75" customHeight="1">
      <c r="A144" s="261">
        <v>942</v>
      </c>
      <c r="B144" s="277" t="s">
        <v>701</v>
      </c>
      <c r="C144" s="278">
        <v>0</v>
      </c>
      <c r="D144" s="278">
        <f>D145</f>
        <v>6891.4</v>
      </c>
      <c r="E144" s="460" t="s">
        <v>741</v>
      </c>
      <c r="F144" s="466"/>
      <c r="G144" s="466"/>
      <c r="H144" s="467"/>
      <c r="I144" s="468"/>
      <c r="J144" s="468"/>
      <c r="K144" s="468"/>
      <c r="L144" s="468"/>
      <c r="M144" s="468"/>
      <c r="N144" s="468"/>
      <c r="O144" s="468"/>
      <c r="P144" s="468"/>
      <c r="Q144" s="468"/>
      <c r="R144" s="468"/>
      <c r="S144" s="468"/>
      <c r="T144" s="468"/>
      <c r="U144" s="468"/>
      <c r="V144" s="468"/>
      <c r="W144" s="468"/>
      <c r="X144" s="468"/>
      <c r="Y144" s="468"/>
      <c r="Z144" s="468"/>
      <c r="AA144" s="468"/>
      <c r="AB144" s="468"/>
      <c r="AC144" s="468"/>
      <c r="AD144" s="468"/>
      <c r="AE144" s="468"/>
      <c r="AF144" s="468"/>
      <c r="AG144" s="468"/>
      <c r="AH144" s="468"/>
      <c r="AI144" s="468"/>
      <c r="AJ144" s="468"/>
      <c r="AK144" s="468"/>
      <c r="AL144" s="468"/>
      <c r="AM144" s="468"/>
      <c r="AN144" s="468"/>
      <c r="AO144" s="468"/>
      <c r="AP144" s="468"/>
      <c r="AQ144" s="468"/>
      <c r="AR144" s="468"/>
      <c r="AS144" s="468"/>
      <c r="AT144" s="468"/>
      <c r="AU144" s="468"/>
      <c r="AV144" s="468"/>
      <c r="AW144" s="468"/>
      <c r="AX144" s="468"/>
      <c r="AY144" s="468"/>
      <c r="AZ144" s="468"/>
      <c r="BA144" s="468"/>
      <c r="BB144" s="468"/>
      <c r="BC144" s="468"/>
      <c r="BD144" s="468"/>
      <c r="BE144" s="468"/>
      <c r="BF144" s="468"/>
      <c r="BG144" s="468"/>
      <c r="BH144" s="468"/>
      <c r="BI144" s="468"/>
      <c r="BJ144" s="468"/>
      <c r="BK144" s="468"/>
      <c r="BL144" s="468"/>
      <c r="BM144" s="468"/>
      <c r="BN144" s="468"/>
      <c r="BO144" s="468"/>
      <c r="BP144" s="468"/>
      <c r="BQ144" s="468"/>
      <c r="BR144" s="468"/>
      <c r="BS144" s="468"/>
      <c r="BT144" s="468"/>
      <c r="BU144" s="468"/>
      <c r="BV144" s="468"/>
      <c r="BW144" s="468"/>
      <c r="BX144" s="468"/>
      <c r="BY144" s="468"/>
      <c r="BZ144" s="468"/>
      <c r="CA144" s="468"/>
      <c r="CB144" s="468"/>
      <c r="CC144" s="468"/>
      <c r="CD144" s="468"/>
      <c r="CE144" s="468"/>
      <c r="CF144" s="468"/>
    </row>
    <row r="145" spans="1:84" s="265" customFormat="1" ht="15.75" customHeight="1">
      <c r="A145" s="263">
        <v>52</v>
      </c>
      <c r="B145" s="279" t="s">
        <v>710</v>
      </c>
      <c r="C145" s="280">
        <v>0</v>
      </c>
      <c r="D145" s="280">
        <f>D146</f>
        <v>6891.4</v>
      </c>
      <c r="E145" s="532" t="s">
        <v>741</v>
      </c>
      <c r="F145" s="466"/>
      <c r="G145" s="466"/>
      <c r="H145" s="467"/>
      <c r="I145" s="468"/>
      <c r="J145" s="468"/>
      <c r="K145" s="468"/>
      <c r="L145" s="468"/>
      <c r="M145" s="468"/>
      <c r="N145" s="468"/>
      <c r="O145" s="468"/>
      <c r="P145" s="468"/>
      <c r="Q145" s="468"/>
      <c r="R145" s="468"/>
      <c r="S145" s="468"/>
      <c r="T145" s="468"/>
      <c r="U145" s="468"/>
      <c r="V145" s="468"/>
      <c r="W145" s="468"/>
      <c r="X145" s="468"/>
      <c r="Y145" s="468"/>
      <c r="Z145" s="468"/>
      <c r="AA145" s="468"/>
      <c r="AB145" s="468"/>
      <c r="AC145" s="468"/>
      <c r="AD145" s="468"/>
      <c r="AE145" s="468"/>
      <c r="AF145" s="468"/>
      <c r="AG145" s="468"/>
      <c r="AH145" s="468"/>
      <c r="AI145" s="468"/>
      <c r="AJ145" s="468"/>
      <c r="AK145" s="468"/>
      <c r="AL145" s="468"/>
      <c r="AM145" s="468"/>
      <c r="AN145" s="468"/>
      <c r="AO145" s="468"/>
      <c r="AP145" s="468"/>
      <c r="AQ145" s="468"/>
      <c r="AR145" s="468"/>
      <c r="AS145" s="468"/>
      <c r="AT145" s="468"/>
      <c r="AU145" s="468"/>
      <c r="AV145" s="468"/>
      <c r="AW145" s="468"/>
      <c r="AX145" s="468"/>
      <c r="AY145" s="468"/>
      <c r="AZ145" s="468"/>
      <c r="BA145" s="468"/>
      <c r="BB145" s="468"/>
      <c r="BC145" s="468"/>
      <c r="BD145" s="468"/>
      <c r="BE145" s="468"/>
      <c r="BF145" s="468"/>
      <c r="BG145" s="468"/>
      <c r="BH145" s="468"/>
      <c r="BI145" s="468"/>
      <c r="BJ145" s="468"/>
      <c r="BK145" s="468"/>
      <c r="BL145" s="468"/>
      <c r="BM145" s="468"/>
      <c r="BN145" s="468"/>
      <c r="BO145" s="468"/>
      <c r="BP145" s="468"/>
      <c r="BQ145" s="468"/>
      <c r="BR145" s="468"/>
      <c r="BS145" s="468"/>
      <c r="BT145" s="468"/>
      <c r="BU145" s="468"/>
      <c r="BV145" s="468"/>
      <c r="BW145" s="468"/>
      <c r="BX145" s="468"/>
      <c r="BY145" s="468"/>
      <c r="BZ145" s="468"/>
      <c r="CA145" s="468"/>
      <c r="CB145" s="468"/>
      <c r="CC145" s="468"/>
      <c r="CD145" s="468"/>
      <c r="CE145" s="468"/>
      <c r="CF145" s="468"/>
    </row>
    <row r="146" spans="1:84" s="265" customFormat="1" ht="15.75" customHeight="1">
      <c r="A146" s="282">
        <v>3</v>
      </c>
      <c r="B146" s="260" t="s">
        <v>38</v>
      </c>
      <c r="C146" s="283">
        <f>C147+C148</f>
        <v>0</v>
      </c>
      <c r="D146" s="283">
        <f>D147+D148</f>
        <v>6891.4</v>
      </c>
      <c r="E146" s="526" t="s">
        <v>741</v>
      </c>
      <c r="F146" s="466"/>
      <c r="G146" s="466"/>
      <c r="H146" s="467"/>
      <c r="I146" s="468"/>
      <c r="J146" s="468"/>
      <c r="K146" s="468"/>
      <c r="L146" s="468"/>
      <c r="M146" s="468"/>
      <c r="N146" s="468"/>
      <c r="O146" s="468"/>
      <c r="P146" s="468"/>
      <c r="Q146" s="468"/>
      <c r="R146" s="468"/>
      <c r="S146" s="468"/>
      <c r="T146" s="468"/>
      <c r="U146" s="468"/>
      <c r="V146" s="468"/>
      <c r="W146" s="468"/>
      <c r="X146" s="468"/>
      <c r="Y146" s="468"/>
      <c r="Z146" s="468"/>
      <c r="AA146" s="468"/>
      <c r="AB146" s="468"/>
      <c r="AC146" s="468"/>
      <c r="AD146" s="468"/>
      <c r="AE146" s="468"/>
      <c r="AF146" s="468"/>
      <c r="AG146" s="468"/>
      <c r="AH146" s="468"/>
      <c r="AI146" s="468"/>
      <c r="AJ146" s="468"/>
      <c r="AK146" s="468"/>
      <c r="AL146" s="468"/>
      <c r="AM146" s="468"/>
      <c r="AN146" s="468"/>
      <c r="AO146" s="468"/>
      <c r="AP146" s="468"/>
      <c r="AQ146" s="468"/>
      <c r="AR146" s="468"/>
      <c r="AS146" s="468"/>
      <c r="AT146" s="468"/>
      <c r="AU146" s="468"/>
      <c r="AV146" s="468"/>
      <c r="AW146" s="468"/>
      <c r="AX146" s="468"/>
      <c r="AY146" s="468"/>
      <c r="AZ146" s="468"/>
      <c r="BA146" s="468"/>
      <c r="BB146" s="468"/>
      <c r="BC146" s="468"/>
      <c r="BD146" s="468"/>
      <c r="BE146" s="468"/>
      <c r="BF146" s="468"/>
      <c r="BG146" s="468"/>
      <c r="BH146" s="468"/>
      <c r="BI146" s="468"/>
      <c r="BJ146" s="468"/>
      <c r="BK146" s="468"/>
      <c r="BL146" s="468"/>
      <c r="BM146" s="468"/>
      <c r="BN146" s="468"/>
      <c r="BO146" s="468"/>
      <c r="BP146" s="468"/>
      <c r="BQ146" s="468"/>
      <c r="BR146" s="468"/>
      <c r="BS146" s="468"/>
      <c r="BT146" s="468"/>
      <c r="BU146" s="468"/>
      <c r="BV146" s="468"/>
      <c r="BW146" s="468"/>
      <c r="BX146" s="468"/>
      <c r="BY146" s="468"/>
      <c r="BZ146" s="468"/>
      <c r="CA146" s="468"/>
      <c r="CB146" s="468"/>
      <c r="CC146" s="468"/>
      <c r="CD146" s="468"/>
      <c r="CE146" s="468"/>
      <c r="CF146" s="468"/>
    </row>
    <row r="147" spans="1:84" s="265" customFormat="1" ht="15.75" customHeight="1">
      <c r="A147" s="258">
        <v>31</v>
      </c>
      <c r="B147" s="256" t="s">
        <v>15</v>
      </c>
      <c r="C147" s="262">
        <v>0</v>
      </c>
      <c r="D147" s="262">
        <v>0</v>
      </c>
      <c r="E147" s="533" t="s">
        <v>741</v>
      </c>
      <c r="F147" s="466"/>
      <c r="G147" s="466"/>
      <c r="H147" s="467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468"/>
      <c r="AV147" s="468"/>
      <c r="AW147" s="468"/>
      <c r="AX147" s="468"/>
      <c r="AY147" s="468"/>
      <c r="AZ147" s="468"/>
      <c r="BA147" s="468"/>
      <c r="BB147" s="468"/>
      <c r="BC147" s="468"/>
      <c r="BD147" s="468"/>
      <c r="BE147" s="468"/>
      <c r="BF147" s="468"/>
      <c r="BG147" s="468"/>
      <c r="BH147" s="468"/>
      <c r="BI147" s="468"/>
      <c r="BJ147" s="468"/>
      <c r="BK147" s="468"/>
      <c r="BL147" s="468"/>
      <c r="BM147" s="468"/>
      <c r="BN147" s="468"/>
      <c r="BO147" s="468"/>
      <c r="BP147" s="468"/>
      <c r="BQ147" s="468"/>
      <c r="BR147" s="468"/>
      <c r="BS147" s="468"/>
      <c r="BT147" s="468"/>
      <c r="BU147" s="468"/>
      <c r="BV147" s="468"/>
      <c r="BW147" s="468"/>
      <c r="BX147" s="468"/>
      <c r="BY147" s="468"/>
      <c r="BZ147" s="468"/>
      <c r="CA147" s="468"/>
      <c r="CB147" s="468"/>
      <c r="CC147" s="468"/>
      <c r="CD147" s="468"/>
      <c r="CE147" s="468"/>
      <c r="CF147" s="468"/>
    </row>
    <row r="148" spans="1:84" s="265" customFormat="1" ht="15.75" customHeight="1">
      <c r="A148" s="259">
        <v>32</v>
      </c>
      <c r="B148" s="257" t="s">
        <v>16</v>
      </c>
      <c r="C148" s="262">
        <v>0</v>
      </c>
      <c r="D148" s="262">
        <v>6891.4</v>
      </c>
      <c r="E148" s="533" t="s">
        <v>741</v>
      </c>
      <c r="F148" s="466"/>
      <c r="G148" s="466"/>
      <c r="H148" s="467"/>
      <c r="I148" s="468"/>
      <c r="J148" s="468"/>
      <c r="K148" s="468"/>
      <c r="L148" s="468"/>
      <c r="M148" s="468"/>
      <c r="N148" s="468"/>
      <c r="O148" s="468"/>
      <c r="P148" s="468"/>
      <c r="Q148" s="468"/>
      <c r="R148" s="468"/>
      <c r="S148" s="468"/>
      <c r="T148" s="468"/>
      <c r="U148" s="468"/>
      <c r="V148" s="468"/>
      <c r="W148" s="468"/>
      <c r="X148" s="468"/>
      <c r="Y148" s="468"/>
      <c r="Z148" s="468"/>
      <c r="AA148" s="468"/>
      <c r="AB148" s="468"/>
      <c r="AC148" s="468"/>
      <c r="AD148" s="468"/>
      <c r="AE148" s="468"/>
      <c r="AF148" s="468"/>
      <c r="AG148" s="468"/>
      <c r="AH148" s="468"/>
      <c r="AI148" s="468"/>
      <c r="AJ148" s="468"/>
      <c r="AK148" s="468"/>
      <c r="AL148" s="468"/>
      <c r="AM148" s="468"/>
      <c r="AN148" s="468"/>
      <c r="AO148" s="468"/>
      <c r="AP148" s="468"/>
      <c r="AQ148" s="468"/>
      <c r="AR148" s="468"/>
      <c r="AS148" s="468"/>
      <c r="AT148" s="468"/>
      <c r="AU148" s="468"/>
      <c r="AV148" s="468"/>
      <c r="AW148" s="468"/>
      <c r="AX148" s="468"/>
      <c r="AY148" s="468"/>
      <c r="AZ148" s="468"/>
      <c r="BA148" s="468"/>
      <c r="BB148" s="468"/>
      <c r="BC148" s="468"/>
      <c r="BD148" s="468"/>
      <c r="BE148" s="468"/>
      <c r="BF148" s="468"/>
      <c r="BG148" s="468"/>
      <c r="BH148" s="468"/>
      <c r="BI148" s="468"/>
      <c r="BJ148" s="468"/>
      <c r="BK148" s="468"/>
      <c r="BL148" s="468"/>
      <c r="BM148" s="468"/>
      <c r="BN148" s="468"/>
      <c r="BO148" s="468"/>
      <c r="BP148" s="468"/>
      <c r="BQ148" s="468"/>
      <c r="BR148" s="468"/>
      <c r="BS148" s="468"/>
      <c r="BT148" s="468"/>
      <c r="BU148" s="468"/>
      <c r="BV148" s="468"/>
      <c r="BW148" s="468"/>
      <c r="BX148" s="468"/>
      <c r="BY148" s="468"/>
      <c r="BZ148" s="468"/>
      <c r="CA148" s="468"/>
      <c r="CB148" s="468"/>
      <c r="CC148" s="468"/>
      <c r="CD148" s="468"/>
      <c r="CE148" s="468"/>
      <c r="CF148" s="468"/>
    </row>
    <row r="149" spans="1:84" s="265" customFormat="1" ht="15.75" customHeight="1">
      <c r="A149" s="259">
        <v>34</v>
      </c>
      <c r="B149" s="257" t="s">
        <v>18</v>
      </c>
      <c r="C149" s="262">
        <v>0</v>
      </c>
      <c r="D149" s="262">
        <v>0</v>
      </c>
      <c r="E149" s="533" t="s">
        <v>741</v>
      </c>
      <c r="F149" s="466"/>
      <c r="G149" s="466"/>
      <c r="H149" s="467"/>
      <c r="I149" s="468"/>
      <c r="J149" s="468"/>
      <c r="K149" s="468"/>
      <c r="L149" s="468"/>
      <c r="M149" s="468"/>
      <c r="N149" s="468"/>
      <c r="O149" s="468"/>
      <c r="P149" s="468"/>
      <c r="Q149" s="468"/>
      <c r="R149" s="468"/>
      <c r="S149" s="468"/>
      <c r="T149" s="468"/>
      <c r="U149" s="468"/>
      <c r="V149" s="468"/>
      <c r="W149" s="468"/>
      <c r="X149" s="468"/>
      <c r="Y149" s="468"/>
      <c r="Z149" s="468"/>
      <c r="AA149" s="468"/>
      <c r="AB149" s="468"/>
      <c r="AC149" s="468"/>
      <c r="AD149" s="468"/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8"/>
      <c r="AQ149" s="468"/>
      <c r="AR149" s="468"/>
      <c r="AS149" s="468"/>
      <c r="AT149" s="468"/>
      <c r="AU149" s="468"/>
      <c r="AV149" s="468"/>
      <c r="AW149" s="468"/>
      <c r="AX149" s="468"/>
      <c r="AY149" s="468"/>
      <c r="AZ149" s="468"/>
      <c r="BA149" s="468"/>
      <c r="BB149" s="468"/>
      <c r="BC149" s="468"/>
      <c r="BD149" s="468"/>
      <c r="BE149" s="468"/>
      <c r="BF149" s="468"/>
      <c r="BG149" s="468"/>
      <c r="BH149" s="468"/>
      <c r="BI149" s="468"/>
      <c r="BJ149" s="468"/>
      <c r="BK149" s="468"/>
      <c r="BL149" s="468"/>
      <c r="BM149" s="468"/>
      <c r="BN149" s="468"/>
      <c r="BO149" s="468"/>
      <c r="BP149" s="468"/>
      <c r="BQ149" s="468"/>
      <c r="BR149" s="468"/>
      <c r="BS149" s="468"/>
      <c r="BT149" s="468"/>
      <c r="BU149" s="468"/>
      <c r="BV149" s="468"/>
      <c r="BW149" s="468"/>
      <c r="BX149" s="468"/>
      <c r="BY149" s="468"/>
      <c r="BZ149" s="468"/>
      <c r="CA149" s="468"/>
      <c r="CB149" s="468"/>
      <c r="CC149" s="468"/>
      <c r="CD149" s="468"/>
      <c r="CE149" s="468"/>
      <c r="CF149" s="468"/>
    </row>
    <row r="150" spans="1:84" s="265" customFormat="1" ht="15.75" customHeight="1">
      <c r="A150" s="259">
        <v>35</v>
      </c>
      <c r="B150" s="257" t="s">
        <v>355</v>
      </c>
      <c r="C150" s="262">
        <v>0</v>
      </c>
      <c r="D150" s="262">
        <v>0</v>
      </c>
      <c r="E150" s="533" t="s">
        <v>741</v>
      </c>
      <c r="F150" s="466"/>
      <c r="G150" s="466"/>
      <c r="H150" s="467"/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468"/>
      <c r="Z150" s="468"/>
      <c r="AA150" s="468"/>
      <c r="AB150" s="468"/>
      <c r="AC150" s="468"/>
      <c r="AD150" s="468"/>
      <c r="AE150" s="468"/>
      <c r="AF150" s="468"/>
      <c r="AG150" s="468"/>
      <c r="AH150" s="468"/>
      <c r="AI150" s="468"/>
      <c r="AJ150" s="468"/>
      <c r="AK150" s="468"/>
      <c r="AL150" s="468"/>
      <c r="AM150" s="468"/>
      <c r="AN150" s="468"/>
      <c r="AO150" s="468"/>
      <c r="AP150" s="468"/>
      <c r="AQ150" s="468"/>
      <c r="AR150" s="468"/>
      <c r="AS150" s="468"/>
      <c r="AT150" s="468"/>
      <c r="AU150" s="468"/>
      <c r="AV150" s="468"/>
      <c r="AW150" s="468"/>
      <c r="AX150" s="468"/>
      <c r="AY150" s="468"/>
      <c r="AZ150" s="468"/>
      <c r="BA150" s="468"/>
      <c r="BB150" s="468"/>
      <c r="BC150" s="468"/>
      <c r="BD150" s="468"/>
      <c r="BE150" s="468"/>
      <c r="BF150" s="468"/>
      <c r="BG150" s="468"/>
      <c r="BH150" s="468"/>
      <c r="BI150" s="468"/>
      <c r="BJ150" s="468"/>
      <c r="BK150" s="468"/>
      <c r="BL150" s="468"/>
      <c r="BM150" s="468"/>
      <c r="BN150" s="468"/>
      <c r="BO150" s="468"/>
      <c r="BP150" s="468"/>
      <c r="BQ150" s="468"/>
      <c r="BR150" s="468"/>
      <c r="BS150" s="468"/>
      <c r="BT150" s="468"/>
      <c r="BU150" s="468"/>
      <c r="BV150" s="468"/>
      <c r="BW150" s="468"/>
      <c r="BX150" s="468"/>
      <c r="BY150" s="468"/>
      <c r="BZ150" s="468"/>
      <c r="CA150" s="468"/>
      <c r="CB150" s="468"/>
      <c r="CC150" s="468"/>
      <c r="CD150" s="468"/>
      <c r="CE150" s="468"/>
      <c r="CF150" s="468"/>
    </row>
    <row r="151" spans="1:84" s="265" customFormat="1" ht="15.75" customHeight="1">
      <c r="A151" s="259">
        <v>36</v>
      </c>
      <c r="B151" s="257" t="s">
        <v>363</v>
      </c>
      <c r="C151" s="262">
        <v>0</v>
      </c>
      <c r="D151" s="262">
        <v>0</v>
      </c>
      <c r="E151" s="533" t="s">
        <v>741</v>
      </c>
      <c r="F151" s="466"/>
      <c r="G151" s="466"/>
      <c r="H151" s="467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8"/>
      <c r="AG151" s="468"/>
      <c r="AH151" s="468"/>
      <c r="AI151" s="468"/>
      <c r="AJ151" s="468"/>
      <c r="AK151" s="468"/>
      <c r="AL151" s="468"/>
      <c r="AM151" s="468"/>
      <c r="AN151" s="468"/>
      <c r="AO151" s="468"/>
      <c r="AP151" s="468"/>
      <c r="AQ151" s="468"/>
      <c r="AR151" s="468"/>
      <c r="AS151" s="468"/>
      <c r="AT151" s="468"/>
      <c r="AU151" s="468"/>
      <c r="AV151" s="468"/>
      <c r="AW151" s="468"/>
      <c r="AX151" s="468"/>
      <c r="AY151" s="468"/>
      <c r="AZ151" s="468"/>
      <c r="BA151" s="468"/>
      <c r="BB151" s="468"/>
      <c r="BC151" s="468"/>
      <c r="BD151" s="468"/>
      <c r="BE151" s="468"/>
      <c r="BF151" s="468"/>
      <c r="BG151" s="468"/>
      <c r="BH151" s="468"/>
      <c r="BI151" s="468"/>
      <c r="BJ151" s="468"/>
      <c r="BK151" s="468"/>
      <c r="BL151" s="468"/>
      <c r="BM151" s="468"/>
      <c r="BN151" s="468"/>
      <c r="BO151" s="468"/>
      <c r="BP151" s="468"/>
      <c r="BQ151" s="468"/>
      <c r="BR151" s="468"/>
      <c r="BS151" s="468"/>
      <c r="BT151" s="468"/>
      <c r="BU151" s="468"/>
      <c r="BV151" s="468"/>
      <c r="BW151" s="468"/>
      <c r="BX151" s="468"/>
      <c r="BY151" s="468"/>
      <c r="BZ151" s="468"/>
      <c r="CA151" s="468"/>
      <c r="CB151" s="468"/>
      <c r="CC151" s="468"/>
      <c r="CD151" s="468"/>
      <c r="CE151" s="468"/>
      <c r="CF151" s="468"/>
    </row>
    <row r="152" spans="1:84" s="265" customFormat="1" ht="15.75" customHeight="1">
      <c r="A152" s="259">
        <v>37</v>
      </c>
      <c r="B152" s="257" t="s">
        <v>112</v>
      </c>
      <c r="C152" s="262">
        <v>0</v>
      </c>
      <c r="D152" s="262">
        <v>0</v>
      </c>
      <c r="E152" s="533">
        <v>0</v>
      </c>
      <c r="F152" s="466"/>
      <c r="G152" s="466"/>
      <c r="H152" s="467"/>
      <c r="I152" s="468"/>
      <c r="J152" s="468"/>
      <c r="K152" s="468"/>
      <c r="L152" s="468"/>
      <c r="M152" s="468"/>
      <c r="N152" s="468"/>
      <c r="O152" s="468"/>
      <c r="P152" s="468"/>
      <c r="Q152" s="468"/>
      <c r="R152" s="468"/>
      <c r="S152" s="468"/>
      <c r="T152" s="468"/>
      <c r="U152" s="468"/>
      <c r="V152" s="468"/>
      <c r="W152" s="468"/>
      <c r="X152" s="468"/>
      <c r="Y152" s="468"/>
      <c r="Z152" s="468"/>
      <c r="AA152" s="468"/>
      <c r="AB152" s="468"/>
      <c r="AC152" s="468"/>
      <c r="AD152" s="468"/>
      <c r="AE152" s="468"/>
      <c r="AF152" s="468"/>
      <c r="AG152" s="468"/>
      <c r="AH152" s="468"/>
      <c r="AI152" s="468"/>
      <c r="AJ152" s="468"/>
      <c r="AK152" s="468"/>
      <c r="AL152" s="468"/>
      <c r="AM152" s="468"/>
      <c r="AN152" s="468"/>
      <c r="AO152" s="468"/>
      <c r="AP152" s="468"/>
      <c r="AQ152" s="468"/>
      <c r="AR152" s="468"/>
      <c r="AS152" s="468"/>
      <c r="AT152" s="468"/>
      <c r="AU152" s="468"/>
      <c r="AV152" s="468"/>
      <c r="AW152" s="468"/>
      <c r="AX152" s="468"/>
      <c r="AY152" s="468"/>
      <c r="AZ152" s="468"/>
      <c r="BA152" s="468"/>
      <c r="BB152" s="468"/>
      <c r="BC152" s="468"/>
      <c r="BD152" s="468"/>
      <c r="BE152" s="468"/>
      <c r="BF152" s="468"/>
      <c r="BG152" s="468"/>
      <c r="BH152" s="468"/>
      <c r="BI152" s="468"/>
      <c r="BJ152" s="468"/>
      <c r="BK152" s="468"/>
      <c r="BL152" s="468"/>
      <c r="BM152" s="468"/>
      <c r="BN152" s="468"/>
      <c r="BO152" s="468"/>
      <c r="BP152" s="468"/>
      <c r="BQ152" s="468"/>
      <c r="BR152" s="468"/>
      <c r="BS152" s="468"/>
      <c r="BT152" s="468"/>
      <c r="BU152" s="468"/>
      <c r="BV152" s="468"/>
      <c r="BW152" s="468"/>
      <c r="BX152" s="468"/>
      <c r="BY152" s="468"/>
      <c r="BZ152" s="468"/>
      <c r="CA152" s="468"/>
      <c r="CB152" s="468"/>
      <c r="CC152" s="468"/>
      <c r="CD152" s="468"/>
      <c r="CE152" s="468"/>
      <c r="CF152" s="468"/>
    </row>
    <row r="153" spans="1:84" s="265" customFormat="1" ht="15.75" customHeight="1">
      <c r="A153" s="259">
        <v>38</v>
      </c>
      <c r="B153" s="257" t="s">
        <v>102</v>
      </c>
      <c r="C153" s="262">
        <v>0</v>
      </c>
      <c r="D153" s="262">
        <v>0</v>
      </c>
      <c r="E153" s="533" t="s">
        <v>741</v>
      </c>
      <c r="F153" s="466"/>
      <c r="G153" s="466"/>
      <c r="H153" s="467"/>
      <c r="I153" s="468"/>
      <c r="J153" s="468"/>
      <c r="K153" s="468"/>
      <c r="L153" s="468"/>
      <c r="M153" s="468"/>
      <c r="N153" s="468"/>
      <c r="O153" s="468"/>
      <c r="P153" s="468"/>
      <c r="Q153" s="468"/>
      <c r="R153" s="468"/>
      <c r="S153" s="468"/>
      <c r="T153" s="468"/>
      <c r="U153" s="468"/>
      <c r="V153" s="468"/>
      <c r="W153" s="468"/>
      <c r="X153" s="468"/>
      <c r="Y153" s="468"/>
      <c r="Z153" s="468"/>
      <c r="AA153" s="468"/>
      <c r="AB153" s="468"/>
      <c r="AC153" s="468"/>
      <c r="AD153" s="468"/>
      <c r="AE153" s="468"/>
      <c r="AF153" s="468"/>
      <c r="AG153" s="468"/>
      <c r="AH153" s="468"/>
      <c r="AI153" s="468"/>
      <c r="AJ153" s="468"/>
      <c r="AK153" s="468"/>
      <c r="AL153" s="468"/>
      <c r="AM153" s="468"/>
      <c r="AN153" s="468"/>
      <c r="AO153" s="468"/>
      <c r="AP153" s="468"/>
      <c r="AQ153" s="468"/>
      <c r="AR153" s="468"/>
      <c r="AS153" s="468"/>
      <c r="AT153" s="468"/>
      <c r="AU153" s="468"/>
      <c r="AV153" s="468"/>
      <c r="AW153" s="468"/>
      <c r="AX153" s="468"/>
      <c r="AY153" s="468"/>
      <c r="AZ153" s="468"/>
      <c r="BA153" s="468"/>
      <c r="BB153" s="468"/>
      <c r="BC153" s="468"/>
      <c r="BD153" s="468"/>
      <c r="BE153" s="468"/>
      <c r="BF153" s="468"/>
      <c r="BG153" s="468"/>
      <c r="BH153" s="468"/>
      <c r="BI153" s="468"/>
      <c r="BJ153" s="468"/>
      <c r="BK153" s="468"/>
      <c r="BL153" s="468"/>
      <c r="BM153" s="468"/>
      <c r="BN153" s="468"/>
      <c r="BO153" s="468"/>
      <c r="BP153" s="468"/>
      <c r="BQ153" s="468"/>
      <c r="BR153" s="468"/>
      <c r="BS153" s="468"/>
      <c r="BT153" s="468"/>
      <c r="BU153" s="468"/>
      <c r="BV153" s="468"/>
      <c r="BW153" s="468"/>
      <c r="BX153" s="468"/>
      <c r="BY153" s="468"/>
      <c r="BZ153" s="468"/>
      <c r="CA153" s="468"/>
      <c r="CB153" s="468"/>
      <c r="CC153" s="468"/>
      <c r="CD153" s="468"/>
      <c r="CE153" s="468"/>
      <c r="CF153" s="468"/>
    </row>
    <row r="154" spans="1:84" s="265" customFormat="1" ht="15.75" customHeight="1">
      <c r="A154" s="254">
        <v>4</v>
      </c>
      <c r="B154" s="255" t="s">
        <v>19</v>
      </c>
      <c r="C154" s="264">
        <v>0</v>
      </c>
      <c r="D154" s="264">
        <v>0</v>
      </c>
      <c r="E154" s="526">
        <v>0</v>
      </c>
      <c r="F154" s="466"/>
      <c r="G154" s="466"/>
      <c r="H154" s="467"/>
      <c r="I154" s="468"/>
      <c r="J154" s="468"/>
      <c r="K154" s="468"/>
      <c r="L154" s="468"/>
      <c r="M154" s="468"/>
      <c r="N154" s="468"/>
      <c r="O154" s="468"/>
      <c r="P154" s="468"/>
      <c r="Q154" s="468"/>
      <c r="R154" s="468"/>
      <c r="S154" s="468"/>
      <c r="T154" s="468"/>
      <c r="U154" s="468"/>
      <c r="V154" s="468"/>
      <c r="W154" s="468"/>
      <c r="X154" s="468"/>
      <c r="Y154" s="468"/>
      <c r="Z154" s="468"/>
      <c r="AA154" s="468"/>
      <c r="AB154" s="468"/>
      <c r="AC154" s="468"/>
      <c r="AD154" s="468"/>
      <c r="AE154" s="468"/>
      <c r="AF154" s="468"/>
      <c r="AG154" s="468"/>
      <c r="AH154" s="468"/>
      <c r="AI154" s="468"/>
      <c r="AJ154" s="468"/>
      <c r="AK154" s="468"/>
      <c r="AL154" s="468"/>
      <c r="AM154" s="468"/>
      <c r="AN154" s="468"/>
      <c r="AO154" s="468"/>
      <c r="AP154" s="468"/>
      <c r="AQ154" s="468"/>
      <c r="AR154" s="468"/>
      <c r="AS154" s="468"/>
      <c r="AT154" s="468"/>
      <c r="AU154" s="468"/>
      <c r="AV154" s="468"/>
      <c r="AW154" s="468"/>
      <c r="AX154" s="468"/>
      <c r="AY154" s="468"/>
      <c r="AZ154" s="468"/>
      <c r="BA154" s="468"/>
      <c r="BB154" s="468"/>
      <c r="BC154" s="468"/>
      <c r="BD154" s="468"/>
      <c r="BE154" s="468"/>
      <c r="BF154" s="468"/>
      <c r="BG154" s="468"/>
      <c r="BH154" s="468"/>
      <c r="BI154" s="468"/>
      <c r="BJ154" s="468"/>
      <c r="BK154" s="468"/>
      <c r="BL154" s="468"/>
      <c r="BM154" s="468"/>
      <c r="BN154" s="468"/>
      <c r="BO154" s="468"/>
      <c r="BP154" s="468"/>
      <c r="BQ154" s="468"/>
      <c r="BR154" s="468"/>
      <c r="BS154" s="468"/>
      <c r="BT154" s="468"/>
      <c r="BU154" s="468"/>
      <c r="BV154" s="468"/>
      <c r="BW154" s="468"/>
      <c r="BX154" s="468"/>
      <c r="BY154" s="468"/>
      <c r="BZ154" s="468"/>
      <c r="CA154" s="468"/>
      <c r="CB154" s="468"/>
      <c r="CC154" s="468"/>
      <c r="CD154" s="468"/>
      <c r="CE154" s="468"/>
      <c r="CF154" s="468"/>
    </row>
    <row r="155" spans="1:84" s="265" customFormat="1" ht="15.75" customHeight="1">
      <c r="A155" s="259">
        <v>41</v>
      </c>
      <c r="B155" s="257" t="s">
        <v>419</v>
      </c>
      <c r="C155" s="262">
        <v>0</v>
      </c>
      <c r="D155" s="262">
        <v>0</v>
      </c>
      <c r="E155" s="533" t="s">
        <v>741</v>
      </c>
      <c r="F155" s="466"/>
      <c r="G155" s="466"/>
      <c r="H155" s="467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8"/>
      <c r="T155" s="468"/>
      <c r="U155" s="468"/>
      <c r="V155" s="468"/>
      <c r="W155" s="468"/>
      <c r="X155" s="468"/>
      <c r="Y155" s="468"/>
      <c r="Z155" s="468"/>
      <c r="AA155" s="468"/>
      <c r="AB155" s="468"/>
      <c r="AC155" s="468"/>
      <c r="AD155" s="468"/>
      <c r="AE155" s="468"/>
      <c r="AF155" s="468"/>
      <c r="AG155" s="468"/>
      <c r="AH155" s="468"/>
      <c r="AI155" s="468"/>
      <c r="AJ155" s="468"/>
      <c r="AK155" s="468"/>
      <c r="AL155" s="468"/>
      <c r="AM155" s="468"/>
      <c r="AN155" s="468"/>
      <c r="AO155" s="468"/>
      <c r="AP155" s="468"/>
      <c r="AQ155" s="468"/>
      <c r="AR155" s="468"/>
      <c r="AS155" s="468"/>
      <c r="AT155" s="468"/>
      <c r="AU155" s="468"/>
      <c r="AV155" s="468"/>
      <c r="AW155" s="468"/>
      <c r="AX155" s="468"/>
      <c r="AY155" s="468"/>
      <c r="AZ155" s="468"/>
      <c r="BA155" s="468"/>
      <c r="BB155" s="468"/>
      <c r="BC155" s="468"/>
      <c r="BD155" s="468"/>
      <c r="BE155" s="468"/>
      <c r="BF155" s="468"/>
      <c r="BG155" s="468"/>
      <c r="BH155" s="468"/>
      <c r="BI155" s="468"/>
      <c r="BJ155" s="468"/>
      <c r="BK155" s="468"/>
      <c r="BL155" s="468"/>
      <c r="BM155" s="468"/>
      <c r="BN155" s="468"/>
      <c r="BO155" s="468"/>
      <c r="BP155" s="468"/>
      <c r="BQ155" s="468"/>
      <c r="BR155" s="468"/>
      <c r="BS155" s="468"/>
      <c r="BT155" s="468"/>
      <c r="BU155" s="468"/>
      <c r="BV155" s="468"/>
      <c r="BW155" s="468"/>
      <c r="BX155" s="468"/>
      <c r="BY155" s="468"/>
      <c r="BZ155" s="468"/>
      <c r="CA155" s="468"/>
      <c r="CB155" s="468"/>
      <c r="CC155" s="468"/>
      <c r="CD155" s="468"/>
      <c r="CE155" s="468"/>
      <c r="CF155" s="468"/>
    </row>
    <row r="156" spans="1:84" s="265" customFormat="1" ht="15.75" customHeight="1">
      <c r="A156" s="259">
        <v>42</v>
      </c>
      <c r="B156" s="257" t="s">
        <v>20</v>
      </c>
      <c r="C156" s="262">
        <v>0</v>
      </c>
      <c r="D156" s="262">
        <v>0</v>
      </c>
      <c r="E156" s="533">
        <v>0</v>
      </c>
      <c r="F156" s="466"/>
      <c r="G156" s="466"/>
      <c r="H156" s="467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68"/>
      <c r="V156" s="468"/>
      <c r="W156" s="468"/>
      <c r="X156" s="468"/>
      <c r="Y156" s="468"/>
      <c r="Z156" s="468"/>
      <c r="AA156" s="468"/>
      <c r="AB156" s="468"/>
      <c r="AC156" s="468"/>
      <c r="AD156" s="468"/>
      <c r="AE156" s="468"/>
      <c r="AF156" s="468"/>
      <c r="AG156" s="468"/>
      <c r="AH156" s="468"/>
      <c r="AI156" s="468"/>
      <c r="AJ156" s="468"/>
      <c r="AK156" s="468"/>
      <c r="AL156" s="468"/>
      <c r="AM156" s="468"/>
      <c r="AN156" s="468"/>
      <c r="AO156" s="468"/>
      <c r="AP156" s="468"/>
      <c r="AQ156" s="468"/>
      <c r="AR156" s="468"/>
      <c r="AS156" s="468"/>
      <c r="AT156" s="468"/>
      <c r="AU156" s="468"/>
      <c r="AV156" s="468"/>
      <c r="AW156" s="468"/>
      <c r="AX156" s="468"/>
      <c r="AY156" s="468"/>
      <c r="AZ156" s="468"/>
      <c r="BA156" s="468"/>
      <c r="BB156" s="468"/>
      <c r="BC156" s="468"/>
      <c r="BD156" s="468"/>
      <c r="BE156" s="468"/>
      <c r="BF156" s="468"/>
      <c r="BG156" s="468"/>
      <c r="BH156" s="468"/>
      <c r="BI156" s="468"/>
      <c r="BJ156" s="468"/>
      <c r="BK156" s="468"/>
      <c r="BL156" s="468"/>
      <c r="BM156" s="468"/>
      <c r="BN156" s="468"/>
      <c r="BO156" s="468"/>
      <c r="BP156" s="468"/>
      <c r="BQ156" s="468"/>
      <c r="BR156" s="468"/>
      <c r="BS156" s="468"/>
      <c r="BT156" s="468"/>
      <c r="BU156" s="468"/>
      <c r="BV156" s="468"/>
      <c r="BW156" s="468"/>
      <c r="BX156" s="468"/>
      <c r="BY156" s="468"/>
      <c r="BZ156" s="468"/>
      <c r="CA156" s="468"/>
      <c r="CB156" s="468"/>
      <c r="CC156" s="468"/>
      <c r="CD156" s="468"/>
      <c r="CE156" s="468"/>
      <c r="CF156" s="468"/>
    </row>
    <row r="157" spans="1:84" s="265" customFormat="1" ht="15.75" customHeight="1">
      <c r="A157" s="259">
        <v>43</v>
      </c>
      <c r="B157" s="257" t="s">
        <v>481</v>
      </c>
      <c r="C157" s="262">
        <v>0</v>
      </c>
      <c r="D157" s="262">
        <v>0</v>
      </c>
      <c r="E157" s="533" t="s">
        <v>741</v>
      </c>
      <c r="F157" s="466"/>
      <c r="G157" s="466"/>
      <c r="H157" s="467"/>
      <c r="I157" s="468"/>
      <c r="J157" s="468"/>
      <c r="K157" s="468"/>
      <c r="L157" s="468"/>
      <c r="M157" s="468"/>
      <c r="N157" s="468"/>
      <c r="O157" s="468"/>
      <c r="P157" s="468"/>
      <c r="Q157" s="468"/>
      <c r="R157" s="468"/>
      <c r="S157" s="468"/>
      <c r="T157" s="468"/>
      <c r="U157" s="468"/>
      <c r="V157" s="468"/>
      <c r="W157" s="468"/>
      <c r="X157" s="468"/>
      <c r="Y157" s="468"/>
      <c r="Z157" s="468"/>
      <c r="AA157" s="468"/>
      <c r="AB157" s="468"/>
      <c r="AC157" s="468"/>
      <c r="AD157" s="468"/>
      <c r="AE157" s="468"/>
      <c r="AF157" s="468"/>
      <c r="AG157" s="468"/>
      <c r="AH157" s="468"/>
      <c r="AI157" s="468"/>
      <c r="AJ157" s="468"/>
      <c r="AK157" s="468"/>
      <c r="AL157" s="468"/>
      <c r="AM157" s="468"/>
      <c r="AN157" s="468"/>
      <c r="AO157" s="468"/>
      <c r="AP157" s="468"/>
      <c r="AQ157" s="468"/>
      <c r="AR157" s="468"/>
      <c r="AS157" s="468"/>
      <c r="AT157" s="468"/>
      <c r="AU157" s="468"/>
      <c r="AV157" s="468"/>
      <c r="AW157" s="468"/>
      <c r="AX157" s="468"/>
      <c r="AY157" s="468"/>
      <c r="AZ157" s="468"/>
      <c r="BA157" s="468"/>
      <c r="BB157" s="468"/>
      <c r="BC157" s="468"/>
      <c r="BD157" s="468"/>
      <c r="BE157" s="468"/>
      <c r="BF157" s="468"/>
      <c r="BG157" s="468"/>
      <c r="BH157" s="468"/>
      <c r="BI157" s="468"/>
      <c r="BJ157" s="468"/>
      <c r="BK157" s="468"/>
      <c r="BL157" s="468"/>
      <c r="BM157" s="468"/>
      <c r="BN157" s="468"/>
      <c r="BO157" s="468"/>
      <c r="BP157" s="468"/>
      <c r="BQ157" s="468"/>
      <c r="BR157" s="468"/>
      <c r="BS157" s="468"/>
      <c r="BT157" s="468"/>
      <c r="BU157" s="468"/>
      <c r="BV157" s="468"/>
      <c r="BW157" s="468"/>
      <c r="BX157" s="468"/>
      <c r="BY157" s="468"/>
      <c r="BZ157" s="468"/>
      <c r="CA157" s="468"/>
      <c r="CB157" s="468"/>
      <c r="CC157" s="468"/>
      <c r="CD157" s="468"/>
      <c r="CE157" s="468"/>
      <c r="CF157" s="468"/>
    </row>
    <row r="158" spans="1:84" s="265" customFormat="1" ht="15.75" customHeight="1">
      <c r="A158" s="259">
        <v>44</v>
      </c>
      <c r="B158" s="257" t="s">
        <v>487</v>
      </c>
      <c r="C158" s="262">
        <v>0</v>
      </c>
      <c r="D158" s="262">
        <v>0</v>
      </c>
      <c r="E158" s="533" t="s">
        <v>741</v>
      </c>
      <c r="F158" s="466"/>
      <c r="G158" s="466"/>
      <c r="H158" s="467"/>
      <c r="I158" s="468"/>
      <c r="J158" s="468"/>
      <c r="K158" s="468"/>
      <c r="L158" s="468"/>
      <c r="M158" s="468"/>
      <c r="N158" s="468"/>
      <c r="O158" s="468"/>
      <c r="P158" s="468"/>
      <c r="Q158" s="468"/>
      <c r="R158" s="468"/>
      <c r="S158" s="468"/>
      <c r="T158" s="468"/>
      <c r="U158" s="468"/>
      <c r="V158" s="468"/>
      <c r="W158" s="468"/>
      <c r="X158" s="468"/>
      <c r="Y158" s="468"/>
      <c r="Z158" s="468"/>
      <c r="AA158" s="468"/>
      <c r="AB158" s="468"/>
      <c r="AC158" s="468"/>
      <c r="AD158" s="468"/>
      <c r="AE158" s="468"/>
      <c r="AF158" s="468"/>
      <c r="AG158" s="468"/>
      <c r="AH158" s="468"/>
      <c r="AI158" s="468"/>
      <c r="AJ158" s="468"/>
      <c r="AK158" s="468"/>
      <c r="AL158" s="468"/>
      <c r="AM158" s="468"/>
      <c r="AN158" s="468"/>
      <c r="AO158" s="468"/>
      <c r="AP158" s="468"/>
      <c r="AQ158" s="468"/>
      <c r="AR158" s="468"/>
      <c r="AS158" s="468"/>
      <c r="AT158" s="468"/>
      <c r="AU158" s="468"/>
      <c r="AV158" s="468"/>
      <c r="AW158" s="468"/>
      <c r="AX158" s="468"/>
      <c r="AY158" s="468"/>
      <c r="AZ158" s="468"/>
      <c r="BA158" s="468"/>
      <c r="BB158" s="468"/>
      <c r="BC158" s="468"/>
      <c r="BD158" s="468"/>
      <c r="BE158" s="468"/>
      <c r="BF158" s="468"/>
      <c r="BG158" s="468"/>
      <c r="BH158" s="468"/>
      <c r="BI158" s="468"/>
      <c r="BJ158" s="468"/>
      <c r="BK158" s="468"/>
      <c r="BL158" s="468"/>
      <c r="BM158" s="468"/>
      <c r="BN158" s="468"/>
      <c r="BO158" s="468"/>
      <c r="BP158" s="468"/>
      <c r="BQ158" s="468"/>
      <c r="BR158" s="468"/>
      <c r="BS158" s="468"/>
      <c r="BT158" s="468"/>
      <c r="BU158" s="468"/>
      <c r="BV158" s="468"/>
      <c r="BW158" s="468"/>
      <c r="BX158" s="468"/>
      <c r="BY158" s="468"/>
      <c r="BZ158" s="468"/>
      <c r="CA158" s="468"/>
      <c r="CB158" s="468"/>
      <c r="CC158" s="468"/>
      <c r="CD158" s="468"/>
      <c r="CE158" s="468"/>
      <c r="CF158" s="468"/>
    </row>
    <row r="159" spans="1:84" s="265" customFormat="1" ht="15.75" customHeight="1">
      <c r="A159" s="259">
        <v>45</v>
      </c>
      <c r="B159" s="257" t="s">
        <v>140</v>
      </c>
      <c r="C159" s="262">
        <v>0</v>
      </c>
      <c r="D159" s="262">
        <v>0</v>
      </c>
      <c r="E159" s="533" t="s">
        <v>741</v>
      </c>
      <c r="F159" s="466"/>
      <c r="G159" s="466"/>
      <c r="H159" s="467"/>
      <c r="I159" s="468"/>
      <c r="J159" s="468"/>
      <c r="K159" s="468"/>
      <c r="L159" s="468"/>
      <c r="M159" s="468"/>
      <c r="N159" s="468"/>
      <c r="O159" s="468"/>
      <c r="P159" s="468"/>
      <c r="Q159" s="468"/>
      <c r="R159" s="468"/>
      <c r="S159" s="468"/>
      <c r="T159" s="468"/>
      <c r="U159" s="468"/>
      <c r="V159" s="468"/>
      <c r="W159" s="468"/>
      <c r="X159" s="468"/>
      <c r="Y159" s="468"/>
      <c r="Z159" s="468"/>
      <c r="AA159" s="468"/>
      <c r="AB159" s="468"/>
      <c r="AC159" s="468"/>
      <c r="AD159" s="468"/>
      <c r="AE159" s="468"/>
      <c r="AF159" s="468"/>
      <c r="AG159" s="468"/>
      <c r="AH159" s="468"/>
      <c r="AI159" s="468"/>
      <c r="AJ159" s="468"/>
      <c r="AK159" s="468"/>
      <c r="AL159" s="468"/>
      <c r="AM159" s="468"/>
      <c r="AN159" s="468"/>
      <c r="AO159" s="468"/>
      <c r="AP159" s="468"/>
      <c r="AQ159" s="468"/>
      <c r="AR159" s="468"/>
      <c r="AS159" s="468"/>
      <c r="AT159" s="468"/>
      <c r="AU159" s="468"/>
      <c r="AV159" s="468"/>
      <c r="AW159" s="468"/>
      <c r="AX159" s="468"/>
      <c r="AY159" s="468"/>
      <c r="AZ159" s="468"/>
      <c r="BA159" s="468"/>
      <c r="BB159" s="468"/>
      <c r="BC159" s="468"/>
      <c r="BD159" s="468"/>
      <c r="BE159" s="468"/>
      <c r="BF159" s="468"/>
      <c r="BG159" s="468"/>
      <c r="BH159" s="468"/>
      <c r="BI159" s="468"/>
      <c r="BJ159" s="468"/>
      <c r="BK159" s="468"/>
      <c r="BL159" s="468"/>
      <c r="BM159" s="468"/>
      <c r="BN159" s="468"/>
      <c r="BO159" s="468"/>
      <c r="BP159" s="468"/>
      <c r="BQ159" s="468"/>
      <c r="BR159" s="468"/>
      <c r="BS159" s="468"/>
      <c r="BT159" s="468"/>
      <c r="BU159" s="468"/>
      <c r="BV159" s="468"/>
      <c r="BW159" s="468"/>
      <c r="BX159" s="468"/>
      <c r="BY159" s="468"/>
      <c r="BZ159" s="468"/>
      <c r="CA159" s="468"/>
      <c r="CB159" s="468"/>
      <c r="CC159" s="468"/>
      <c r="CD159" s="468"/>
      <c r="CE159" s="468"/>
      <c r="CF159" s="468"/>
    </row>
    <row r="160" spans="1:84" s="265" customFormat="1" ht="15.75" customHeight="1">
      <c r="A160" s="386" t="s">
        <v>734</v>
      </c>
      <c r="B160" s="387" t="s">
        <v>733</v>
      </c>
      <c r="C160" s="385">
        <f>C161</f>
        <v>9101</v>
      </c>
      <c r="D160" s="385">
        <f>D161</f>
        <v>1799.21</v>
      </c>
      <c r="E160" s="535">
        <f>D160/C160*100</f>
        <v>19.769366003735854</v>
      </c>
      <c r="F160" s="466"/>
      <c r="G160" s="466"/>
      <c r="H160" s="467"/>
      <c r="I160" s="468"/>
      <c r="J160" s="468"/>
      <c r="K160" s="468"/>
      <c r="L160" s="468"/>
      <c r="M160" s="468"/>
      <c r="N160" s="468"/>
      <c r="O160" s="468"/>
      <c r="P160" s="468"/>
      <c r="Q160" s="468"/>
      <c r="R160" s="468"/>
      <c r="S160" s="468"/>
      <c r="T160" s="468"/>
      <c r="U160" s="468"/>
      <c r="V160" s="468"/>
      <c r="W160" s="468"/>
      <c r="X160" s="468"/>
      <c r="Y160" s="468"/>
      <c r="Z160" s="468"/>
      <c r="AA160" s="468"/>
      <c r="AB160" s="468"/>
      <c r="AC160" s="468"/>
      <c r="AD160" s="468"/>
      <c r="AE160" s="468"/>
      <c r="AF160" s="468"/>
      <c r="AG160" s="468"/>
      <c r="AH160" s="468"/>
      <c r="AI160" s="468"/>
      <c r="AJ160" s="468"/>
      <c r="AK160" s="468"/>
      <c r="AL160" s="468"/>
      <c r="AM160" s="468"/>
      <c r="AN160" s="468"/>
      <c r="AO160" s="468"/>
      <c r="AP160" s="468"/>
      <c r="AQ160" s="468"/>
      <c r="AR160" s="468"/>
      <c r="AS160" s="468"/>
      <c r="AT160" s="468"/>
      <c r="AU160" s="468"/>
      <c r="AV160" s="468"/>
      <c r="AW160" s="468"/>
      <c r="AX160" s="468"/>
      <c r="AY160" s="468"/>
      <c r="AZ160" s="468"/>
      <c r="BA160" s="468"/>
      <c r="BB160" s="468"/>
      <c r="BC160" s="468"/>
      <c r="BD160" s="468"/>
      <c r="BE160" s="468"/>
      <c r="BF160" s="468"/>
      <c r="BG160" s="468"/>
      <c r="BH160" s="468"/>
      <c r="BI160" s="468"/>
      <c r="BJ160" s="468"/>
      <c r="BK160" s="468"/>
      <c r="BL160" s="468"/>
      <c r="BM160" s="468"/>
      <c r="BN160" s="468"/>
      <c r="BO160" s="468"/>
      <c r="BP160" s="468"/>
      <c r="BQ160" s="468"/>
      <c r="BR160" s="468"/>
      <c r="BS160" s="468"/>
      <c r="BT160" s="468"/>
      <c r="BU160" s="468"/>
      <c r="BV160" s="468"/>
      <c r="BW160" s="468"/>
      <c r="BX160" s="468"/>
      <c r="BY160" s="468"/>
      <c r="BZ160" s="468"/>
      <c r="CA160" s="468"/>
      <c r="CB160" s="468"/>
      <c r="CC160" s="468"/>
      <c r="CD160" s="468"/>
      <c r="CE160" s="468"/>
      <c r="CF160" s="468"/>
    </row>
    <row r="161" spans="1:84" s="265" customFormat="1" ht="15.75" customHeight="1">
      <c r="A161" s="394">
        <v>942</v>
      </c>
      <c r="B161" s="395" t="s">
        <v>701</v>
      </c>
      <c r="C161" s="393">
        <f>C162</f>
        <v>9101</v>
      </c>
      <c r="D161" s="393">
        <f>D162</f>
        <v>1799.21</v>
      </c>
      <c r="E161" s="535">
        <f>D161/C161*100</f>
        <v>19.769366003735854</v>
      </c>
      <c r="F161" s="466"/>
      <c r="G161" s="466"/>
      <c r="H161" s="467"/>
      <c r="I161" s="468"/>
      <c r="J161" s="468"/>
      <c r="K161" s="468"/>
      <c r="L161" s="468"/>
      <c r="M161" s="468"/>
      <c r="N161" s="468"/>
      <c r="O161" s="468"/>
      <c r="P161" s="468"/>
      <c r="Q161" s="468"/>
      <c r="R161" s="468"/>
      <c r="S161" s="468"/>
      <c r="T161" s="468"/>
      <c r="U161" s="468"/>
      <c r="V161" s="468"/>
      <c r="W161" s="468"/>
      <c r="X161" s="468"/>
      <c r="Y161" s="468"/>
      <c r="Z161" s="468"/>
      <c r="AA161" s="468"/>
      <c r="AB161" s="468"/>
      <c r="AC161" s="468"/>
      <c r="AD161" s="468"/>
      <c r="AE161" s="468"/>
      <c r="AF161" s="468"/>
      <c r="AG161" s="468"/>
      <c r="AH161" s="468"/>
      <c r="AI161" s="468"/>
      <c r="AJ161" s="468"/>
      <c r="AK161" s="468"/>
      <c r="AL161" s="468"/>
      <c r="AM161" s="468"/>
      <c r="AN161" s="468"/>
      <c r="AO161" s="468"/>
      <c r="AP161" s="468"/>
      <c r="AQ161" s="468"/>
      <c r="AR161" s="468"/>
      <c r="AS161" s="468"/>
      <c r="AT161" s="468"/>
      <c r="AU161" s="468"/>
      <c r="AV161" s="468"/>
      <c r="AW161" s="468"/>
      <c r="AX161" s="468"/>
      <c r="AY161" s="468"/>
      <c r="AZ161" s="468"/>
      <c r="BA161" s="468"/>
      <c r="BB161" s="468"/>
      <c r="BC161" s="468"/>
      <c r="BD161" s="468"/>
      <c r="BE161" s="468"/>
      <c r="BF161" s="468"/>
      <c r="BG161" s="468"/>
      <c r="BH161" s="468"/>
      <c r="BI161" s="468"/>
      <c r="BJ161" s="468"/>
      <c r="BK161" s="468"/>
      <c r="BL161" s="468"/>
      <c r="BM161" s="468"/>
      <c r="BN161" s="468"/>
      <c r="BO161" s="468"/>
      <c r="BP161" s="468"/>
      <c r="BQ161" s="468"/>
      <c r="BR161" s="468"/>
      <c r="BS161" s="468"/>
      <c r="BT161" s="468"/>
      <c r="BU161" s="468"/>
      <c r="BV161" s="468"/>
      <c r="BW161" s="468"/>
      <c r="BX161" s="468"/>
      <c r="BY161" s="468"/>
      <c r="BZ161" s="468"/>
      <c r="CA161" s="468"/>
      <c r="CB161" s="468"/>
      <c r="CC161" s="468"/>
      <c r="CD161" s="468"/>
      <c r="CE161" s="468"/>
      <c r="CF161" s="468"/>
    </row>
    <row r="162" spans="1:84" s="265" customFormat="1" ht="15.75" customHeight="1">
      <c r="A162" s="263">
        <v>12</v>
      </c>
      <c r="B162" s="279" t="s">
        <v>740</v>
      </c>
      <c r="C162" s="280">
        <f>C163+C171</f>
        <v>9101</v>
      </c>
      <c r="D162" s="280">
        <f>D163+D171</f>
        <v>1799.21</v>
      </c>
      <c r="E162" s="532">
        <f t="shared" ref="E162:E173" si="7">SUM(D162/C162*100)</f>
        <v>19.769366003735854</v>
      </c>
      <c r="F162" s="466"/>
      <c r="G162" s="466"/>
      <c r="H162" s="467"/>
      <c r="I162" s="468"/>
      <c r="J162" s="468"/>
      <c r="K162" s="468"/>
      <c r="L162" s="468"/>
      <c r="M162" s="468"/>
      <c r="N162" s="468"/>
      <c r="O162" s="468"/>
      <c r="P162" s="468"/>
      <c r="Q162" s="468"/>
      <c r="R162" s="468"/>
      <c r="S162" s="468"/>
      <c r="T162" s="468"/>
      <c r="U162" s="468"/>
      <c r="V162" s="468"/>
      <c r="W162" s="468"/>
      <c r="X162" s="468"/>
      <c r="Y162" s="468"/>
      <c r="Z162" s="468"/>
      <c r="AA162" s="468"/>
      <c r="AB162" s="468"/>
      <c r="AC162" s="468"/>
      <c r="AD162" s="468"/>
      <c r="AE162" s="468"/>
      <c r="AF162" s="468"/>
      <c r="AG162" s="468"/>
      <c r="AH162" s="468"/>
      <c r="AI162" s="468"/>
      <c r="AJ162" s="468"/>
      <c r="AK162" s="468"/>
      <c r="AL162" s="468"/>
      <c r="AM162" s="468"/>
      <c r="AN162" s="468"/>
      <c r="AO162" s="468"/>
      <c r="AP162" s="468"/>
      <c r="AQ162" s="468"/>
      <c r="AR162" s="468"/>
      <c r="AS162" s="468"/>
      <c r="AT162" s="468"/>
      <c r="AU162" s="468"/>
      <c r="AV162" s="468"/>
      <c r="AW162" s="468"/>
      <c r="AX162" s="468"/>
      <c r="AY162" s="468"/>
      <c r="AZ162" s="468"/>
      <c r="BA162" s="468"/>
      <c r="BB162" s="468"/>
      <c r="BC162" s="468"/>
      <c r="BD162" s="468"/>
      <c r="BE162" s="468"/>
      <c r="BF162" s="468"/>
      <c r="BG162" s="468"/>
      <c r="BH162" s="468"/>
      <c r="BI162" s="468"/>
      <c r="BJ162" s="468"/>
      <c r="BK162" s="468"/>
      <c r="BL162" s="468"/>
      <c r="BM162" s="468"/>
      <c r="BN162" s="468"/>
      <c r="BO162" s="468"/>
      <c r="BP162" s="468"/>
      <c r="BQ162" s="468"/>
      <c r="BR162" s="468"/>
      <c r="BS162" s="468"/>
      <c r="BT162" s="468"/>
      <c r="BU162" s="468"/>
      <c r="BV162" s="468"/>
      <c r="BW162" s="468"/>
      <c r="BX162" s="468"/>
      <c r="BY162" s="468"/>
      <c r="BZ162" s="468"/>
      <c r="CA162" s="468"/>
      <c r="CB162" s="468"/>
      <c r="CC162" s="468"/>
      <c r="CD162" s="468"/>
      <c r="CE162" s="468"/>
      <c r="CF162" s="468"/>
    </row>
    <row r="163" spans="1:84" s="265" customFormat="1" ht="15.75" customHeight="1">
      <c r="A163" s="282">
        <v>3</v>
      </c>
      <c r="B163" s="260" t="s">
        <v>38</v>
      </c>
      <c r="C163" s="283">
        <f>SUM(C164:C170)</f>
        <v>7826</v>
      </c>
      <c r="D163" s="283">
        <f>SUM(D164:D170)</f>
        <v>1321.8300000000002</v>
      </c>
      <c r="E163" s="526">
        <f t="shared" si="7"/>
        <v>16.890237669307439</v>
      </c>
      <c r="F163" s="466"/>
      <c r="G163" s="466"/>
      <c r="H163" s="467"/>
      <c r="I163" s="468"/>
      <c r="J163" s="468"/>
      <c r="K163" s="468"/>
      <c r="L163" s="468"/>
      <c r="M163" s="468"/>
      <c r="N163" s="468"/>
      <c r="O163" s="468"/>
      <c r="P163" s="468"/>
      <c r="Q163" s="468"/>
      <c r="R163" s="468"/>
      <c r="S163" s="468"/>
      <c r="T163" s="468"/>
      <c r="U163" s="468"/>
      <c r="V163" s="468"/>
      <c r="W163" s="468"/>
      <c r="X163" s="468"/>
      <c r="Y163" s="468"/>
      <c r="Z163" s="468"/>
      <c r="AA163" s="468"/>
      <c r="AB163" s="468"/>
      <c r="AC163" s="468"/>
      <c r="AD163" s="468"/>
      <c r="AE163" s="468"/>
      <c r="AF163" s="468"/>
      <c r="AG163" s="468"/>
      <c r="AH163" s="468"/>
      <c r="AI163" s="468"/>
      <c r="AJ163" s="468"/>
      <c r="AK163" s="468"/>
      <c r="AL163" s="468"/>
      <c r="AM163" s="468"/>
      <c r="AN163" s="468"/>
      <c r="AO163" s="468"/>
      <c r="AP163" s="468"/>
      <c r="AQ163" s="468"/>
      <c r="AR163" s="468"/>
      <c r="AS163" s="468"/>
      <c r="AT163" s="468"/>
      <c r="AU163" s="468"/>
      <c r="AV163" s="468"/>
      <c r="AW163" s="468"/>
      <c r="AX163" s="468"/>
      <c r="AY163" s="468"/>
      <c r="AZ163" s="468"/>
      <c r="BA163" s="468"/>
      <c r="BB163" s="468"/>
      <c r="BC163" s="468"/>
      <c r="BD163" s="468"/>
      <c r="BE163" s="468"/>
      <c r="BF163" s="468"/>
      <c r="BG163" s="468"/>
      <c r="BH163" s="468"/>
      <c r="BI163" s="468"/>
      <c r="BJ163" s="468"/>
      <c r="BK163" s="468"/>
      <c r="BL163" s="468"/>
      <c r="BM163" s="468"/>
      <c r="BN163" s="468"/>
      <c r="BO163" s="468"/>
      <c r="BP163" s="468"/>
      <c r="BQ163" s="468"/>
      <c r="BR163" s="468"/>
      <c r="BS163" s="468"/>
      <c r="BT163" s="468"/>
      <c r="BU163" s="468"/>
      <c r="BV163" s="468"/>
      <c r="BW163" s="468"/>
      <c r="BX163" s="468"/>
      <c r="BY163" s="468"/>
      <c r="BZ163" s="468"/>
      <c r="CA163" s="468"/>
      <c r="CB163" s="468"/>
      <c r="CC163" s="468"/>
      <c r="CD163" s="468"/>
      <c r="CE163" s="468"/>
      <c r="CF163" s="468"/>
    </row>
    <row r="164" spans="1:84" s="265" customFormat="1" ht="15.75" customHeight="1">
      <c r="A164" s="258">
        <v>31</v>
      </c>
      <c r="B164" s="256" t="s">
        <v>15</v>
      </c>
      <c r="C164" s="262">
        <v>381</v>
      </c>
      <c r="D164" s="262">
        <v>157.9</v>
      </c>
      <c r="E164" s="533">
        <f t="shared" si="7"/>
        <v>41.443569553805773</v>
      </c>
      <c r="F164" s="466"/>
      <c r="G164" s="466"/>
      <c r="H164" s="467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8"/>
      <c r="AC164" s="468"/>
      <c r="AD164" s="468"/>
      <c r="AE164" s="468"/>
      <c r="AF164" s="468"/>
      <c r="AG164" s="468"/>
      <c r="AH164" s="468"/>
      <c r="AI164" s="468"/>
      <c r="AJ164" s="468"/>
      <c r="AK164" s="468"/>
      <c r="AL164" s="468"/>
      <c r="AM164" s="468"/>
      <c r="AN164" s="468"/>
      <c r="AO164" s="468"/>
      <c r="AP164" s="468"/>
      <c r="AQ164" s="468"/>
      <c r="AR164" s="468"/>
      <c r="AS164" s="468"/>
      <c r="AT164" s="468"/>
      <c r="AU164" s="468"/>
      <c r="AV164" s="468"/>
      <c r="AW164" s="468"/>
      <c r="AX164" s="468"/>
      <c r="AY164" s="468"/>
      <c r="AZ164" s="468"/>
      <c r="BA164" s="468"/>
      <c r="BB164" s="468"/>
      <c r="BC164" s="468"/>
      <c r="BD164" s="468"/>
      <c r="BE164" s="468"/>
      <c r="BF164" s="468"/>
      <c r="BG164" s="468"/>
      <c r="BH164" s="468"/>
      <c r="BI164" s="468"/>
      <c r="BJ164" s="468"/>
      <c r="BK164" s="468"/>
      <c r="BL164" s="468"/>
      <c r="BM164" s="468"/>
      <c r="BN164" s="468"/>
      <c r="BO164" s="468"/>
      <c r="BP164" s="468"/>
      <c r="BQ164" s="468"/>
      <c r="BR164" s="468"/>
      <c r="BS164" s="468"/>
      <c r="BT164" s="468"/>
      <c r="BU164" s="468"/>
      <c r="BV164" s="468"/>
      <c r="BW164" s="468"/>
      <c r="BX164" s="468"/>
      <c r="BY164" s="468"/>
      <c r="BZ164" s="468"/>
      <c r="CA164" s="468"/>
      <c r="CB164" s="468"/>
      <c r="CC164" s="468"/>
      <c r="CD164" s="468"/>
      <c r="CE164" s="468"/>
      <c r="CF164" s="468"/>
    </row>
    <row r="165" spans="1:84" s="265" customFormat="1" ht="15.75" customHeight="1">
      <c r="A165" s="259">
        <v>32</v>
      </c>
      <c r="B165" s="257" t="s">
        <v>16</v>
      </c>
      <c r="C165" s="262">
        <v>7445</v>
      </c>
      <c r="D165" s="262">
        <v>1163.93</v>
      </c>
      <c r="E165" s="533">
        <f t="shared" si="7"/>
        <v>15.633713901947615</v>
      </c>
      <c r="F165" s="466"/>
      <c r="G165" s="466"/>
      <c r="H165" s="467"/>
      <c r="I165" s="468"/>
      <c r="J165" s="468"/>
      <c r="K165" s="468"/>
      <c r="L165" s="468"/>
      <c r="M165" s="468"/>
      <c r="N165" s="468"/>
      <c r="O165" s="468"/>
      <c r="P165" s="468"/>
      <c r="Q165" s="468"/>
      <c r="R165" s="468"/>
      <c r="S165" s="468"/>
      <c r="T165" s="468"/>
      <c r="U165" s="468"/>
      <c r="V165" s="468"/>
      <c r="W165" s="468"/>
      <c r="X165" s="468"/>
      <c r="Y165" s="468"/>
      <c r="Z165" s="468"/>
      <c r="AA165" s="468"/>
      <c r="AB165" s="468"/>
      <c r="AC165" s="468"/>
      <c r="AD165" s="468"/>
      <c r="AE165" s="468"/>
      <c r="AF165" s="468"/>
      <c r="AG165" s="468"/>
      <c r="AH165" s="468"/>
      <c r="AI165" s="468"/>
      <c r="AJ165" s="468"/>
      <c r="AK165" s="468"/>
      <c r="AL165" s="468"/>
      <c r="AM165" s="468"/>
      <c r="AN165" s="468"/>
      <c r="AO165" s="468"/>
      <c r="AP165" s="468"/>
      <c r="AQ165" s="468"/>
      <c r="AR165" s="468"/>
      <c r="AS165" s="468"/>
      <c r="AT165" s="468"/>
      <c r="AU165" s="468"/>
      <c r="AV165" s="468"/>
      <c r="AW165" s="468"/>
      <c r="AX165" s="468"/>
      <c r="AY165" s="468"/>
      <c r="AZ165" s="468"/>
      <c r="BA165" s="468"/>
      <c r="BB165" s="468"/>
      <c r="BC165" s="468"/>
      <c r="BD165" s="468"/>
      <c r="BE165" s="468"/>
      <c r="BF165" s="468"/>
      <c r="BG165" s="468"/>
      <c r="BH165" s="468"/>
      <c r="BI165" s="468"/>
      <c r="BJ165" s="468"/>
      <c r="BK165" s="468"/>
      <c r="BL165" s="468"/>
      <c r="BM165" s="468"/>
      <c r="BN165" s="468"/>
      <c r="BO165" s="468"/>
      <c r="BP165" s="468"/>
      <c r="BQ165" s="468"/>
      <c r="BR165" s="468"/>
      <c r="BS165" s="468"/>
      <c r="BT165" s="468"/>
      <c r="BU165" s="468"/>
      <c r="BV165" s="468"/>
      <c r="BW165" s="468"/>
      <c r="BX165" s="468"/>
      <c r="BY165" s="468"/>
      <c r="BZ165" s="468"/>
      <c r="CA165" s="468"/>
      <c r="CB165" s="468"/>
      <c r="CC165" s="468"/>
      <c r="CD165" s="468"/>
      <c r="CE165" s="468"/>
      <c r="CF165" s="468"/>
    </row>
    <row r="166" spans="1:84" s="265" customFormat="1" ht="15.75" customHeight="1">
      <c r="A166" s="259">
        <v>34</v>
      </c>
      <c r="B166" s="257" t="s">
        <v>18</v>
      </c>
      <c r="C166" s="262">
        <v>0</v>
      </c>
      <c r="D166" s="262">
        <v>0</v>
      </c>
      <c r="E166" s="533" t="s">
        <v>741</v>
      </c>
      <c r="F166" s="466"/>
      <c r="G166" s="466"/>
      <c r="H166" s="467"/>
      <c r="I166" s="468"/>
      <c r="J166" s="468"/>
      <c r="K166" s="468"/>
      <c r="L166" s="468"/>
      <c r="M166" s="468"/>
      <c r="N166" s="468"/>
      <c r="O166" s="468"/>
      <c r="P166" s="468"/>
      <c r="Q166" s="468"/>
      <c r="R166" s="468"/>
      <c r="S166" s="468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8"/>
      <c r="AL166" s="468"/>
      <c r="AM166" s="468"/>
      <c r="AN166" s="468"/>
      <c r="AO166" s="468"/>
      <c r="AP166" s="468"/>
      <c r="AQ166" s="468"/>
      <c r="AR166" s="468"/>
      <c r="AS166" s="468"/>
      <c r="AT166" s="468"/>
      <c r="AU166" s="468"/>
      <c r="AV166" s="468"/>
      <c r="AW166" s="468"/>
      <c r="AX166" s="468"/>
      <c r="AY166" s="468"/>
      <c r="AZ166" s="468"/>
      <c r="BA166" s="468"/>
      <c r="BB166" s="468"/>
      <c r="BC166" s="468"/>
      <c r="BD166" s="468"/>
      <c r="BE166" s="468"/>
      <c r="BF166" s="468"/>
      <c r="BG166" s="468"/>
      <c r="BH166" s="468"/>
      <c r="BI166" s="468"/>
      <c r="BJ166" s="468"/>
      <c r="BK166" s="468"/>
      <c r="BL166" s="468"/>
      <c r="BM166" s="468"/>
      <c r="BN166" s="468"/>
      <c r="BO166" s="468"/>
      <c r="BP166" s="468"/>
      <c r="BQ166" s="468"/>
      <c r="BR166" s="468"/>
      <c r="BS166" s="468"/>
      <c r="BT166" s="468"/>
      <c r="BU166" s="468"/>
      <c r="BV166" s="468"/>
      <c r="BW166" s="468"/>
      <c r="BX166" s="468"/>
      <c r="BY166" s="468"/>
      <c r="BZ166" s="468"/>
      <c r="CA166" s="468"/>
      <c r="CB166" s="468"/>
      <c r="CC166" s="468"/>
      <c r="CD166" s="468"/>
      <c r="CE166" s="468"/>
      <c r="CF166" s="468"/>
    </row>
    <row r="167" spans="1:84" s="265" customFormat="1" ht="15.75" customHeight="1">
      <c r="A167" s="259">
        <v>35</v>
      </c>
      <c r="B167" s="257" t="s">
        <v>355</v>
      </c>
      <c r="C167" s="262">
        <v>0</v>
      </c>
      <c r="D167" s="262">
        <v>0</v>
      </c>
      <c r="E167" s="533" t="s">
        <v>741</v>
      </c>
      <c r="F167" s="466"/>
      <c r="G167" s="466"/>
      <c r="H167" s="467"/>
      <c r="I167" s="468"/>
      <c r="J167" s="468"/>
      <c r="K167" s="468"/>
      <c r="L167" s="468"/>
      <c r="M167" s="468"/>
      <c r="N167" s="468"/>
      <c r="O167" s="468"/>
      <c r="P167" s="468"/>
      <c r="Q167" s="468"/>
      <c r="R167" s="468"/>
      <c r="S167" s="468"/>
      <c r="T167" s="468"/>
      <c r="U167" s="468"/>
      <c r="V167" s="468"/>
      <c r="W167" s="468"/>
      <c r="X167" s="468"/>
      <c r="Y167" s="468"/>
      <c r="Z167" s="468"/>
      <c r="AA167" s="468"/>
      <c r="AB167" s="468"/>
      <c r="AC167" s="468"/>
      <c r="AD167" s="468"/>
      <c r="AE167" s="468"/>
      <c r="AF167" s="468"/>
      <c r="AG167" s="468"/>
      <c r="AH167" s="468"/>
      <c r="AI167" s="468"/>
      <c r="AJ167" s="468"/>
      <c r="AK167" s="468"/>
      <c r="AL167" s="468"/>
      <c r="AM167" s="468"/>
      <c r="AN167" s="468"/>
      <c r="AO167" s="468"/>
      <c r="AP167" s="468"/>
      <c r="AQ167" s="468"/>
      <c r="AR167" s="468"/>
      <c r="AS167" s="468"/>
      <c r="AT167" s="468"/>
      <c r="AU167" s="468"/>
      <c r="AV167" s="468"/>
      <c r="AW167" s="468"/>
      <c r="AX167" s="468"/>
      <c r="AY167" s="468"/>
      <c r="AZ167" s="468"/>
      <c r="BA167" s="468"/>
      <c r="BB167" s="468"/>
      <c r="BC167" s="468"/>
      <c r="BD167" s="468"/>
      <c r="BE167" s="468"/>
      <c r="BF167" s="468"/>
      <c r="BG167" s="468"/>
      <c r="BH167" s="468"/>
      <c r="BI167" s="468"/>
      <c r="BJ167" s="468"/>
      <c r="BK167" s="468"/>
      <c r="BL167" s="468"/>
      <c r="BM167" s="468"/>
      <c r="BN167" s="468"/>
      <c r="BO167" s="468"/>
      <c r="BP167" s="468"/>
      <c r="BQ167" s="468"/>
      <c r="BR167" s="468"/>
      <c r="BS167" s="468"/>
      <c r="BT167" s="468"/>
      <c r="BU167" s="468"/>
      <c r="BV167" s="468"/>
      <c r="BW167" s="468"/>
      <c r="BX167" s="468"/>
      <c r="BY167" s="468"/>
      <c r="BZ167" s="468"/>
      <c r="CA167" s="468"/>
      <c r="CB167" s="468"/>
      <c r="CC167" s="468"/>
      <c r="CD167" s="468"/>
      <c r="CE167" s="468"/>
      <c r="CF167" s="468"/>
    </row>
    <row r="168" spans="1:84" s="265" customFormat="1" ht="15.75" customHeight="1">
      <c r="A168" s="259">
        <v>36</v>
      </c>
      <c r="B168" s="257" t="s">
        <v>363</v>
      </c>
      <c r="C168" s="262">
        <v>0</v>
      </c>
      <c r="D168" s="262">
        <f>'RAČUN PRIHODA I RASHODA'!G1207</f>
        <v>0</v>
      </c>
      <c r="E168" s="533" t="s">
        <v>741</v>
      </c>
      <c r="F168" s="466"/>
      <c r="G168" s="466"/>
      <c r="H168" s="467"/>
      <c r="I168" s="468"/>
      <c r="J168" s="468"/>
      <c r="K168" s="468"/>
      <c r="L168" s="468"/>
      <c r="M168" s="468"/>
      <c r="N168" s="468"/>
      <c r="O168" s="468"/>
      <c r="P168" s="468"/>
      <c r="Q168" s="468"/>
      <c r="R168" s="468"/>
      <c r="S168" s="468"/>
      <c r="T168" s="468"/>
      <c r="U168" s="468"/>
      <c r="V168" s="468"/>
      <c r="W168" s="468"/>
      <c r="X168" s="468"/>
      <c r="Y168" s="468"/>
      <c r="Z168" s="468"/>
      <c r="AA168" s="468"/>
      <c r="AB168" s="468"/>
      <c r="AC168" s="468"/>
      <c r="AD168" s="468"/>
      <c r="AE168" s="468"/>
      <c r="AF168" s="468"/>
      <c r="AG168" s="468"/>
      <c r="AH168" s="468"/>
      <c r="AI168" s="468"/>
      <c r="AJ168" s="468"/>
      <c r="AK168" s="468"/>
      <c r="AL168" s="468"/>
      <c r="AM168" s="468"/>
      <c r="AN168" s="468"/>
      <c r="AO168" s="468"/>
      <c r="AP168" s="468"/>
      <c r="AQ168" s="468"/>
      <c r="AR168" s="468"/>
      <c r="AS168" s="468"/>
      <c r="AT168" s="468"/>
      <c r="AU168" s="468"/>
      <c r="AV168" s="468"/>
      <c r="AW168" s="468"/>
      <c r="AX168" s="468"/>
      <c r="AY168" s="468"/>
      <c r="AZ168" s="468"/>
      <c r="BA168" s="468"/>
      <c r="BB168" s="468"/>
      <c r="BC168" s="468"/>
      <c r="BD168" s="468"/>
      <c r="BE168" s="468"/>
      <c r="BF168" s="468"/>
      <c r="BG168" s="468"/>
      <c r="BH168" s="468"/>
      <c r="BI168" s="468"/>
      <c r="BJ168" s="468"/>
      <c r="BK168" s="468"/>
      <c r="BL168" s="468"/>
      <c r="BM168" s="468"/>
      <c r="BN168" s="468"/>
      <c r="BO168" s="468"/>
      <c r="BP168" s="468"/>
      <c r="BQ168" s="468"/>
      <c r="BR168" s="468"/>
      <c r="BS168" s="468"/>
      <c r="BT168" s="468"/>
      <c r="BU168" s="468"/>
      <c r="BV168" s="468"/>
      <c r="BW168" s="468"/>
      <c r="BX168" s="468"/>
      <c r="BY168" s="468"/>
      <c r="BZ168" s="468"/>
      <c r="CA168" s="468"/>
      <c r="CB168" s="468"/>
      <c r="CC168" s="468"/>
      <c r="CD168" s="468"/>
      <c r="CE168" s="468"/>
      <c r="CF168" s="468"/>
    </row>
    <row r="169" spans="1:84" s="265" customFormat="1" ht="15.75" customHeight="1">
      <c r="A169" s="259">
        <v>37</v>
      </c>
      <c r="B169" s="257" t="s">
        <v>112</v>
      </c>
      <c r="C169" s="262">
        <v>0</v>
      </c>
      <c r="D169" s="262">
        <f>'RAČUN PRIHODA I RASHODA'!G1235</f>
        <v>0</v>
      </c>
      <c r="E169" s="533" t="s">
        <v>741</v>
      </c>
      <c r="F169" s="466"/>
      <c r="G169" s="466"/>
      <c r="H169" s="467"/>
      <c r="I169" s="468"/>
      <c r="J169" s="468"/>
      <c r="K169" s="468"/>
      <c r="L169" s="468"/>
      <c r="M169" s="468"/>
      <c r="N169" s="468"/>
      <c r="O169" s="468"/>
      <c r="P169" s="468"/>
      <c r="Q169" s="468"/>
      <c r="R169" s="468"/>
      <c r="S169" s="468"/>
      <c r="T169" s="468"/>
      <c r="U169" s="468"/>
      <c r="V169" s="468"/>
      <c r="W169" s="468"/>
      <c r="X169" s="468"/>
      <c r="Y169" s="468"/>
      <c r="Z169" s="468"/>
      <c r="AA169" s="468"/>
      <c r="AB169" s="468"/>
      <c r="AC169" s="468"/>
      <c r="AD169" s="468"/>
      <c r="AE169" s="468"/>
      <c r="AF169" s="468"/>
      <c r="AG169" s="468"/>
      <c r="AH169" s="468"/>
      <c r="AI169" s="468"/>
      <c r="AJ169" s="468"/>
      <c r="AK169" s="468"/>
      <c r="AL169" s="468"/>
      <c r="AM169" s="468"/>
      <c r="AN169" s="468"/>
      <c r="AO169" s="468"/>
      <c r="AP169" s="468"/>
      <c r="AQ169" s="468"/>
      <c r="AR169" s="468"/>
      <c r="AS169" s="468"/>
      <c r="AT169" s="468"/>
      <c r="AU169" s="468"/>
      <c r="AV169" s="468"/>
      <c r="AW169" s="468"/>
      <c r="AX169" s="468"/>
      <c r="AY169" s="468"/>
      <c r="AZ169" s="468"/>
      <c r="BA169" s="468"/>
      <c r="BB169" s="468"/>
      <c r="BC169" s="468"/>
      <c r="BD169" s="468"/>
      <c r="BE169" s="468"/>
      <c r="BF169" s="468"/>
      <c r="BG169" s="468"/>
      <c r="BH169" s="468"/>
      <c r="BI169" s="468"/>
      <c r="BJ169" s="468"/>
      <c r="BK169" s="468"/>
      <c r="BL169" s="468"/>
      <c r="BM169" s="468"/>
      <c r="BN169" s="468"/>
      <c r="BO169" s="468"/>
      <c r="BP169" s="468"/>
      <c r="BQ169" s="468"/>
      <c r="BR169" s="468"/>
      <c r="BS169" s="468"/>
      <c r="BT169" s="468"/>
      <c r="BU169" s="468"/>
      <c r="BV169" s="468"/>
      <c r="BW169" s="468"/>
      <c r="BX169" s="468"/>
      <c r="BY169" s="468"/>
      <c r="BZ169" s="468"/>
      <c r="CA169" s="468"/>
      <c r="CB169" s="468"/>
      <c r="CC169" s="468"/>
      <c r="CD169" s="468"/>
      <c r="CE169" s="468"/>
      <c r="CF169" s="468"/>
    </row>
    <row r="170" spans="1:84" s="265" customFormat="1" ht="15.75" customHeight="1">
      <c r="A170" s="259">
        <v>38</v>
      </c>
      <c r="B170" s="257" t="s">
        <v>102</v>
      </c>
      <c r="C170" s="262">
        <f>'RAČUN PRIHODA I RASHODA'!F1246</f>
        <v>0</v>
      </c>
      <c r="D170" s="262">
        <f>'RAČUN PRIHODA I RASHODA'!G1246</f>
        <v>0</v>
      </c>
      <c r="E170" s="533" t="s">
        <v>741</v>
      </c>
      <c r="F170" s="466"/>
      <c r="G170" s="466"/>
      <c r="H170" s="467"/>
      <c r="I170" s="468"/>
      <c r="J170" s="468"/>
      <c r="K170" s="468"/>
      <c r="L170" s="468"/>
      <c r="M170" s="468"/>
      <c r="N170" s="468"/>
      <c r="O170" s="468"/>
      <c r="P170" s="468"/>
      <c r="Q170" s="468"/>
      <c r="R170" s="468"/>
      <c r="S170" s="468"/>
      <c r="T170" s="468"/>
      <c r="U170" s="468"/>
      <c r="V170" s="468"/>
      <c r="W170" s="468"/>
      <c r="X170" s="468"/>
      <c r="Y170" s="468"/>
      <c r="Z170" s="468"/>
      <c r="AA170" s="468"/>
      <c r="AB170" s="468"/>
      <c r="AC170" s="468"/>
      <c r="AD170" s="468"/>
      <c r="AE170" s="468"/>
      <c r="AF170" s="468"/>
      <c r="AG170" s="468"/>
      <c r="AH170" s="468"/>
      <c r="AI170" s="468"/>
      <c r="AJ170" s="468"/>
      <c r="AK170" s="468"/>
      <c r="AL170" s="468"/>
      <c r="AM170" s="468"/>
      <c r="AN170" s="468"/>
      <c r="AO170" s="468"/>
      <c r="AP170" s="468"/>
      <c r="AQ170" s="468"/>
      <c r="AR170" s="468"/>
      <c r="AS170" s="468"/>
      <c r="AT170" s="468"/>
      <c r="AU170" s="468"/>
      <c r="AV170" s="468"/>
      <c r="AW170" s="468"/>
      <c r="AX170" s="468"/>
      <c r="AY170" s="468"/>
      <c r="AZ170" s="468"/>
      <c r="BA170" s="468"/>
      <c r="BB170" s="468"/>
      <c r="BC170" s="468"/>
      <c r="BD170" s="468"/>
      <c r="BE170" s="468"/>
      <c r="BF170" s="468"/>
      <c r="BG170" s="468"/>
      <c r="BH170" s="468"/>
      <c r="BI170" s="468"/>
      <c r="BJ170" s="468"/>
      <c r="BK170" s="468"/>
      <c r="BL170" s="468"/>
      <c r="BM170" s="468"/>
      <c r="BN170" s="468"/>
      <c r="BO170" s="468"/>
      <c r="BP170" s="468"/>
      <c r="BQ170" s="468"/>
      <c r="BR170" s="468"/>
      <c r="BS170" s="468"/>
      <c r="BT170" s="468"/>
      <c r="BU170" s="468"/>
      <c r="BV170" s="468"/>
      <c r="BW170" s="468"/>
      <c r="BX170" s="468"/>
      <c r="BY170" s="468"/>
      <c r="BZ170" s="468"/>
      <c r="CA170" s="468"/>
      <c r="CB170" s="468"/>
      <c r="CC170" s="468"/>
      <c r="CD170" s="468"/>
      <c r="CE170" s="468"/>
      <c r="CF170" s="468"/>
    </row>
    <row r="171" spans="1:84" s="265" customFormat="1" ht="15.75" customHeight="1">
      <c r="A171" s="254">
        <v>4</v>
      </c>
      <c r="B171" s="255" t="s">
        <v>19</v>
      </c>
      <c r="C171" s="264">
        <f>SUM(C172:C176)</f>
        <v>1275</v>
      </c>
      <c r="D171" s="264">
        <f>SUM(D172:D176)</f>
        <v>477.38</v>
      </c>
      <c r="E171" s="526">
        <f t="shared" si="7"/>
        <v>37.441568627450977</v>
      </c>
      <c r="F171" s="466"/>
      <c r="G171" s="466"/>
      <c r="H171" s="467"/>
      <c r="I171" s="468"/>
      <c r="J171" s="468"/>
      <c r="K171" s="468"/>
      <c r="L171" s="468"/>
      <c r="M171" s="468"/>
      <c r="N171" s="468"/>
      <c r="O171" s="468"/>
      <c r="P171" s="468"/>
      <c r="Q171" s="468"/>
      <c r="R171" s="468"/>
      <c r="S171" s="468"/>
      <c r="T171" s="468"/>
      <c r="U171" s="468"/>
      <c r="V171" s="468"/>
      <c r="W171" s="468"/>
      <c r="X171" s="468"/>
      <c r="Y171" s="468"/>
      <c r="Z171" s="468"/>
      <c r="AA171" s="468"/>
      <c r="AB171" s="468"/>
      <c r="AC171" s="468"/>
      <c r="AD171" s="468"/>
      <c r="AE171" s="468"/>
      <c r="AF171" s="468"/>
      <c r="AG171" s="468"/>
      <c r="AH171" s="468"/>
      <c r="AI171" s="468"/>
      <c r="AJ171" s="468"/>
      <c r="AK171" s="468"/>
      <c r="AL171" s="468"/>
      <c r="AM171" s="468"/>
      <c r="AN171" s="468"/>
      <c r="AO171" s="468"/>
      <c r="AP171" s="468"/>
      <c r="AQ171" s="468"/>
      <c r="AR171" s="468"/>
      <c r="AS171" s="468"/>
      <c r="AT171" s="468"/>
      <c r="AU171" s="468"/>
      <c r="AV171" s="468"/>
      <c r="AW171" s="468"/>
      <c r="AX171" s="468"/>
      <c r="AY171" s="468"/>
      <c r="AZ171" s="468"/>
      <c r="BA171" s="468"/>
      <c r="BB171" s="468"/>
      <c r="BC171" s="468"/>
      <c r="BD171" s="468"/>
      <c r="BE171" s="468"/>
      <c r="BF171" s="468"/>
      <c r="BG171" s="468"/>
      <c r="BH171" s="468"/>
      <c r="BI171" s="468"/>
      <c r="BJ171" s="468"/>
      <c r="BK171" s="468"/>
      <c r="BL171" s="468"/>
      <c r="BM171" s="468"/>
      <c r="BN171" s="468"/>
      <c r="BO171" s="468"/>
      <c r="BP171" s="468"/>
      <c r="BQ171" s="468"/>
      <c r="BR171" s="468"/>
      <c r="BS171" s="468"/>
      <c r="BT171" s="468"/>
      <c r="BU171" s="468"/>
      <c r="BV171" s="468"/>
      <c r="BW171" s="468"/>
      <c r="BX171" s="468"/>
      <c r="BY171" s="468"/>
      <c r="BZ171" s="468"/>
      <c r="CA171" s="468"/>
      <c r="CB171" s="468"/>
      <c r="CC171" s="468"/>
      <c r="CD171" s="468"/>
      <c r="CE171" s="468"/>
      <c r="CF171" s="468"/>
    </row>
    <row r="172" spans="1:84" s="265" customFormat="1" ht="15.75" customHeight="1">
      <c r="A172" s="259">
        <v>41</v>
      </c>
      <c r="B172" s="257" t="s">
        <v>419</v>
      </c>
      <c r="C172" s="262">
        <f>'RAČUN PRIHODA I RASHODA'!F1269</f>
        <v>0</v>
      </c>
      <c r="D172" s="262">
        <f>'RAČUN PRIHODA I RASHODA'!G1269</f>
        <v>0</v>
      </c>
      <c r="E172" s="533" t="s">
        <v>741</v>
      </c>
      <c r="F172" s="466"/>
      <c r="G172" s="466"/>
      <c r="H172" s="467"/>
      <c r="I172" s="468"/>
      <c r="J172" s="468"/>
      <c r="K172" s="468"/>
      <c r="L172" s="468"/>
      <c r="M172" s="468"/>
      <c r="N172" s="468"/>
      <c r="O172" s="468"/>
      <c r="P172" s="468"/>
      <c r="Q172" s="468"/>
      <c r="R172" s="468"/>
      <c r="S172" s="468"/>
      <c r="T172" s="468"/>
      <c r="U172" s="468"/>
      <c r="V172" s="468"/>
      <c r="W172" s="468"/>
      <c r="X172" s="468"/>
      <c r="Y172" s="468"/>
      <c r="Z172" s="468"/>
      <c r="AA172" s="468"/>
      <c r="AB172" s="468"/>
      <c r="AC172" s="468"/>
      <c r="AD172" s="468"/>
      <c r="AE172" s="468"/>
      <c r="AF172" s="468"/>
      <c r="AG172" s="468"/>
      <c r="AH172" s="468"/>
      <c r="AI172" s="468"/>
      <c r="AJ172" s="468"/>
      <c r="AK172" s="468"/>
      <c r="AL172" s="468"/>
      <c r="AM172" s="468"/>
      <c r="AN172" s="468"/>
      <c r="AO172" s="468"/>
      <c r="AP172" s="468"/>
      <c r="AQ172" s="468"/>
      <c r="AR172" s="468"/>
      <c r="AS172" s="468"/>
      <c r="AT172" s="468"/>
      <c r="AU172" s="468"/>
      <c r="AV172" s="468"/>
      <c r="AW172" s="468"/>
      <c r="AX172" s="468"/>
      <c r="AY172" s="468"/>
      <c r="AZ172" s="468"/>
      <c r="BA172" s="468"/>
      <c r="BB172" s="468"/>
      <c r="BC172" s="468"/>
      <c r="BD172" s="468"/>
      <c r="BE172" s="468"/>
      <c r="BF172" s="468"/>
      <c r="BG172" s="468"/>
      <c r="BH172" s="468"/>
      <c r="BI172" s="468"/>
      <c r="BJ172" s="468"/>
      <c r="BK172" s="468"/>
      <c r="BL172" s="468"/>
      <c r="BM172" s="468"/>
      <c r="BN172" s="468"/>
      <c r="BO172" s="468"/>
      <c r="BP172" s="468"/>
      <c r="BQ172" s="468"/>
      <c r="BR172" s="468"/>
      <c r="BS172" s="468"/>
      <c r="BT172" s="468"/>
      <c r="BU172" s="468"/>
      <c r="BV172" s="468"/>
      <c r="BW172" s="468"/>
      <c r="BX172" s="468"/>
      <c r="BY172" s="468"/>
      <c r="BZ172" s="468"/>
      <c r="CA172" s="468"/>
      <c r="CB172" s="468"/>
      <c r="CC172" s="468"/>
      <c r="CD172" s="468"/>
      <c r="CE172" s="468"/>
      <c r="CF172" s="468"/>
    </row>
    <row r="173" spans="1:84" s="265" customFormat="1" ht="15.75" customHeight="1">
      <c r="A173" s="259">
        <v>42</v>
      </c>
      <c r="B173" s="257" t="s">
        <v>20</v>
      </c>
      <c r="C173" s="262">
        <v>1275</v>
      </c>
      <c r="D173" s="262">
        <v>477.38</v>
      </c>
      <c r="E173" s="533">
        <f t="shared" si="7"/>
        <v>37.441568627450977</v>
      </c>
      <c r="F173" s="466"/>
      <c r="G173" s="466"/>
      <c r="H173" s="467"/>
      <c r="I173" s="468"/>
      <c r="J173" s="468"/>
      <c r="K173" s="468"/>
      <c r="L173" s="468"/>
      <c r="M173" s="468"/>
      <c r="N173" s="468"/>
      <c r="O173" s="468"/>
      <c r="P173" s="468"/>
      <c r="Q173" s="468"/>
      <c r="R173" s="468"/>
      <c r="S173" s="468"/>
      <c r="T173" s="468"/>
      <c r="U173" s="468"/>
      <c r="V173" s="468"/>
      <c r="W173" s="468"/>
      <c r="X173" s="468"/>
      <c r="Y173" s="468"/>
      <c r="Z173" s="468"/>
      <c r="AA173" s="468"/>
      <c r="AB173" s="468"/>
      <c r="AC173" s="468"/>
      <c r="AD173" s="468"/>
      <c r="AE173" s="468"/>
      <c r="AF173" s="468"/>
      <c r="AG173" s="468"/>
      <c r="AH173" s="468"/>
      <c r="AI173" s="468"/>
      <c r="AJ173" s="468"/>
      <c r="AK173" s="468"/>
      <c r="AL173" s="468"/>
      <c r="AM173" s="468"/>
      <c r="AN173" s="468"/>
      <c r="AO173" s="468"/>
      <c r="AP173" s="468"/>
      <c r="AQ173" s="468"/>
      <c r="AR173" s="468"/>
      <c r="AS173" s="468"/>
      <c r="AT173" s="468"/>
      <c r="AU173" s="468"/>
      <c r="AV173" s="468"/>
      <c r="AW173" s="468"/>
      <c r="AX173" s="468"/>
      <c r="AY173" s="468"/>
      <c r="AZ173" s="468"/>
      <c r="BA173" s="468"/>
      <c r="BB173" s="468"/>
      <c r="BC173" s="468"/>
      <c r="BD173" s="468"/>
      <c r="BE173" s="468"/>
      <c r="BF173" s="468"/>
      <c r="BG173" s="468"/>
      <c r="BH173" s="468"/>
      <c r="BI173" s="468"/>
      <c r="BJ173" s="468"/>
      <c r="BK173" s="468"/>
      <c r="BL173" s="468"/>
      <c r="BM173" s="468"/>
      <c r="BN173" s="468"/>
      <c r="BO173" s="468"/>
      <c r="BP173" s="468"/>
      <c r="BQ173" s="468"/>
      <c r="BR173" s="468"/>
      <c r="BS173" s="468"/>
      <c r="BT173" s="468"/>
      <c r="BU173" s="468"/>
      <c r="BV173" s="468"/>
      <c r="BW173" s="468"/>
      <c r="BX173" s="468"/>
      <c r="BY173" s="468"/>
      <c r="BZ173" s="468"/>
      <c r="CA173" s="468"/>
      <c r="CB173" s="468"/>
      <c r="CC173" s="468"/>
      <c r="CD173" s="468"/>
      <c r="CE173" s="468"/>
      <c r="CF173" s="468"/>
    </row>
    <row r="174" spans="1:84" s="265" customFormat="1" ht="15.75" customHeight="1">
      <c r="A174" s="259">
        <v>43</v>
      </c>
      <c r="B174" s="257" t="s">
        <v>481</v>
      </c>
      <c r="C174" s="262">
        <f>'RAČUN PRIHODA I RASHODA'!F1314</f>
        <v>0</v>
      </c>
      <c r="D174" s="262">
        <f>'RAČUN PRIHODA I RASHODA'!G1314</f>
        <v>0</v>
      </c>
      <c r="E174" s="533" t="s">
        <v>741</v>
      </c>
      <c r="F174" s="466"/>
      <c r="G174" s="466"/>
      <c r="H174" s="467"/>
      <c r="I174" s="468"/>
      <c r="J174" s="468"/>
      <c r="K174" s="468"/>
      <c r="L174" s="468"/>
      <c r="M174" s="468"/>
      <c r="N174" s="468"/>
      <c r="O174" s="468"/>
      <c r="P174" s="468"/>
      <c r="Q174" s="468"/>
      <c r="R174" s="468"/>
      <c r="S174" s="468"/>
      <c r="T174" s="468"/>
      <c r="U174" s="468"/>
      <c r="V174" s="468"/>
      <c r="W174" s="468"/>
      <c r="X174" s="468"/>
      <c r="Y174" s="468"/>
      <c r="Z174" s="468"/>
      <c r="AA174" s="468"/>
      <c r="AB174" s="468"/>
      <c r="AC174" s="468"/>
      <c r="AD174" s="468"/>
      <c r="AE174" s="468"/>
      <c r="AF174" s="468"/>
      <c r="AG174" s="468"/>
      <c r="AH174" s="468"/>
      <c r="AI174" s="468"/>
      <c r="AJ174" s="468"/>
      <c r="AK174" s="468"/>
      <c r="AL174" s="468"/>
      <c r="AM174" s="468"/>
      <c r="AN174" s="468"/>
      <c r="AO174" s="468"/>
      <c r="AP174" s="468"/>
      <c r="AQ174" s="468"/>
      <c r="AR174" s="468"/>
      <c r="AS174" s="468"/>
      <c r="AT174" s="468"/>
      <c r="AU174" s="468"/>
      <c r="AV174" s="468"/>
      <c r="AW174" s="468"/>
      <c r="AX174" s="468"/>
      <c r="AY174" s="468"/>
      <c r="AZ174" s="468"/>
      <c r="BA174" s="468"/>
      <c r="BB174" s="468"/>
      <c r="BC174" s="468"/>
      <c r="BD174" s="468"/>
      <c r="BE174" s="468"/>
      <c r="BF174" s="468"/>
      <c r="BG174" s="468"/>
      <c r="BH174" s="468"/>
      <c r="BI174" s="468"/>
      <c r="BJ174" s="468"/>
      <c r="BK174" s="468"/>
      <c r="BL174" s="468"/>
      <c r="BM174" s="468"/>
      <c r="BN174" s="468"/>
      <c r="BO174" s="468"/>
      <c r="BP174" s="468"/>
      <c r="BQ174" s="468"/>
      <c r="BR174" s="468"/>
      <c r="BS174" s="468"/>
      <c r="BT174" s="468"/>
      <c r="BU174" s="468"/>
      <c r="BV174" s="468"/>
      <c r="BW174" s="468"/>
      <c r="BX174" s="468"/>
      <c r="BY174" s="468"/>
      <c r="BZ174" s="468"/>
      <c r="CA174" s="468"/>
      <c r="CB174" s="468"/>
      <c r="CC174" s="468"/>
      <c r="CD174" s="468"/>
      <c r="CE174" s="468"/>
      <c r="CF174" s="468"/>
    </row>
    <row r="175" spans="1:84" s="265" customFormat="1" ht="15.75" customHeight="1">
      <c r="A175" s="259">
        <v>44</v>
      </c>
      <c r="B175" s="257" t="s">
        <v>487</v>
      </c>
      <c r="C175" s="262">
        <f>'RAČUN PRIHODA I RASHODA'!F1318</f>
        <v>0</v>
      </c>
      <c r="D175" s="262">
        <f>'RAČUN PRIHODA I RASHODA'!G1318</f>
        <v>0</v>
      </c>
      <c r="E175" s="533" t="s">
        <v>741</v>
      </c>
      <c r="F175" s="466"/>
      <c r="G175" s="466"/>
      <c r="H175" s="467"/>
      <c r="I175" s="468"/>
      <c r="J175" s="468"/>
      <c r="K175" s="468"/>
      <c r="L175" s="468"/>
      <c r="M175" s="468"/>
      <c r="N175" s="468"/>
      <c r="O175" s="468"/>
      <c r="P175" s="468"/>
      <c r="Q175" s="468"/>
      <c r="R175" s="468"/>
      <c r="S175" s="468"/>
      <c r="T175" s="468"/>
      <c r="U175" s="468"/>
      <c r="V175" s="468"/>
      <c r="W175" s="468"/>
      <c r="X175" s="468"/>
      <c r="Y175" s="468"/>
      <c r="Z175" s="468"/>
      <c r="AA175" s="468"/>
      <c r="AB175" s="468"/>
      <c r="AC175" s="468"/>
      <c r="AD175" s="468"/>
      <c r="AE175" s="468"/>
      <c r="AF175" s="468"/>
      <c r="AG175" s="468"/>
      <c r="AH175" s="468"/>
      <c r="AI175" s="468"/>
      <c r="AJ175" s="468"/>
      <c r="AK175" s="468"/>
      <c r="AL175" s="468"/>
      <c r="AM175" s="468"/>
      <c r="AN175" s="468"/>
      <c r="AO175" s="468"/>
      <c r="AP175" s="468"/>
      <c r="AQ175" s="468"/>
      <c r="AR175" s="468"/>
      <c r="AS175" s="468"/>
      <c r="AT175" s="468"/>
      <c r="AU175" s="468"/>
      <c r="AV175" s="468"/>
      <c r="AW175" s="468"/>
      <c r="AX175" s="468"/>
      <c r="AY175" s="468"/>
      <c r="AZ175" s="468"/>
      <c r="BA175" s="468"/>
      <c r="BB175" s="468"/>
      <c r="BC175" s="468"/>
      <c r="BD175" s="468"/>
      <c r="BE175" s="468"/>
      <c r="BF175" s="468"/>
      <c r="BG175" s="468"/>
      <c r="BH175" s="468"/>
      <c r="BI175" s="468"/>
      <c r="BJ175" s="468"/>
      <c r="BK175" s="468"/>
      <c r="BL175" s="468"/>
      <c r="BM175" s="468"/>
      <c r="BN175" s="468"/>
      <c r="BO175" s="468"/>
      <c r="BP175" s="468"/>
      <c r="BQ175" s="468"/>
      <c r="BR175" s="468"/>
      <c r="BS175" s="468"/>
      <c r="BT175" s="468"/>
      <c r="BU175" s="468"/>
      <c r="BV175" s="468"/>
      <c r="BW175" s="468"/>
      <c r="BX175" s="468"/>
      <c r="BY175" s="468"/>
      <c r="BZ175" s="468"/>
      <c r="CA175" s="468"/>
      <c r="CB175" s="468"/>
      <c r="CC175" s="468"/>
      <c r="CD175" s="468"/>
      <c r="CE175" s="468"/>
      <c r="CF175" s="468"/>
    </row>
    <row r="176" spans="1:84" s="265" customFormat="1" ht="15.75" customHeight="1">
      <c r="A176" s="259">
        <v>45</v>
      </c>
      <c r="B176" s="257" t="s">
        <v>140</v>
      </c>
      <c r="C176" s="262">
        <f>'RAČUN PRIHODA I RASHODA'!F1321</f>
        <v>0</v>
      </c>
      <c r="D176" s="262">
        <f>'RAČUN PRIHODA I RASHODA'!G1321</f>
        <v>0</v>
      </c>
      <c r="E176" s="533" t="s">
        <v>741</v>
      </c>
      <c r="F176" s="466"/>
      <c r="G176" s="466"/>
      <c r="H176" s="467"/>
      <c r="I176" s="468"/>
      <c r="J176" s="468"/>
      <c r="K176" s="468"/>
      <c r="L176" s="468"/>
      <c r="M176" s="468"/>
      <c r="N176" s="468"/>
      <c r="O176" s="468"/>
      <c r="P176" s="468"/>
      <c r="Q176" s="468"/>
      <c r="R176" s="468"/>
      <c r="S176" s="468"/>
      <c r="T176" s="468"/>
      <c r="U176" s="468"/>
      <c r="V176" s="468"/>
      <c r="W176" s="468"/>
      <c r="X176" s="468"/>
      <c r="Y176" s="468"/>
      <c r="Z176" s="468"/>
      <c r="AA176" s="468"/>
      <c r="AB176" s="468"/>
      <c r="AC176" s="468"/>
      <c r="AD176" s="468"/>
      <c r="AE176" s="468"/>
      <c r="AF176" s="468"/>
      <c r="AG176" s="468"/>
      <c r="AH176" s="468"/>
      <c r="AI176" s="468"/>
      <c r="AJ176" s="468"/>
      <c r="AK176" s="468"/>
      <c r="AL176" s="468"/>
      <c r="AM176" s="468"/>
      <c r="AN176" s="468"/>
      <c r="AO176" s="468"/>
      <c r="AP176" s="468"/>
      <c r="AQ176" s="468"/>
      <c r="AR176" s="468"/>
      <c r="AS176" s="468"/>
      <c r="AT176" s="468"/>
      <c r="AU176" s="468"/>
      <c r="AV176" s="468"/>
      <c r="AW176" s="468"/>
      <c r="AX176" s="468"/>
      <c r="AY176" s="468"/>
      <c r="AZ176" s="468"/>
      <c r="BA176" s="468"/>
      <c r="BB176" s="468"/>
      <c r="BC176" s="468"/>
      <c r="BD176" s="468"/>
      <c r="BE176" s="468"/>
      <c r="BF176" s="468"/>
      <c r="BG176" s="468"/>
      <c r="BH176" s="468"/>
      <c r="BI176" s="468"/>
      <c r="BJ176" s="468"/>
      <c r="BK176" s="468"/>
      <c r="BL176" s="468"/>
      <c r="BM176" s="468"/>
      <c r="BN176" s="468"/>
      <c r="BO176" s="468"/>
      <c r="BP176" s="468"/>
      <c r="BQ176" s="468"/>
      <c r="BR176" s="468"/>
      <c r="BS176" s="468"/>
      <c r="BT176" s="468"/>
      <c r="BU176" s="468"/>
      <c r="BV176" s="468"/>
      <c r="BW176" s="468"/>
      <c r="BX176" s="468"/>
      <c r="BY176" s="468"/>
      <c r="BZ176" s="468"/>
      <c r="CA176" s="468"/>
      <c r="CB176" s="468"/>
      <c r="CC176" s="468"/>
      <c r="CD176" s="468"/>
      <c r="CE176" s="468"/>
      <c r="CF176" s="468"/>
    </row>
    <row r="177" spans="1:84" s="265" customFormat="1" ht="15.75" customHeight="1">
      <c r="A177" s="382" t="s">
        <v>734</v>
      </c>
      <c r="B177" s="381" t="s">
        <v>733</v>
      </c>
      <c r="C177" s="385">
        <f>C178</f>
        <v>51570</v>
      </c>
      <c r="D177" s="385">
        <f>D178</f>
        <v>10195.25</v>
      </c>
      <c r="E177" s="535">
        <f>D177/C177*100</f>
        <v>19.76973046344774</v>
      </c>
      <c r="F177" s="466"/>
      <c r="G177" s="466"/>
      <c r="H177" s="467"/>
      <c r="I177" s="468"/>
      <c r="J177" s="468"/>
      <c r="K177" s="468"/>
      <c r="L177" s="468"/>
      <c r="M177" s="468"/>
      <c r="N177" s="468"/>
      <c r="O177" s="468"/>
      <c r="P177" s="468"/>
      <c r="Q177" s="468"/>
      <c r="R177" s="468"/>
      <c r="S177" s="468"/>
      <c r="T177" s="468"/>
      <c r="U177" s="468"/>
      <c r="V177" s="468"/>
      <c r="W177" s="468"/>
      <c r="X177" s="468"/>
      <c r="Y177" s="468"/>
      <c r="Z177" s="468"/>
      <c r="AA177" s="468"/>
      <c r="AB177" s="468"/>
      <c r="AC177" s="468"/>
      <c r="AD177" s="468"/>
      <c r="AE177" s="468"/>
      <c r="AF177" s="468"/>
      <c r="AG177" s="468"/>
      <c r="AH177" s="468"/>
      <c r="AI177" s="468"/>
      <c r="AJ177" s="468"/>
      <c r="AK177" s="468"/>
      <c r="AL177" s="468"/>
      <c r="AM177" s="468"/>
      <c r="AN177" s="468"/>
      <c r="AO177" s="468"/>
      <c r="AP177" s="468"/>
      <c r="AQ177" s="468"/>
      <c r="AR177" s="468"/>
      <c r="AS177" s="468"/>
      <c r="AT177" s="468"/>
      <c r="AU177" s="468"/>
      <c r="AV177" s="468"/>
      <c r="AW177" s="468"/>
      <c r="AX177" s="468"/>
      <c r="AY177" s="468"/>
      <c r="AZ177" s="468"/>
      <c r="BA177" s="468"/>
      <c r="BB177" s="468"/>
      <c r="BC177" s="468"/>
      <c r="BD177" s="468"/>
      <c r="BE177" s="468"/>
      <c r="BF177" s="468"/>
      <c r="BG177" s="468"/>
      <c r="BH177" s="468"/>
      <c r="BI177" s="468"/>
      <c r="BJ177" s="468"/>
      <c r="BK177" s="468"/>
      <c r="BL177" s="468"/>
      <c r="BM177" s="468"/>
      <c r="BN177" s="468"/>
      <c r="BO177" s="468"/>
      <c r="BP177" s="468"/>
      <c r="BQ177" s="468"/>
      <c r="BR177" s="468"/>
      <c r="BS177" s="468"/>
      <c r="BT177" s="468"/>
      <c r="BU177" s="468"/>
      <c r="BV177" s="468"/>
      <c r="BW177" s="468"/>
      <c r="BX177" s="468"/>
      <c r="BY177" s="468"/>
      <c r="BZ177" s="468"/>
      <c r="CA177" s="468"/>
      <c r="CB177" s="468"/>
      <c r="CC177" s="468"/>
      <c r="CD177" s="468"/>
      <c r="CE177" s="468"/>
      <c r="CF177" s="468"/>
    </row>
    <row r="178" spans="1:84" s="265" customFormat="1" ht="15.75" customHeight="1">
      <c r="A178" s="391">
        <v>942</v>
      </c>
      <c r="B178" s="392" t="s">
        <v>701</v>
      </c>
      <c r="C178" s="393">
        <f>C179</f>
        <v>51570</v>
      </c>
      <c r="D178" s="393">
        <f>D179</f>
        <v>10195.25</v>
      </c>
      <c r="E178" s="535">
        <f>D178/C178*100</f>
        <v>19.76973046344774</v>
      </c>
      <c r="F178" s="466"/>
      <c r="G178" s="466"/>
      <c r="H178" s="467"/>
      <c r="I178" s="468"/>
      <c r="J178" s="468"/>
      <c r="K178" s="468"/>
      <c r="L178" s="468"/>
      <c r="M178" s="468"/>
      <c r="N178" s="468"/>
      <c r="O178" s="468"/>
      <c r="P178" s="468"/>
      <c r="Q178" s="468"/>
      <c r="R178" s="468"/>
      <c r="S178" s="468"/>
      <c r="T178" s="468"/>
      <c r="U178" s="468"/>
      <c r="V178" s="468"/>
      <c r="W178" s="468"/>
      <c r="X178" s="468"/>
      <c r="Y178" s="468"/>
      <c r="Z178" s="468"/>
      <c r="AA178" s="468"/>
      <c r="AB178" s="468"/>
      <c r="AC178" s="468"/>
      <c r="AD178" s="468"/>
      <c r="AE178" s="468"/>
      <c r="AF178" s="468"/>
      <c r="AG178" s="468"/>
      <c r="AH178" s="468"/>
      <c r="AI178" s="468"/>
      <c r="AJ178" s="468"/>
      <c r="AK178" s="468"/>
      <c r="AL178" s="468"/>
      <c r="AM178" s="468"/>
      <c r="AN178" s="468"/>
      <c r="AO178" s="468"/>
      <c r="AP178" s="468"/>
      <c r="AQ178" s="468"/>
      <c r="AR178" s="468"/>
      <c r="AS178" s="468"/>
      <c r="AT178" s="468"/>
      <c r="AU178" s="468"/>
      <c r="AV178" s="468"/>
      <c r="AW178" s="468"/>
      <c r="AX178" s="468"/>
      <c r="AY178" s="468"/>
      <c r="AZ178" s="468"/>
      <c r="BA178" s="468"/>
      <c r="BB178" s="468"/>
      <c r="BC178" s="468"/>
      <c r="BD178" s="468"/>
      <c r="BE178" s="468"/>
      <c r="BF178" s="468"/>
      <c r="BG178" s="468"/>
      <c r="BH178" s="468"/>
      <c r="BI178" s="468"/>
      <c r="BJ178" s="468"/>
      <c r="BK178" s="468"/>
      <c r="BL178" s="468"/>
      <c r="BM178" s="468"/>
      <c r="BN178" s="468"/>
      <c r="BO178" s="468"/>
      <c r="BP178" s="468"/>
      <c r="BQ178" s="468"/>
      <c r="BR178" s="468"/>
      <c r="BS178" s="468"/>
      <c r="BT178" s="468"/>
      <c r="BU178" s="468"/>
      <c r="BV178" s="468"/>
      <c r="BW178" s="468"/>
      <c r="BX178" s="468"/>
      <c r="BY178" s="468"/>
      <c r="BZ178" s="468"/>
      <c r="CA178" s="468"/>
      <c r="CB178" s="468"/>
      <c r="CC178" s="468"/>
      <c r="CD178" s="468"/>
      <c r="CE178" s="468"/>
      <c r="CF178" s="468"/>
    </row>
    <row r="179" spans="1:84" s="265" customFormat="1" ht="15.75" customHeight="1">
      <c r="A179" s="263">
        <v>561</v>
      </c>
      <c r="B179" s="279" t="s">
        <v>737</v>
      </c>
      <c r="C179" s="280">
        <f>C180+C188</f>
        <v>51570</v>
      </c>
      <c r="D179" s="280">
        <f>D180+D188</f>
        <v>10195.25</v>
      </c>
      <c r="E179" s="532">
        <f t="shared" si="4"/>
        <v>19.76973046344774</v>
      </c>
      <c r="F179" s="466"/>
      <c r="G179" s="466"/>
      <c r="H179" s="467"/>
      <c r="I179" s="468"/>
      <c r="J179" s="468"/>
      <c r="K179" s="468"/>
      <c r="L179" s="468"/>
      <c r="M179" s="468"/>
      <c r="N179" s="468"/>
      <c r="O179" s="468"/>
      <c r="P179" s="468"/>
      <c r="Q179" s="468"/>
      <c r="R179" s="468"/>
      <c r="S179" s="468"/>
      <c r="T179" s="468"/>
      <c r="U179" s="468"/>
      <c r="V179" s="468"/>
      <c r="W179" s="468"/>
      <c r="X179" s="468"/>
      <c r="Y179" s="468"/>
      <c r="Z179" s="468"/>
      <c r="AA179" s="468"/>
      <c r="AB179" s="468"/>
      <c r="AC179" s="468"/>
      <c r="AD179" s="468"/>
      <c r="AE179" s="468"/>
      <c r="AF179" s="468"/>
      <c r="AG179" s="468"/>
      <c r="AH179" s="468"/>
      <c r="AI179" s="468"/>
      <c r="AJ179" s="468"/>
      <c r="AK179" s="468"/>
      <c r="AL179" s="468"/>
      <c r="AM179" s="468"/>
      <c r="AN179" s="468"/>
      <c r="AO179" s="468"/>
      <c r="AP179" s="468"/>
      <c r="AQ179" s="468"/>
      <c r="AR179" s="468"/>
      <c r="AS179" s="468"/>
      <c r="AT179" s="468"/>
      <c r="AU179" s="468"/>
      <c r="AV179" s="468"/>
      <c r="AW179" s="468"/>
      <c r="AX179" s="468"/>
      <c r="AY179" s="468"/>
      <c r="AZ179" s="468"/>
      <c r="BA179" s="468"/>
      <c r="BB179" s="468"/>
      <c r="BC179" s="468"/>
      <c r="BD179" s="468"/>
      <c r="BE179" s="468"/>
      <c r="BF179" s="468"/>
      <c r="BG179" s="468"/>
      <c r="BH179" s="468"/>
      <c r="BI179" s="468"/>
      <c r="BJ179" s="468"/>
      <c r="BK179" s="468"/>
      <c r="BL179" s="468"/>
      <c r="BM179" s="468"/>
      <c r="BN179" s="468"/>
      <c r="BO179" s="468"/>
      <c r="BP179" s="468"/>
      <c r="BQ179" s="468"/>
      <c r="BR179" s="468"/>
      <c r="BS179" s="468"/>
      <c r="BT179" s="468"/>
      <c r="BU179" s="468"/>
      <c r="BV179" s="468"/>
      <c r="BW179" s="468"/>
      <c r="BX179" s="468"/>
      <c r="BY179" s="468"/>
      <c r="BZ179" s="468"/>
      <c r="CA179" s="468"/>
      <c r="CB179" s="468"/>
      <c r="CC179" s="468"/>
      <c r="CD179" s="468"/>
      <c r="CE179" s="468"/>
      <c r="CF179" s="468"/>
    </row>
    <row r="180" spans="1:84" s="265" customFormat="1" ht="15.75" customHeight="1">
      <c r="A180" s="282">
        <v>3</v>
      </c>
      <c r="B180" s="260" t="s">
        <v>38</v>
      </c>
      <c r="C180" s="283">
        <f>SUM(C181:C187)</f>
        <v>44350</v>
      </c>
      <c r="D180" s="283">
        <f>SUM(D181:D187)</f>
        <v>7490.13</v>
      </c>
      <c r="E180" s="526">
        <f t="shared" si="4"/>
        <v>16.888680947012404</v>
      </c>
      <c r="F180" s="466"/>
      <c r="G180" s="466"/>
      <c r="H180" s="467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  <c r="Y180" s="468"/>
      <c r="Z180" s="468"/>
      <c r="AA180" s="468"/>
      <c r="AB180" s="468"/>
      <c r="AC180" s="468"/>
      <c r="AD180" s="468"/>
      <c r="AE180" s="468"/>
      <c r="AF180" s="468"/>
      <c r="AG180" s="468"/>
      <c r="AH180" s="468"/>
      <c r="AI180" s="468"/>
      <c r="AJ180" s="468"/>
      <c r="AK180" s="468"/>
      <c r="AL180" s="468"/>
      <c r="AM180" s="468"/>
      <c r="AN180" s="468"/>
      <c r="AO180" s="468"/>
      <c r="AP180" s="468"/>
      <c r="AQ180" s="468"/>
      <c r="AR180" s="468"/>
      <c r="AS180" s="468"/>
      <c r="AT180" s="468"/>
      <c r="AU180" s="468"/>
      <c r="AV180" s="468"/>
      <c r="AW180" s="468"/>
      <c r="AX180" s="468"/>
      <c r="AY180" s="468"/>
      <c r="AZ180" s="468"/>
      <c r="BA180" s="468"/>
      <c r="BB180" s="468"/>
      <c r="BC180" s="468"/>
      <c r="BD180" s="468"/>
      <c r="BE180" s="468"/>
      <c r="BF180" s="468"/>
      <c r="BG180" s="468"/>
      <c r="BH180" s="468"/>
      <c r="BI180" s="468"/>
      <c r="BJ180" s="468"/>
      <c r="BK180" s="468"/>
      <c r="BL180" s="468"/>
      <c r="BM180" s="468"/>
      <c r="BN180" s="468"/>
      <c r="BO180" s="468"/>
      <c r="BP180" s="468"/>
      <c r="BQ180" s="468"/>
      <c r="BR180" s="468"/>
      <c r="BS180" s="468"/>
      <c r="BT180" s="468"/>
      <c r="BU180" s="468"/>
      <c r="BV180" s="468"/>
      <c r="BW180" s="468"/>
      <c r="BX180" s="468"/>
      <c r="BY180" s="468"/>
      <c r="BZ180" s="468"/>
      <c r="CA180" s="468"/>
      <c r="CB180" s="468"/>
      <c r="CC180" s="468"/>
      <c r="CD180" s="468"/>
      <c r="CE180" s="468"/>
      <c r="CF180" s="468"/>
    </row>
    <row r="181" spans="1:84" s="265" customFormat="1" ht="15.75" customHeight="1">
      <c r="A181" s="258">
        <v>31</v>
      </c>
      <c r="B181" s="256" t="s">
        <v>15</v>
      </c>
      <c r="C181" s="262">
        <v>2165</v>
      </c>
      <c r="D181" s="262">
        <v>894.64</v>
      </c>
      <c r="E181" s="533">
        <f t="shared" si="4"/>
        <v>41.322863741339496</v>
      </c>
      <c r="F181" s="466"/>
      <c r="G181" s="466"/>
      <c r="H181" s="467"/>
      <c r="I181" s="468"/>
      <c r="J181" s="468"/>
      <c r="K181" s="468"/>
      <c r="L181" s="468"/>
      <c r="M181" s="468"/>
      <c r="N181" s="468"/>
      <c r="O181" s="468"/>
      <c r="P181" s="468"/>
      <c r="Q181" s="468"/>
      <c r="R181" s="468"/>
      <c r="S181" s="468"/>
      <c r="T181" s="468"/>
      <c r="U181" s="468"/>
      <c r="V181" s="468"/>
      <c r="W181" s="468"/>
      <c r="X181" s="468"/>
      <c r="Y181" s="468"/>
      <c r="Z181" s="468"/>
      <c r="AA181" s="468"/>
      <c r="AB181" s="468"/>
      <c r="AC181" s="468"/>
      <c r="AD181" s="468"/>
      <c r="AE181" s="468"/>
      <c r="AF181" s="468"/>
      <c r="AG181" s="468"/>
      <c r="AH181" s="468"/>
      <c r="AI181" s="468"/>
      <c r="AJ181" s="468"/>
      <c r="AK181" s="468"/>
      <c r="AL181" s="468"/>
      <c r="AM181" s="468"/>
      <c r="AN181" s="468"/>
      <c r="AO181" s="468"/>
      <c r="AP181" s="468"/>
      <c r="AQ181" s="468"/>
      <c r="AR181" s="468"/>
      <c r="AS181" s="468"/>
      <c r="AT181" s="468"/>
      <c r="AU181" s="468"/>
      <c r="AV181" s="468"/>
      <c r="AW181" s="468"/>
      <c r="AX181" s="468"/>
      <c r="AY181" s="468"/>
      <c r="AZ181" s="468"/>
      <c r="BA181" s="468"/>
      <c r="BB181" s="468"/>
      <c r="BC181" s="468"/>
      <c r="BD181" s="468"/>
      <c r="BE181" s="468"/>
      <c r="BF181" s="468"/>
      <c r="BG181" s="468"/>
      <c r="BH181" s="468"/>
      <c r="BI181" s="468"/>
      <c r="BJ181" s="468"/>
      <c r="BK181" s="468"/>
      <c r="BL181" s="468"/>
      <c r="BM181" s="468"/>
      <c r="BN181" s="468"/>
      <c r="BO181" s="468"/>
      <c r="BP181" s="468"/>
      <c r="BQ181" s="468"/>
      <c r="BR181" s="468"/>
      <c r="BS181" s="468"/>
      <c r="BT181" s="468"/>
      <c r="BU181" s="468"/>
      <c r="BV181" s="468"/>
      <c r="BW181" s="468"/>
      <c r="BX181" s="468"/>
      <c r="BY181" s="468"/>
      <c r="BZ181" s="468"/>
      <c r="CA181" s="468"/>
      <c r="CB181" s="468"/>
      <c r="CC181" s="468"/>
      <c r="CD181" s="468"/>
      <c r="CE181" s="468"/>
      <c r="CF181" s="468"/>
    </row>
    <row r="182" spans="1:84" s="265" customFormat="1" ht="15.75" customHeight="1">
      <c r="A182" s="259">
        <v>32</v>
      </c>
      <c r="B182" s="257" t="s">
        <v>16</v>
      </c>
      <c r="C182" s="262">
        <v>42185</v>
      </c>
      <c r="D182" s="262">
        <v>6595.49</v>
      </c>
      <c r="E182" s="533">
        <f t="shared" si="4"/>
        <v>15.634680573663623</v>
      </c>
      <c r="F182" s="466"/>
      <c r="G182" s="466"/>
      <c r="H182" s="467"/>
      <c r="I182" s="468"/>
      <c r="J182" s="468"/>
      <c r="K182" s="468"/>
      <c r="L182" s="468"/>
      <c r="M182" s="468"/>
      <c r="N182" s="468"/>
      <c r="O182" s="468"/>
      <c r="P182" s="468"/>
      <c r="Q182" s="468"/>
      <c r="R182" s="468"/>
      <c r="S182" s="468"/>
      <c r="T182" s="468"/>
      <c r="U182" s="468"/>
      <c r="V182" s="468"/>
      <c r="W182" s="468"/>
      <c r="X182" s="468"/>
      <c r="Y182" s="468"/>
      <c r="Z182" s="468"/>
      <c r="AA182" s="468"/>
      <c r="AB182" s="468"/>
      <c r="AC182" s="468"/>
      <c r="AD182" s="468"/>
      <c r="AE182" s="468"/>
      <c r="AF182" s="468"/>
      <c r="AG182" s="468"/>
      <c r="AH182" s="468"/>
      <c r="AI182" s="468"/>
      <c r="AJ182" s="468"/>
      <c r="AK182" s="468"/>
      <c r="AL182" s="468"/>
      <c r="AM182" s="468"/>
      <c r="AN182" s="468"/>
      <c r="AO182" s="468"/>
      <c r="AP182" s="468"/>
      <c r="AQ182" s="468"/>
      <c r="AR182" s="468"/>
      <c r="AS182" s="468"/>
      <c r="AT182" s="468"/>
      <c r="AU182" s="468"/>
      <c r="AV182" s="468"/>
      <c r="AW182" s="468"/>
      <c r="AX182" s="468"/>
      <c r="AY182" s="468"/>
      <c r="AZ182" s="468"/>
      <c r="BA182" s="468"/>
      <c r="BB182" s="468"/>
      <c r="BC182" s="468"/>
      <c r="BD182" s="468"/>
      <c r="BE182" s="468"/>
      <c r="BF182" s="468"/>
      <c r="BG182" s="468"/>
      <c r="BH182" s="468"/>
      <c r="BI182" s="468"/>
      <c r="BJ182" s="468"/>
      <c r="BK182" s="468"/>
      <c r="BL182" s="468"/>
      <c r="BM182" s="468"/>
      <c r="BN182" s="468"/>
      <c r="BO182" s="468"/>
      <c r="BP182" s="468"/>
      <c r="BQ182" s="468"/>
      <c r="BR182" s="468"/>
      <c r="BS182" s="468"/>
      <c r="BT182" s="468"/>
      <c r="BU182" s="468"/>
      <c r="BV182" s="468"/>
      <c r="BW182" s="468"/>
      <c r="BX182" s="468"/>
      <c r="BY182" s="468"/>
      <c r="BZ182" s="468"/>
      <c r="CA182" s="468"/>
      <c r="CB182" s="468"/>
      <c r="CC182" s="468"/>
      <c r="CD182" s="468"/>
      <c r="CE182" s="468"/>
      <c r="CF182" s="468"/>
    </row>
    <row r="183" spans="1:84" s="265" customFormat="1" ht="15.75" customHeight="1">
      <c r="A183" s="259">
        <v>34</v>
      </c>
      <c r="B183" s="257" t="s">
        <v>18</v>
      </c>
      <c r="C183" s="262">
        <f>'RAČUN PRIHODA I RASHODA'!F1195</f>
        <v>0</v>
      </c>
      <c r="D183" s="262">
        <v>0</v>
      </c>
      <c r="E183" s="533" t="s">
        <v>741</v>
      </c>
      <c r="F183" s="466"/>
      <c r="G183" s="466"/>
      <c r="H183" s="467"/>
      <c r="I183" s="468"/>
      <c r="J183" s="468"/>
      <c r="K183" s="468"/>
      <c r="L183" s="468"/>
      <c r="M183" s="468"/>
      <c r="N183" s="468"/>
      <c r="O183" s="468"/>
      <c r="P183" s="468"/>
      <c r="Q183" s="468"/>
      <c r="R183" s="468"/>
      <c r="S183" s="468"/>
      <c r="T183" s="468"/>
      <c r="U183" s="468"/>
      <c r="V183" s="468"/>
      <c r="W183" s="468"/>
      <c r="X183" s="468"/>
      <c r="Y183" s="468"/>
      <c r="Z183" s="468"/>
      <c r="AA183" s="468"/>
      <c r="AB183" s="468"/>
      <c r="AC183" s="468"/>
      <c r="AD183" s="468"/>
      <c r="AE183" s="468"/>
      <c r="AF183" s="468"/>
      <c r="AG183" s="468"/>
      <c r="AH183" s="468"/>
      <c r="AI183" s="468"/>
      <c r="AJ183" s="468"/>
      <c r="AK183" s="468"/>
      <c r="AL183" s="468"/>
      <c r="AM183" s="468"/>
      <c r="AN183" s="468"/>
      <c r="AO183" s="468"/>
      <c r="AP183" s="468"/>
      <c r="AQ183" s="468"/>
      <c r="AR183" s="468"/>
      <c r="AS183" s="468"/>
      <c r="AT183" s="468"/>
      <c r="AU183" s="468"/>
      <c r="AV183" s="468"/>
      <c r="AW183" s="468"/>
      <c r="AX183" s="468"/>
      <c r="AY183" s="468"/>
      <c r="AZ183" s="468"/>
      <c r="BA183" s="468"/>
      <c r="BB183" s="468"/>
      <c r="BC183" s="468"/>
      <c r="BD183" s="468"/>
      <c r="BE183" s="468"/>
      <c r="BF183" s="468"/>
      <c r="BG183" s="468"/>
      <c r="BH183" s="468"/>
      <c r="BI183" s="468"/>
      <c r="BJ183" s="468"/>
      <c r="BK183" s="468"/>
      <c r="BL183" s="468"/>
      <c r="BM183" s="468"/>
      <c r="BN183" s="468"/>
      <c r="BO183" s="468"/>
      <c r="BP183" s="468"/>
      <c r="BQ183" s="468"/>
      <c r="BR183" s="468"/>
      <c r="BS183" s="468"/>
      <c r="BT183" s="468"/>
      <c r="BU183" s="468"/>
      <c r="BV183" s="468"/>
      <c r="BW183" s="468"/>
      <c r="BX183" s="468"/>
      <c r="BY183" s="468"/>
      <c r="BZ183" s="468"/>
      <c r="CA183" s="468"/>
      <c r="CB183" s="468"/>
      <c r="CC183" s="468"/>
      <c r="CD183" s="468"/>
      <c r="CE183" s="468"/>
      <c r="CF183" s="468"/>
    </row>
    <row r="184" spans="1:84" s="265" customFormat="1" ht="15.75" customHeight="1">
      <c r="A184" s="259">
        <v>35</v>
      </c>
      <c r="B184" s="257" t="s">
        <v>355</v>
      </c>
      <c r="C184" s="262">
        <f>'RAČUN PRIHODA I RASHODA'!F1214</f>
        <v>0</v>
      </c>
      <c r="D184" s="262">
        <f>'RAČUN PRIHODA I RASHODA'!G1214</f>
        <v>0</v>
      </c>
      <c r="E184" s="533" t="s">
        <v>741</v>
      </c>
      <c r="F184" s="466"/>
      <c r="G184" s="466"/>
      <c r="H184" s="467"/>
      <c r="I184" s="468"/>
      <c r="J184" s="468"/>
      <c r="K184" s="468"/>
      <c r="L184" s="468"/>
      <c r="M184" s="468"/>
      <c r="N184" s="468"/>
      <c r="O184" s="468"/>
      <c r="P184" s="468"/>
      <c r="Q184" s="468"/>
      <c r="R184" s="468"/>
      <c r="S184" s="468"/>
      <c r="T184" s="468"/>
      <c r="U184" s="468"/>
      <c r="V184" s="468"/>
      <c r="W184" s="468"/>
      <c r="X184" s="468"/>
      <c r="Y184" s="468"/>
      <c r="Z184" s="468"/>
      <c r="AA184" s="468"/>
      <c r="AB184" s="468"/>
      <c r="AC184" s="468"/>
      <c r="AD184" s="468"/>
      <c r="AE184" s="468"/>
      <c r="AF184" s="468"/>
      <c r="AG184" s="468"/>
      <c r="AH184" s="468"/>
      <c r="AI184" s="468"/>
      <c r="AJ184" s="468"/>
      <c r="AK184" s="468"/>
      <c r="AL184" s="468"/>
      <c r="AM184" s="468"/>
      <c r="AN184" s="468"/>
      <c r="AO184" s="468"/>
      <c r="AP184" s="468"/>
      <c r="AQ184" s="468"/>
      <c r="AR184" s="468"/>
      <c r="AS184" s="468"/>
      <c r="AT184" s="468"/>
      <c r="AU184" s="468"/>
      <c r="AV184" s="468"/>
      <c r="AW184" s="468"/>
      <c r="AX184" s="468"/>
      <c r="AY184" s="468"/>
      <c r="AZ184" s="468"/>
      <c r="BA184" s="468"/>
      <c r="BB184" s="468"/>
      <c r="BC184" s="468"/>
      <c r="BD184" s="468"/>
      <c r="BE184" s="468"/>
      <c r="BF184" s="468"/>
      <c r="BG184" s="468"/>
      <c r="BH184" s="468"/>
      <c r="BI184" s="468"/>
      <c r="BJ184" s="468"/>
      <c r="BK184" s="468"/>
      <c r="BL184" s="468"/>
      <c r="BM184" s="468"/>
      <c r="BN184" s="468"/>
      <c r="BO184" s="468"/>
      <c r="BP184" s="468"/>
      <c r="BQ184" s="468"/>
      <c r="BR184" s="468"/>
      <c r="BS184" s="468"/>
      <c r="BT184" s="468"/>
      <c r="BU184" s="468"/>
      <c r="BV184" s="468"/>
      <c r="BW184" s="468"/>
      <c r="BX184" s="468"/>
      <c r="BY184" s="468"/>
      <c r="BZ184" s="468"/>
      <c r="CA184" s="468"/>
      <c r="CB184" s="468"/>
      <c r="CC184" s="468"/>
      <c r="CD184" s="468"/>
      <c r="CE184" s="468"/>
      <c r="CF184" s="468"/>
    </row>
    <row r="185" spans="1:84" s="265" customFormat="1" ht="15.75" customHeight="1">
      <c r="A185" s="259">
        <v>36</v>
      </c>
      <c r="B185" s="257" t="s">
        <v>363</v>
      </c>
      <c r="C185" s="262">
        <f>'RAČUN PRIHODA I RASHODA'!F1224</f>
        <v>0</v>
      </c>
      <c r="D185" s="262">
        <f>'RAČUN PRIHODA I RASHODA'!G1224</f>
        <v>0</v>
      </c>
      <c r="E185" s="533" t="s">
        <v>741</v>
      </c>
      <c r="F185" s="466"/>
      <c r="G185" s="466"/>
      <c r="H185" s="467"/>
      <c r="I185" s="468"/>
      <c r="J185" s="468"/>
      <c r="K185" s="468"/>
      <c r="L185" s="468"/>
      <c r="M185" s="468"/>
      <c r="N185" s="468"/>
      <c r="O185" s="468"/>
      <c r="P185" s="468"/>
      <c r="Q185" s="468"/>
      <c r="R185" s="468"/>
      <c r="S185" s="468"/>
      <c r="T185" s="468"/>
      <c r="U185" s="468"/>
      <c r="V185" s="468"/>
      <c r="W185" s="468"/>
      <c r="X185" s="468"/>
      <c r="Y185" s="468"/>
      <c r="Z185" s="468"/>
      <c r="AA185" s="468"/>
      <c r="AB185" s="468"/>
      <c r="AC185" s="468"/>
      <c r="AD185" s="468"/>
      <c r="AE185" s="468"/>
      <c r="AF185" s="468"/>
      <c r="AG185" s="468"/>
      <c r="AH185" s="468"/>
      <c r="AI185" s="468"/>
      <c r="AJ185" s="468"/>
      <c r="AK185" s="468"/>
      <c r="AL185" s="468"/>
      <c r="AM185" s="468"/>
      <c r="AN185" s="468"/>
      <c r="AO185" s="468"/>
      <c r="AP185" s="468"/>
      <c r="AQ185" s="468"/>
      <c r="AR185" s="468"/>
      <c r="AS185" s="468"/>
      <c r="AT185" s="468"/>
      <c r="AU185" s="468"/>
      <c r="AV185" s="468"/>
      <c r="AW185" s="468"/>
      <c r="AX185" s="468"/>
      <c r="AY185" s="468"/>
      <c r="AZ185" s="468"/>
      <c r="BA185" s="468"/>
      <c r="BB185" s="468"/>
      <c r="BC185" s="468"/>
      <c r="BD185" s="468"/>
      <c r="BE185" s="468"/>
      <c r="BF185" s="468"/>
      <c r="BG185" s="468"/>
      <c r="BH185" s="468"/>
      <c r="BI185" s="468"/>
      <c r="BJ185" s="468"/>
      <c r="BK185" s="468"/>
      <c r="BL185" s="468"/>
      <c r="BM185" s="468"/>
      <c r="BN185" s="468"/>
      <c r="BO185" s="468"/>
      <c r="BP185" s="468"/>
      <c r="BQ185" s="468"/>
      <c r="BR185" s="468"/>
      <c r="BS185" s="468"/>
      <c r="BT185" s="468"/>
      <c r="BU185" s="468"/>
      <c r="BV185" s="468"/>
      <c r="BW185" s="468"/>
      <c r="BX185" s="468"/>
      <c r="BY185" s="468"/>
      <c r="BZ185" s="468"/>
      <c r="CA185" s="468"/>
      <c r="CB185" s="468"/>
      <c r="CC185" s="468"/>
      <c r="CD185" s="468"/>
      <c r="CE185" s="468"/>
      <c r="CF185" s="468"/>
    </row>
    <row r="186" spans="1:84" s="265" customFormat="1" ht="15.75" customHeight="1">
      <c r="A186" s="259">
        <v>37</v>
      </c>
      <c r="B186" s="257" t="s">
        <v>112</v>
      </c>
      <c r="C186" s="262">
        <f>'RAČUN PRIHODA I RASHODA'!F1252</f>
        <v>0</v>
      </c>
      <c r="D186" s="262">
        <f>'RAČUN PRIHODA I RASHODA'!G1252</f>
        <v>0</v>
      </c>
      <c r="E186" s="533" t="s">
        <v>741</v>
      </c>
      <c r="F186" s="466"/>
      <c r="G186" s="466"/>
      <c r="H186" s="467"/>
      <c r="I186" s="468"/>
      <c r="J186" s="468"/>
      <c r="K186" s="468"/>
      <c r="L186" s="468"/>
      <c r="M186" s="468"/>
      <c r="N186" s="468"/>
      <c r="O186" s="468"/>
      <c r="P186" s="468"/>
      <c r="Q186" s="468"/>
      <c r="R186" s="468"/>
      <c r="S186" s="468"/>
      <c r="T186" s="468"/>
      <c r="U186" s="468"/>
      <c r="V186" s="468"/>
      <c r="W186" s="468"/>
      <c r="X186" s="468"/>
      <c r="Y186" s="468"/>
      <c r="Z186" s="468"/>
      <c r="AA186" s="468"/>
      <c r="AB186" s="468"/>
      <c r="AC186" s="468"/>
      <c r="AD186" s="468"/>
      <c r="AE186" s="468"/>
      <c r="AF186" s="468"/>
      <c r="AG186" s="468"/>
      <c r="AH186" s="468"/>
      <c r="AI186" s="468"/>
      <c r="AJ186" s="468"/>
      <c r="AK186" s="468"/>
      <c r="AL186" s="468"/>
      <c r="AM186" s="468"/>
      <c r="AN186" s="468"/>
      <c r="AO186" s="468"/>
      <c r="AP186" s="468"/>
      <c r="AQ186" s="468"/>
      <c r="AR186" s="468"/>
      <c r="AS186" s="468"/>
      <c r="AT186" s="468"/>
      <c r="AU186" s="468"/>
      <c r="AV186" s="468"/>
      <c r="AW186" s="468"/>
      <c r="AX186" s="468"/>
      <c r="AY186" s="468"/>
      <c r="AZ186" s="468"/>
      <c r="BA186" s="468"/>
      <c r="BB186" s="468"/>
      <c r="BC186" s="468"/>
      <c r="BD186" s="468"/>
      <c r="BE186" s="468"/>
      <c r="BF186" s="468"/>
      <c r="BG186" s="468"/>
      <c r="BH186" s="468"/>
      <c r="BI186" s="468"/>
      <c r="BJ186" s="468"/>
      <c r="BK186" s="468"/>
      <c r="BL186" s="468"/>
      <c r="BM186" s="468"/>
      <c r="BN186" s="468"/>
      <c r="BO186" s="468"/>
      <c r="BP186" s="468"/>
      <c r="BQ186" s="468"/>
      <c r="BR186" s="468"/>
      <c r="BS186" s="468"/>
      <c r="BT186" s="468"/>
      <c r="BU186" s="468"/>
      <c r="BV186" s="468"/>
      <c r="BW186" s="468"/>
      <c r="BX186" s="468"/>
      <c r="BY186" s="468"/>
      <c r="BZ186" s="468"/>
      <c r="CA186" s="468"/>
      <c r="CB186" s="468"/>
      <c r="CC186" s="468"/>
      <c r="CD186" s="468"/>
      <c r="CE186" s="468"/>
      <c r="CF186" s="468"/>
    </row>
    <row r="187" spans="1:84" s="265" customFormat="1" ht="15.75" customHeight="1">
      <c r="A187" s="259">
        <v>38</v>
      </c>
      <c r="B187" s="257" t="s">
        <v>102</v>
      </c>
      <c r="C187" s="262">
        <f>'RAČUN PRIHODA I RASHODA'!F1263</f>
        <v>0</v>
      </c>
      <c r="D187" s="262">
        <f>'RAČUN PRIHODA I RASHODA'!G1263</f>
        <v>0</v>
      </c>
      <c r="E187" s="533" t="s">
        <v>741</v>
      </c>
      <c r="F187" s="466"/>
      <c r="G187" s="466"/>
      <c r="H187" s="467"/>
      <c r="I187" s="468"/>
      <c r="J187" s="468"/>
      <c r="K187" s="468"/>
      <c r="L187" s="468"/>
      <c r="M187" s="468"/>
      <c r="N187" s="468"/>
      <c r="O187" s="468"/>
      <c r="P187" s="468"/>
      <c r="Q187" s="468"/>
      <c r="R187" s="468"/>
      <c r="S187" s="468"/>
      <c r="T187" s="468"/>
      <c r="U187" s="468"/>
      <c r="V187" s="468"/>
      <c r="W187" s="468"/>
      <c r="X187" s="468"/>
      <c r="Y187" s="468"/>
      <c r="Z187" s="468"/>
      <c r="AA187" s="468"/>
      <c r="AB187" s="468"/>
      <c r="AC187" s="468"/>
      <c r="AD187" s="468"/>
      <c r="AE187" s="468"/>
      <c r="AF187" s="468"/>
      <c r="AG187" s="468"/>
      <c r="AH187" s="468"/>
      <c r="AI187" s="468"/>
      <c r="AJ187" s="468"/>
      <c r="AK187" s="468"/>
      <c r="AL187" s="468"/>
      <c r="AM187" s="468"/>
      <c r="AN187" s="468"/>
      <c r="AO187" s="468"/>
      <c r="AP187" s="468"/>
      <c r="AQ187" s="468"/>
      <c r="AR187" s="468"/>
      <c r="AS187" s="468"/>
      <c r="AT187" s="468"/>
      <c r="AU187" s="468"/>
      <c r="AV187" s="468"/>
      <c r="AW187" s="468"/>
      <c r="AX187" s="468"/>
      <c r="AY187" s="468"/>
      <c r="AZ187" s="468"/>
      <c r="BA187" s="468"/>
      <c r="BB187" s="468"/>
      <c r="BC187" s="468"/>
      <c r="BD187" s="468"/>
      <c r="BE187" s="468"/>
      <c r="BF187" s="468"/>
      <c r="BG187" s="468"/>
      <c r="BH187" s="468"/>
      <c r="BI187" s="468"/>
      <c r="BJ187" s="468"/>
      <c r="BK187" s="468"/>
      <c r="BL187" s="468"/>
      <c r="BM187" s="468"/>
      <c r="BN187" s="468"/>
      <c r="BO187" s="468"/>
      <c r="BP187" s="468"/>
      <c r="BQ187" s="468"/>
      <c r="BR187" s="468"/>
      <c r="BS187" s="468"/>
      <c r="BT187" s="468"/>
      <c r="BU187" s="468"/>
      <c r="BV187" s="468"/>
      <c r="BW187" s="468"/>
      <c r="BX187" s="468"/>
      <c r="BY187" s="468"/>
      <c r="BZ187" s="468"/>
      <c r="CA187" s="468"/>
      <c r="CB187" s="468"/>
      <c r="CC187" s="468"/>
      <c r="CD187" s="468"/>
      <c r="CE187" s="468"/>
      <c r="CF187" s="468"/>
    </row>
    <row r="188" spans="1:84" s="265" customFormat="1" ht="15.75" customHeight="1">
      <c r="A188" s="254">
        <v>4</v>
      </c>
      <c r="B188" s="255" t="s">
        <v>19</v>
      </c>
      <c r="C188" s="264">
        <f>SUM(C189:C193)</f>
        <v>7220</v>
      </c>
      <c r="D188" s="264">
        <f>SUM(D189:D193)</f>
        <v>2705.12</v>
      </c>
      <c r="E188" s="526">
        <f t="shared" si="4"/>
        <v>37.467036011080332</v>
      </c>
      <c r="F188" s="466"/>
      <c r="G188" s="466"/>
      <c r="H188" s="467"/>
      <c r="I188" s="468"/>
      <c r="J188" s="468"/>
      <c r="K188" s="468"/>
      <c r="L188" s="468"/>
      <c r="M188" s="468"/>
      <c r="N188" s="468"/>
      <c r="O188" s="468"/>
      <c r="P188" s="468"/>
      <c r="Q188" s="468"/>
      <c r="R188" s="468"/>
      <c r="S188" s="468"/>
      <c r="T188" s="468"/>
      <c r="U188" s="468"/>
      <c r="V188" s="468"/>
      <c r="W188" s="468"/>
      <c r="X188" s="468"/>
      <c r="Y188" s="468"/>
      <c r="Z188" s="468"/>
      <c r="AA188" s="468"/>
      <c r="AB188" s="468"/>
      <c r="AC188" s="468"/>
      <c r="AD188" s="468"/>
      <c r="AE188" s="468"/>
      <c r="AF188" s="468"/>
      <c r="AG188" s="468"/>
      <c r="AH188" s="468"/>
      <c r="AI188" s="468"/>
      <c r="AJ188" s="468"/>
      <c r="AK188" s="468"/>
      <c r="AL188" s="468"/>
      <c r="AM188" s="468"/>
      <c r="AN188" s="468"/>
      <c r="AO188" s="468"/>
      <c r="AP188" s="468"/>
      <c r="AQ188" s="468"/>
      <c r="AR188" s="468"/>
      <c r="AS188" s="468"/>
      <c r="AT188" s="468"/>
      <c r="AU188" s="468"/>
      <c r="AV188" s="468"/>
      <c r="AW188" s="468"/>
      <c r="AX188" s="468"/>
      <c r="AY188" s="468"/>
      <c r="AZ188" s="468"/>
      <c r="BA188" s="468"/>
      <c r="BB188" s="468"/>
      <c r="BC188" s="468"/>
      <c r="BD188" s="468"/>
      <c r="BE188" s="468"/>
      <c r="BF188" s="468"/>
      <c r="BG188" s="468"/>
      <c r="BH188" s="468"/>
      <c r="BI188" s="468"/>
      <c r="BJ188" s="468"/>
      <c r="BK188" s="468"/>
      <c r="BL188" s="468"/>
      <c r="BM188" s="468"/>
      <c r="BN188" s="468"/>
      <c r="BO188" s="468"/>
      <c r="BP188" s="468"/>
      <c r="BQ188" s="468"/>
      <c r="BR188" s="468"/>
      <c r="BS188" s="468"/>
      <c r="BT188" s="468"/>
      <c r="BU188" s="468"/>
      <c r="BV188" s="468"/>
      <c r="BW188" s="468"/>
      <c r="BX188" s="468"/>
      <c r="BY188" s="468"/>
      <c r="BZ188" s="468"/>
      <c r="CA188" s="468"/>
      <c r="CB188" s="468"/>
      <c r="CC188" s="468"/>
      <c r="CD188" s="468"/>
      <c r="CE188" s="468"/>
      <c r="CF188" s="468"/>
    </row>
    <row r="189" spans="1:84" s="265" customFormat="1" ht="15.75" customHeight="1">
      <c r="A189" s="259">
        <v>41</v>
      </c>
      <c r="B189" s="257" t="s">
        <v>419</v>
      </c>
      <c r="C189" s="262">
        <f>'RAČUN PRIHODA I RASHODA'!F1286</f>
        <v>0</v>
      </c>
      <c r="D189" s="262">
        <f>'RAČUN PRIHODA I RASHODA'!G1286</f>
        <v>0</v>
      </c>
      <c r="E189" s="533" t="s">
        <v>741</v>
      </c>
      <c r="F189" s="466"/>
      <c r="G189" s="466"/>
      <c r="H189" s="467"/>
      <c r="I189" s="468"/>
      <c r="J189" s="468"/>
      <c r="K189" s="468"/>
      <c r="L189" s="468"/>
      <c r="M189" s="468"/>
      <c r="N189" s="468"/>
      <c r="O189" s="468"/>
      <c r="P189" s="468"/>
      <c r="Q189" s="468"/>
      <c r="R189" s="468"/>
      <c r="S189" s="468"/>
      <c r="T189" s="468"/>
      <c r="U189" s="468"/>
      <c r="V189" s="468"/>
      <c r="W189" s="468"/>
      <c r="X189" s="468"/>
      <c r="Y189" s="468"/>
      <c r="Z189" s="468"/>
      <c r="AA189" s="468"/>
      <c r="AB189" s="468"/>
      <c r="AC189" s="468"/>
      <c r="AD189" s="468"/>
      <c r="AE189" s="468"/>
      <c r="AF189" s="468"/>
      <c r="AG189" s="468"/>
      <c r="AH189" s="468"/>
      <c r="AI189" s="468"/>
      <c r="AJ189" s="468"/>
      <c r="AK189" s="468"/>
      <c r="AL189" s="468"/>
      <c r="AM189" s="468"/>
      <c r="AN189" s="468"/>
      <c r="AO189" s="468"/>
      <c r="AP189" s="468"/>
      <c r="AQ189" s="468"/>
      <c r="AR189" s="468"/>
      <c r="AS189" s="468"/>
      <c r="AT189" s="468"/>
      <c r="AU189" s="468"/>
      <c r="AV189" s="468"/>
      <c r="AW189" s="468"/>
      <c r="AX189" s="468"/>
      <c r="AY189" s="468"/>
      <c r="AZ189" s="468"/>
      <c r="BA189" s="468"/>
      <c r="BB189" s="468"/>
      <c r="BC189" s="468"/>
      <c r="BD189" s="468"/>
      <c r="BE189" s="468"/>
      <c r="BF189" s="468"/>
      <c r="BG189" s="468"/>
      <c r="BH189" s="468"/>
      <c r="BI189" s="468"/>
      <c r="BJ189" s="468"/>
      <c r="BK189" s="468"/>
      <c r="BL189" s="468"/>
      <c r="BM189" s="468"/>
      <c r="BN189" s="468"/>
      <c r="BO189" s="468"/>
      <c r="BP189" s="468"/>
      <c r="BQ189" s="468"/>
      <c r="BR189" s="468"/>
      <c r="BS189" s="468"/>
      <c r="BT189" s="468"/>
      <c r="BU189" s="468"/>
      <c r="BV189" s="468"/>
      <c r="BW189" s="468"/>
      <c r="BX189" s="468"/>
      <c r="BY189" s="468"/>
      <c r="BZ189" s="468"/>
      <c r="CA189" s="468"/>
      <c r="CB189" s="468"/>
      <c r="CC189" s="468"/>
      <c r="CD189" s="468"/>
      <c r="CE189" s="468"/>
      <c r="CF189" s="468"/>
    </row>
    <row r="190" spans="1:84" s="265" customFormat="1" ht="15.75" customHeight="1">
      <c r="A190" s="259">
        <v>42</v>
      </c>
      <c r="B190" s="257" t="s">
        <v>20</v>
      </c>
      <c r="C190" s="262">
        <v>7220</v>
      </c>
      <c r="D190" s="262">
        <v>2705.12</v>
      </c>
      <c r="E190" s="533">
        <f t="shared" si="4"/>
        <v>37.467036011080332</v>
      </c>
      <c r="F190" s="466"/>
      <c r="G190" s="466"/>
      <c r="H190" s="467"/>
      <c r="I190" s="468"/>
      <c r="J190" s="468"/>
      <c r="K190" s="468"/>
      <c r="L190" s="468"/>
      <c r="M190" s="468"/>
      <c r="N190" s="468"/>
      <c r="O190" s="468"/>
      <c r="P190" s="468"/>
      <c r="Q190" s="468"/>
      <c r="R190" s="468"/>
      <c r="S190" s="468"/>
      <c r="T190" s="468"/>
      <c r="U190" s="468"/>
      <c r="V190" s="468"/>
      <c r="W190" s="468"/>
      <c r="X190" s="468"/>
      <c r="Y190" s="468"/>
      <c r="Z190" s="468"/>
      <c r="AA190" s="468"/>
      <c r="AB190" s="468"/>
      <c r="AC190" s="468"/>
      <c r="AD190" s="468"/>
      <c r="AE190" s="468"/>
      <c r="AF190" s="468"/>
      <c r="AG190" s="468"/>
      <c r="AH190" s="468"/>
      <c r="AI190" s="468"/>
      <c r="AJ190" s="468"/>
      <c r="AK190" s="468"/>
      <c r="AL190" s="468"/>
      <c r="AM190" s="468"/>
      <c r="AN190" s="468"/>
      <c r="AO190" s="468"/>
      <c r="AP190" s="468"/>
      <c r="AQ190" s="468"/>
      <c r="AR190" s="468"/>
      <c r="AS190" s="468"/>
      <c r="AT190" s="468"/>
      <c r="AU190" s="468"/>
      <c r="AV190" s="468"/>
      <c r="AW190" s="468"/>
      <c r="AX190" s="468"/>
      <c r="AY190" s="468"/>
      <c r="AZ190" s="468"/>
      <c r="BA190" s="468"/>
      <c r="BB190" s="468"/>
      <c r="BC190" s="468"/>
      <c r="BD190" s="468"/>
      <c r="BE190" s="468"/>
      <c r="BF190" s="468"/>
      <c r="BG190" s="468"/>
      <c r="BH190" s="468"/>
      <c r="BI190" s="468"/>
      <c r="BJ190" s="468"/>
      <c r="BK190" s="468"/>
      <c r="BL190" s="468"/>
      <c r="BM190" s="468"/>
      <c r="BN190" s="468"/>
      <c r="BO190" s="468"/>
      <c r="BP190" s="468"/>
      <c r="BQ190" s="468"/>
      <c r="BR190" s="468"/>
      <c r="BS190" s="468"/>
      <c r="BT190" s="468"/>
      <c r="BU190" s="468"/>
      <c r="BV190" s="468"/>
      <c r="BW190" s="468"/>
      <c r="BX190" s="468"/>
      <c r="BY190" s="468"/>
      <c r="BZ190" s="468"/>
      <c r="CA190" s="468"/>
      <c r="CB190" s="468"/>
      <c r="CC190" s="468"/>
      <c r="CD190" s="468"/>
      <c r="CE190" s="468"/>
      <c r="CF190" s="468"/>
    </row>
    <row r="191" spans="1:84" s="265" customFormat="1" ht="15.75" customHeight="1">
      <c r="A191" s="259">
        <v>43</v>
      </c>
      <c r="B191" s="257" t="s">
        <v>481</v>
      </c>
      <c r="C191" s="262">
        <f>'RAČUN PRIHODA I RASHODA'!F1331</f>
        <v>0</v>
      </c>
      <c r="D191" s="262">
        <f>'RAČUN PRIHODA I RASHODA'!G1331</f>
        <v>0</v>
      </c>
      <c r="E191" s="533" t="s">
        <v>741</v>
      </c>
      <c r="F191" s="466"/>
      <c r="G191" s="466"/>
      <c r="H191" s="467"/>
      <c r="I191" s="468"/>
      <c r="J191" s="468"/>
      <c r="K191" s="468"/>
      <c r="L191" s="468"/>
      <c r="M191" s="468"/>
      <c r="N191" s="468"/>
      <c r="O191" s="468"/>
      <c r="P191" s="468"/>
      <c r="Q191" s="468"/>
      <c r="R191" s="468"/>
      <c r="S191" s="468"/>
      <c r="T191" s="468"/>
      <c r="U191" s="468"/>
      <c r="V191" s="468"/>
      <c r="W191" s="468"/>
      <c r="X191" s="468"/>
      <c r="Y191" s="468"/>
      <c r="Z191" s="468"/>
      <c r="AA191" s="468"/>
      <c r="AB191" s="468"/>
      <c r="AC191" s="468"/>
      <c r="AD191" s="468"/>
      <c r="AE191" s="468"/>
      <c r="AF191" s="468"/>
      <c r="AG191" s="468"/>
      <c r="AH191" s="468"/>
      <c r="AI191" s="468"/>
      <c r="AJ191" s="468"/>
      <c r="AK191" s="468"/>
      <c r="AL191" s="468"/>
      <c r="AM191" s="468"/>
      <c r="AN191" s="468"/>
      <c r="AO191" s="468"/>
      <c r="AP191" s="468"/>
      <c r="AQ191" s="468"/>
      <c r="AR191" s="468"/>
      <c r="AS191" s="468"/>
      <c r="AT191" s="468"/>
      <c r="AU191" s="468"/>
      <c r="AV191" s="468"/>
      <c r="AW191" s="468"/>
      <c r="AX191" s="468"/>
      <c r="AY191" s="468"/>
      <c r="AZ191" s="468"/>
      <c r="BA191" s="468"/>
      <c r="BB191" s="468"/>
      <c r="BC191" s="468"/>
      <c r="BD191" s="468"/>
      <c r="BE191" s="468"/>
      <c r="BF191" s="468"/>
      <c r="BG191" s="468"/>
      <c r="BH191" s="468"/>
      <c r="BI191" s="468"/>
      <c r="BJ191" s="468"/>
      <c r="BK191" s="468"/>
      <c r="BL191" s="468"/>
      <c r="BM191" s="468"/>
      <c r="BN191" s="468"/>
      <c r="BO191" s="468"/>
      <c r="BP191" s="468"/>
      <c r="BQ191" s="468"/>
      <c r="BR191" s="468"/>
      <c r="BS191" s="468"/>
      <c r="BT191" s="468"/>
      <c r="BU191" s="468"/>
      <c r="BV191" s="468"/>
      <c r="BW191" s="468"/>
      <c r="BX191" s="468"/>
      <c r="BY191" s="468"/>
      <c r="BZ191" s="468"/>
      <c r="CA191" s="468"/>
      <c r="CB191" s="468"/>
      <c r="CC191" s="468"/>
      <c r="CD191" s="468"/>
      <c r="CE191" s="468"/>
      <c r="CF191" s="468"/>
    </row>
    <row r="192" spans="1:84" s="265" customFormat="1" ht="15.75" customHeight="1">
      <c r="A192" s="259">
        <v>44</v>
      </c>
      <c r="B192" s="257" t="s">
        <v>487</v>
      </c>
      <c r="C192" s="262">
        <f>'RAČUN PRIHODA I RASHODA'!F1335</f>
        <v>0</v>
      </c>
      <c r="D192" s="262">
        <f>'RAČUN PRIHODA I RASHODA'!G1335</f>
        <v>0</v>
      </c>
      <c r="E192" s="533" t="s">
        <v>741</v>
      </c>
      <c r="F192" s="466"/>
      <c r="G192" s="466"/>
      <c r="H192" s="467"/>
      <c r="I192" s="468"/>
      <c r="J192" s="468"/>
      <c r="K192" s="468"/>
      <c r="L192" s="468"/>
      <c r="M192" s="468"/>
      <c r="N192" s="468"/>
      <c r="O192" s="468"/>
      <c r="P192" s="468"/>
      <c r="Q192" s="468"/>
      <c r="R192" s="468"/>
      <c r="S192" s="468"/>
      <c r="T192" s="468"/>
      <c r="U192" s="468"/>
      <c r="V192" s="468"/>
      <c r="W192" s="468"/>
      <c r="X192" s="468"/>
      <c r="Y192" s="468"/>
      <c r="Z192" s="468"/>
      <c r="AA192" s="468"/>
      <c r="AB192" s="468"/>
      <c r="AC192" s="468"/>
      <c r="AD192" s="468"/>
      <c r="AE192" s="468"/>
      <c r="AF192" s="468"/>
      <c r="AG192" s="468"/>
      <c r="AH192" s="468"/>
      <c r="AI192" s="468"/>
      <c r="AJ192" s="468"/>
      <c r="AK192" s="468"/>
      <c r="AL192" s="468"/>
      <c r="AM192" s="468"/>
      <c r="AN192" s="468"/>
      <c r="AO192" s="468"/>
      <c r="AP192" s="468"/>
      <c r="AQ192" s="468"/>
      <c r="AR192" s="468"/>
      <c r="AS192" s="468"/>
      <c r="AT192" s="468"/>
      <c r="AU192" s="468"/>
      <c r="AV192" s="468"/>
      <c r="AW192" s="468"/>
      <c r="AX192" s="468"/>
      <c r="AY192" s="468"/>
      <c r="AZ192" s="468"/>
      <c r="BA192" s="468"/>
      <c r="BB192" s="468"/>
      <c r="BC192" s="468"/>
      <c r="BD192" s="468"/>
      <c r="BE192" s="468"/>
      <c r="BF192" s="468"/>
      <c r="BG192" s="468"/>
      <c r="BH192" s="468"/>
      <c r="BI192" s="468"/>
      <c r="BJ192" s="468"/>
      <c r="BK192" s="468"/>
      <c r="BL192" s="468"/>
      <c r="BM192" s="468"/>
      <c r="BN192" s="468"/>
      <c r="BO192" s="468"/>
      <c r="BP192" s="468"/>
      <c r="BQ192" s="468"/>
      <c r="BR192" s="468"/>
      <c r="BS192" s="468"/>
      <c r="BT192" s="468"/>
      <c r="BU192" s="468"/>
      <c r="BV192" s="468"/>
      <c r="BW192" s="468"/>
      <c r="BX192" s="468"/>
      <c r="BY192" s="468"/>
      <c r="BZ192" s="468"/>
      <c r="CA192" s="468"/>
      <c r="CB192" s="468"/>
      <c r="CC192" s="468"/>
      <c r="CD192" s="468"/>
      <c r="CE192" s="468"/>
      <c r="CF192" s="468"/>
    </row>
    <row r="193" spans="1:84" s="265" customFormat="1" ht="15.75" customHeight="1">
      <c r="A193" s="259">
        <v>45</v>
      </c>
      <c r="B193" s="257" t="s">
        <v>140</v>
      </c>
      <c r="C193" s="262">
        <f>'RAČUN PRIHODA I RASHODA'!F1338</f>
        <v>0</v>
      </c>
      <c r="D193" s="262">
        <f>'RAČUN PRIHODA I RASHODA'!G1338</f>
        <v>0</v>
      </c>
      <c r="E193" s="533" t="s">
        <v>741</v>
      </c>
      <c r="F193" s="466"/>
      <c r="G193" s="466"/>
      <c r="H193" s="467"/>
      <c r="I193" s="468"/>
      <c r="J193" s="468"/>
      <c r="K193" s="468"/>
      <c r="L193" s="468"/>
      <c r="M193" s="468"/>
      <c r="N193" s="468"/>
      <c r="O193" s="468"/>
      <c r="P193" s="468"/>
      <c r="Q193" s="468"/>
      <c r="R193" s="468"/>
      <c r="S193" s="468"/>
      <c r="T193" s="468"/>
      <c r="U193" s="468"/>
      <c r="V193" s="468"/>
      <c r="W193" s="468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8"/>
      <c r="AJ193" s="468"/>
      <c r="AK193" s="468"/>
      <c r="AL193" s="468"/>
      <c r="AM193" s="468"/>
      <c r="AN193" s="468"/>
      <c r="AO193" s="468"/>
      <c r="AP193" s="468"/>
      <c r="AQ193" s="468"/>
      <c r="AR193" s="468"/>
      <c r="AS193" s="468"/>
      <c r="AT193" s="468"/>
      <c r="AU193" s="468"/>
      <c r="AV193" s="468"/>
      <c r="AW193" s="468"/>
      <c r="AX193" s="468"/>
      <c r="AY193" s="468"/>
      <c r="AZ193" s="468"/>
      <c r="BA193" s="468"/>
      <c r="BB193" s="468"/>
      <c r="BC193" s="468"/>
      <c r="BD193" s="468"/>
      <c r="BE193" s="468"/>
      <c r="BF193" s="468"/>
      <c r="BG193" s="468"/>
      <c r="BH193" s="468"/>
      <c r="BI193" s="468"/>
      <c r="BJ193" s="468"/>
      <c r="BK193" s="468"/>
      <c r="BL193" s="468"/>
      <c r="BM193" s="468"/>
      <c r="BN193" s="468"/>
      <c r="BO193" s="468"/>
      <c r="BP193" s="468"/>
      <c r="BQ193" s="468"/>
      <c r="BR193" s="468"/>
      <c r="BS193" s="468"/>
      <c r="BT193" s="468"/>
      <c r="BU193" s="468"/>
      <c r="BV193" s="468"/>
      <c r="BW193" s="468"/>
      <c r="BX193" s="468"/>
      <c r="BY193" s="468"/>
      <c r="BZ193" s="468"/>
      <c r="CA193" s="468"/>
      <c r="CB193" s="468"/>
      <c r="CC193" s="468"/>
      <c r="CD193" s="468"/>
      <c r="CE193" s="468"/>
      <c r="CF193" s="468"/>
    </row>
    <row r="194" spans="1:84" s="265" customFormat="1" ht="15.75" customHeight="1">
      <c r="A194" s="274" t="s">
        <v>735</v>
      </c>
      <c r="B194" s="380" t="s">
        <v>732</v>
      </c>
      <c r="C194" s="388">
        <f>C197+C205</f>
        <v>9375</v>
      </c>
      <c r="D194" s="388">
        <f>D197+D205</f>
        <v>16996.18</v>
      </c>
      <c r="E194" s="531">
        <f t="shared" ref="E194:E207" si="8">SUM(D194/C194*100)</f>
        <v>181.29258666666666</v>
      </c>
      <c r="F194" s="466"/>
      <c r="G194" s="466"/>
      <c r="H194" s="467"/>
      <c r="I194" s="468"/>
      <c r="J194" s="468"/>
      <c r="K194" s="468"/>
      <c r="L194" s="468"/>
      <c r="M194" s="468"/>
      <c r="N194" s="468"/>
      <c r="O194" s="468"/>
      <c r="P194" s="468"/>
      <c r="Q194" s="468"/>
      <c r="R194" s="468"/>
      <c r="S194" s="468"/>
      <c r="T194" s="468"/>
      <c r="U194" s="468"/>
      <c r="V194" s="468"/>
      <c r="W194" s="468"/>
      <c r="X194" s="468"/>
      <c r="Y194" s="468"/>
      <c r="Z194" s="468"/>
      <c r="AA194" s="468"/>
      <c r="AB194" s="468"/>
      <c r="AC194" s="468"/>
      <c r="AD194" s="468"/>
      <c r="AE194" s="468"/>
      <c r="AF194" s="468"/>
      <c r="AG194" s="468"/>
      <c r="AH194" s="468"/>
      <c r="AI194" s="468"/>
      <c r="AJ194" s="468"/>
      <c r="AK194" s="468"/>
      <c r="AL194" s="468"/>
      <c r="AM194" s="468"/>
      <c r="AN194" s="468"/>
      <c r="AO194" s="468"/>
      <c r="AP194" s="468"/>
      <c r="AQ194" s="468"/>
      <c r="AR194" s="468"/>
      <c r="AS194" s="468"/>
      <c r="AT194" s="468"/>
      <c r="AU194" s="468"/>
      <c r="AV194" s="468"/>
      <c r="AW194" s="468"/>
      <c r="AX194" s="468"/>
      <c r="AY194" s="468"/>
      <c r="AZ194" s="468"/>
      <c r="BA194" s="468"/>
      <c r="BB194" s="468"/>
      <c r="BC194" s="468"/>
      <c r="BD194" s="468"/>
      <c r="BE194" s="468"/>
      <c r="BF194" s="468"/>
      <c r="BG194" s="468"/>
      <c r="BH194" s="468"/>
      <c r="BI194" s="468"/>
      <c r="BJ194" s="468"/>
      <c r="BK194" s="468"/>
      <c r="BL194" s="468"/>
      <c r="BM194" s="468"/>
      <c r="BN194" s="468"/>
      <c r="BO194" s="468"/>
      <c r="BP194" s="468"/>
      <c r="BQ194" s="468"/>
      <c r="BR194" s="468"/>
      <c r="BS194" s="468"/>
      <c r="BT194" s="468"/>
      <c r="BU194" s="468"/>
      <c r="BV194" s="468"/>
      <c r="BW194" s="468"/>
      <c r="BX194" s="468"/>
      <c r="BY194" s="468"/>
      <c r="BZ194" s="468"/>
      <c r="CA194" s="468"/>
      <c r="CB194" s="468"/>
      <c r="CC194" s="468"/>
      <c r="CD194" s="468"/>
      <c r="CE194" s="468"/>
      <c r="CF194" s="468"/>
    </row>
    <row r="195" spans="1:84" s="265" customFormat="1" ht="15.75" customHeight="1">
      <c r="A195" s="261">
        <v>942</v>
      </c>
      <c r="B195" s="277" t="s">
        <v>701</v>
      </c>
      <c r="C195" s="278">
        <f>C196</f>
        <v>9375</v>
      </c>
      <c r="D195" s="278">
        <f t="shared" ref="D195" si="9">D196</f>
        <v>16996.18</v>
      </c>
      <c r="E195" s="460">
        <f>D195/C195*100</f>
        <v>181.29258666666666</v>
      </c>
      <c r="F195" s="466"/>
      <c r="G195" s="466"/>
      <c r="H195" s="467"/>
      <c r="I195" s="468"/>
      <c r="J195" s="468"/>
      <c r="K195" s="468"/>
      <c r="L195" s="468"/>
      <c r="M195" s="468"/>
      <c r="N195" s="468"/>
      <c r="O195" s="468"/>
      <c r="P195" s="468"/>
      <c r="Q195" s="468"/>
      <c r="R195" s="468"/>
      <c r="S195" s="468"/>
      <c r="T195" s="468"/>
      <c r="U195" s="468"/>
      <c r="V195" s="468"/>
      <c r="W195" s="468"/>
      <c r="X195" s="468"/>
      <c r="Y195" s="468"/>
      <c r="Z195" s="468"/>
      <c r="AA195" s="468"/>
      <c r="AB195" s="468"/>
      <c r="AC195" s="468"/>
      <c r="AD195" s="468"/>
      <c r="AE195" s="468"/>
      <c r="AF195" s="468"/>
      <c r="AG195" s="468"/>
      <c r="AH195" s="468"/>
      <c r="AI195" s="468"/>
      <c r="AJ195" s="468"/>
      <c r="AK195" s="468"/>
      <c r="AL195" s="468"/>
      <c r="AM195" s="468"/>
      <c r="AN195" s="468"/>
      <c r="AO195" s="468"/>
      <c r="AP195" s="468"/>
      <c r="AQ195" s="468"/>
      <c r="AR195" s="468"/>
      <c r="AS195" s="468"/>
      <c r="AT195" s="468"/>
      <c r="AU195" s="468"/>
      <c r="AV195" s="468"/>
      <c r="AW195" s="468"/>
      <c r="AX195" s="468"/>
      <c r="AY195" s="468"/>
      <c r="AZ195" s="468"/>
      <c r="BA195" s="468"/>
      <c r="BB195" s="468"/>
      <c r="BC195" s="468"/>
      <c r="BD195" s="468"/>
      <c r="BE195" s="468"/>
      <c r="BF195" s="468"/>
      <c r="BG195" s="468"/>
      <c r="BH195" s="468"/>
      <c r="BI195" s="468"/>
      <c r="BJ195" s="468"/>
      <c r="BK195" s="468"/>
      <c r="BL195" s="468"/>
      <c r="BM195" s="468"/>
      <c r="BN195" s="468"/>
      <c r="BO195" s="468"/>
      <c r="BP195" s="468"/>
      <c r="BQ195" s="468"/>
      <c r="BR195" s="468"/>
      <c r="BS195" s="468"/>
      <c r="BT195" s="468"/>
      <c r="BU195" s="468"/>
      <c r="BV195" s="468"/>
      <c r="BW195" s="468"/>
      <c r="BX195" s="468"/>
      <c r="BY195" s="468"/>
      <c r="BZ195" s="468"/>
      <c r="CA195" s="468"/>
      <c r="CB195" s="468"/>
      <c r="CC195" s="468"/>
      <c r="CD195" s="468"/>
      <c r="CE195" s="468"/>
      <c r="CF195" s="468"/>
    </row>
    <row r="196" spans="1:84" s="265" customFormat="1" ht="15.75" customHeight="1">
      <c r="A196" s="263">
        <v>563</v>
      </c>
      <c r="B196" s="389" t="s">
        <v>731</v>
      </c>
      <c r="C196" s="390">
        <f>C197+C205</f>
        <v>9375</v>
      </c>
      <c r="D196" s="390">
        <f t="shared" ref="D196" si="10">D197+D205</f>
        <v>16996.18</v>
      </c>
      <c r="E196" s="460">
        <f t="shared" ref="E196" si="11">D196/C196*100</f>
        <v>181.29258666666666</v>
      </c>
      <c r="F196" s="466"/>
      <c r="G196" s="466"/>
      <c r="H196" s="467"/>
      <c r="I196" s="468"/>
      <c r="J196" s="468"/>
      <c r="K196" s="468"/>
      <c r="L196" s="468"/>
      <c r="M196" s="468"/>
      <c r="N196" s="468"/>
      <c r="O196" s="468"/>
      <c r="P196" s="468"/>
      <c r="Q196" s="468"/>
      <c r="R196" s="468"/>
      <c r="S196" s="468"/>
      <c r="T196" s="468"/>
      <c r="U196" s="468"/>
      <c r="V196" s="468"/>
      <c r="W196" s="468"/>
      <c r="X196" s="468"/>
      <c r="Y196" s="468"/>
      <c r="Z196" s="468"/>
      <c r="AA196" s="468"/>
      <c r="AB196" s="468"/>
      <c r="AC196" s="468"/>
      <c r="AD196" s="468"/>
      <c r="AE196" s="468"/>
      <c r="AF196" s="468"/>
      <c r="AG196" s="468"/>
      <c r="AH196" s="468"/>
      <c r="AI196" s="468"/>
      <c r="AJ196" s="468"/>
      <c r="AK196" s="468"/>
      <c r="AL196" s="468"/>
      <c r="AM196" s="468"/>
      <c r="AN196" s="468"/>
      <c r="AO196" s="468"/>
      <c r="AP196" s="468"/>
      <c r="AQ196" s="468"/>
      <c r="AR196" s="468"/>
      <c r="AS196" s="468"/>
      <c r="AT196" s="468"/>
      <c r="AU196" s="468"/>
      <c r="AV196" s="468"/>
      <c r="AW196" s="468"/>
      <c r="AX196" s="468"/>
      <c r="AY196" s="468"/>
      <c r="AZ196" s="468"/>
      <c r="BA196" s="468"/>
      <c r="BB196" s="468"/>
      <c r="BC196" s="468"/>
      <c r="BD196" s="468"/>
      <c r="BE196" s="468"/>
      <c r="BF196" s="468"/>
      <c r="BG196" s="468"/>
      <c r="BH196" s="468"/>
      <c r="BI196" s="468"/>
      <c r="BJ196" s="468"/>
      <c r="BK196" s="468"/>
      <c r="BL196" s="468"/>
      <c r="BM196" s="468"/>
      <c r="BN196" s="468"/>
      <c r="BO196" s="468"/>
      <c r="BP196" s="468"/>
      <c r="BQ196" s="468"/>
      <c r="BR196" s="468"/>
      <c r="BS196" s="468"/>
      <c r="BT196" s="468"/>
      <c r="BU196" s="468"/>
      <c r="BV196" s="468"/>
      <c r="BW196" s="468"/>
      <c r="BX196" s="468"/>
      <c r="BY196" s="468"/>
      <c r="BZ196" s="468"/>
      <c r="CA196" s="468"/>
      <c r="CB196" s="468"/>
      <c r="CC196" s="468"/>
      <c r="CD196" s="468"/>
      <c r="CE196" s="468"/>
      <c r="CF196" s="468"/>
    </row>
    <row r="197" spans="1:84" s="265" customFormat="1" ht="15.75" customHeight="1">
      <c r="A197" s="282">
        <v>3</v>
      </c>
      <c r="B197" s="260" t="s">
        <v>38</v>
      </c>
      <c r="C197" s="283">
        <f>SUM(C199:C204)</f>
        <v>0</v>
      </c>
      <c r="D197" s="283">
        <f>SUM(D198:D204)</f>
        <v>8459.2999999999993</v>
      </c>
      <c r="E197" s="526" t="s">
        <v>741</v>
      </c>
      <c r="F197" s="466"/>
      <c r="G197" s="466"/>
      <c r="H197" s="467"/>
      <c r="I197" s="468"/>
      <c r="J197" s="468"/>
      <c r="K197" s="468"/>
      <c r="L197" s="468"/>
      <c r="M197" s="468"/>
      <c r="N197" s="468"/>
      <c r="O197" s="468"/>
      <c r="P197" s="468"/>
      <c r="Q197" s="468"/>
      <c r="R197" s="468"/>
      <c r="S197" s="468"/>
      <c r="T197" s="468"/>
      <c r="U197" s="468"/>
      <c r="V197" s="468"/>
      <c r="W197" s="468"/>
      <c r="X197" s="468"/>
      <c r="Y197" s="468"/>
      <c r="Z197" s="468"/>
      <c r="AA197" s="468"/>
      <c r="AB197" s="468"/>
      <c r="AC197" s="468"/>
      <c r="AD197" s="468"/>
      <c r="AE197" s="468"/>
      <c r="AF197" s="468"/>
      <c r="AG197" s="468"/>
      <c r="AH197" s="468"/>
      <c r="AI197" s="468"/>
      <c r="AJ197" s="468"/>
      <c r="AK197" s="468"/>
      <c r="AL197" s="468"/>
      <c r="AM197" s="468"/>
      <c r="AN197" s="468"/>
      <c r="AO197" s="468"/>
      <c r="AP197" s="468"/>
      <c r="AQ197" s="468"/>
      <c r="AR197" s="468"/>
      <c r="AS197" s="468"/>
      <c r="AT197" s="468"/>
      <c r="AU197" s="468"/>
      <c r="AV197" s="468"/>
      <c r="AW197" s="468"/>
      <c r="AX197" s="468"/>
      <c r="AY197" s="468"/>
      <c r="AZ197" s="468"/>
      <c r="BA197" s="468"/>
      <c r="BB197" s="468"/>
      <c r="BC197" s="468"/>
      <c r="BD197" s="468"/>
      <c r="BE197" s="468"/>
      <c r="BF197" s="468"/>
      <c r="BG197" s="468"/>
      <c r="BH197" s="468"/>
      <c r="BI197" s="468"/>
      <c r="BJ197" s="468"/>
      <c r="BK197" s="468"/>
      <c r="BL197" s="468"/>
      <c r="BM197" s="468"/>
      <c r="BN197" s="468"/>
      <c r="BO197" s="468"/>
      <c r="BP197" s="468"/>
      <c r="BQ197" s="468"/>
      <c r="BR197" s="468"/>
      <c r="BS197" s="468"/>
      <c r="BT197" s="468"/>
      <c r="BU197" s="468"/>
      <c r="BV197" s="468"/>
      <c r="BW197" s="468"/>
      <c r="BX197" s="468"/>
      <c r="BY197" s="468"/>
      <c r="BZ197" s="468"/>
      <c r="CA197" s="468"/>
      <c r="CB197" s="468"/>
      <c r="CC197" s="468"/>
      <c r="CD197" s="468"/>
      <c r="CE197" s="468"/>
      <c r="CF197" s="468"/>
    </row>
    <row r="198" spans="1:84" s="265" customFormat="1" ht="15.75" customHeight="1">
      <c r="A198" s="258">
        <v>31</v>
      </c>
      <c r="B198" s="256" t="s">
        <v>15</v>
      </c>
      <c r="C198" s="262">
        <v>0</v>
      </c>
      <c r="D198" s="262">
        <v>1053.6300000000001</v>
      </c>
      <c r="E198" s="533" t="s">
        <v>741</v>
      </c>
      <c r="F198" s="466"/>
      <c r="G198" s="466"/>
      <c r="H198" s="467"/>
      <c r="I198" s="468"/>
      <c r="J198" s="468"/>
      <c r="K198" s="468"/>
      <c r="L198" s="468"/>
      <c r="M198" s="468"/>
      <c r="N198" s="468"/>
      <c r="O198" s="468"/>
      <c r="P198" s="468"/>
      <c r="Q198" s="468"/>
      <c r="R198" s="468"/>
      <c r="S198" s="468"/>
      <c r="T198" s="468"/>
      <c r="U198" s="468"/>
      <c r="V198" s="468"/>
      <c r="W198" s="468"/>
      <c r="X198" s="468"/>
      <c r="Y198" s="468"/>
      <c r="Z198" s="468"/>
      <c r="AA198" s="468"/>
      <c r="AB198" s="468"/>
      <c r="AC198" s="468"/>
      <c r="AD198" s="468"/>
      <c r="AE198" s="468"/>
      <c r="AF198" s="468"/>
      <c r="AG198" s="468"/>
      <c r="AH198" s="468"/>
      <c r="AI198" s="468"/>
      <c r="AJ198" s="468"/>
      <c r="AK198" s="468"/>
      <c r="AL198" s="468"/>
      <c r="AM198" s="468"/>
      <c r="AN198" s="468"/>
      <c r="AO198" s="468"/>
      <c r="AP198" s="468"/>
      <c r="AQ198" s="468"/>
      <c r="AR198" s="468"/>
      <c r="AS198" s="468"/>
      <c r="AT198" s="468"/>
      <c r="AU198" s="468"/>
      <c r="AV198" s="468"/>
      <c r="AW198" s="468"/>
      <c r="AX198" s="468"/>
      <c r="AY198" s="468"/>
      <c r="AZ198" s="468"/>
      <c r="BA198" s="468"/>
      <c r="BB198" s="468"/>
      <c r="BC198" s="468"/>
      <c r="BD198" s="468"/>
      <c r="BE198" s="468"/>
      <c r="BF198" s="468"/>
      <c r="BG198" s="468"/>
      <c r="BH198" s="468"/>
      <c r="BI198" s="468"/>
      <c r="BJ198" s="468"/>
      <c r="BK198" s="468"/>
      <c r="BL198" s="468"/>
      <c r="BM198" s="468"/>
      <c r="BN198" s="468"/>
      <c r="BO198" s="468"/>
      <c r="BP198" s="468"/>
      <c r="BQ198" s="468"/>
      <c r="BR198" s="468"/>
      <c r="BS198" s="468"/>
      <c r="BT198" s="468"/>
      <c r="BU198" s="468"/>
      <c r="BV198" s="468"/>
      <c r="BW198" s="468"/>
      <c r="BX198" s="468"/>
      <c r="BY198" s="468"/>
      <c r="BZ198" s="468"/>
      <c r="CA198" s="468"/>
      <c r="CB198" s="468"/>
      <c r="CC198" s="468"/>
      <c r="CD198" s="468"/>
      <c r="CE198" s="468"/>
      <c r="CF198" s="468"/>
    </row>
    <row r="199" spans="1:84" s="265" customFormat="1" ht="15.75" customHeight="1">
      <c r="A199" s="259">
        <v>32</v>
      </c>
      <c r="B199" s="257" t="s">
        <v>16</v>
      </c>
      <c r="C199" s="262">
        <v>0</v>
      </c>
      <c r="D199" s="262">
        <v>6920.75</v>
      </c>
      <c r="E199" s="533" t="s">
        <v>741</v>
      </c>
      <c r="F199" s="466"/>
      <c r="G199" s="466"/>
      <c r="H199" s="467"/>
      <c r="I199" s="468"/>
      <c r="J199" s="468"/>
      <c r="K199" s="468"/>
      <c r="L199" s="468"/>
      <c r="M199" s="468"/>
      <c r="N199" s="468"/>
      <c r="O199" s="468"/>
      <c r="P199" s="468"/>
      <c r="Q199" s="468"/>
      <c r="R199" s="468"/>
      <c r="S199" s="468"/>
      <c r="T199" s="468"/>
      <c r="U199" s="468"/>
      <c r="V199" s="468"/>
      <c r="W199" s="468"/>
      <c r="X199" s="468"/>
      <c r="Y199" s="468"/>
      <c r="Z199" s="468"/>
      <c r="AA199" s="468"/>
      <c r="AB199" s="468"/>
      <c r="AC199" s="468"/>
      <c r="AD199" s="468"/>
      <c r="AE199" s="468"/>
      <c r="AF199" s="468"/>
      <c r="AG199" s="468"/>
      <c r="AH199" s="468"/>
      <c r="AI199" s="468"/>
      <c r="AJ199" s="468"/>
      <c r="AK199" s="468"/>
      <c r="AL199" s="468"/>
      <c r="AM199" s="468"/>
      <c r="AN199" s="468"/>
      <c r="AO199" s="468"/>
      <c r="AP199" s="468"/>
      <c r="AQ199" s="468"/>
      <c r="AR199" s="468"/>
      <c r="AS199" s="468"/>
      <c r="AT199" s="468"/>
      <c r="AU199" s="468"/>
      <c r="AV199" s="468"/>
      <c r="AW199" s="468"/>
      <c r="AX199" s="468"/>
      <c r="AY199" s="468"/>
      <c r="AZ199" s="468"/>
      <c r="BA199" s="468"/>
      <c r="BB199" s="468"/>
      <c r="BC199" s="468"/>
      <c r="BD199" s="468"/>
      <c r="BE199" s="468"/>
      <c r="BF199" s="468"/>
      <c r="BG199" s="468"/>
      <c r="BH199" s="468"/>
      <c r="BI199" s="468"/>
      <c r="BJ199" s="468"/>
      <c r="BK199" s="468"/>
      <c r="BL199" s="468"/>
      <c r="BM199" s="468"/>
      <c r="BN199" s="468"/>
      <c r="BO199" s="468"/>
      <c r="BP199" s="468"/>
      <c r="BQ199" s="468"/>
      <c r="BR199" s="468"/>
      <c r="BS199" s="468"/>
      <c r="BT199" s="468"/>
      <c r="BU199" s="468"/>
      <c r="BV199" s="468"/>
      <c r="BW199" s="468"/>
      <c r="BX199" s="468"/>
      <c r="BY199" s="468"/>
      <c r="BZ199" s="468"/>
      <c r="CA199" s="468"/>
      <c r="CB199" s="468"/>
      <c r="CC199" s="468"/>
      <c r="CD199" s="468"/>
      <c r="CE199" s="468"/>
      <c r="CF199" s="468"/>
    </row>
    <row r="200" spans="1:84" s="265" customFormat="1" ht="15.75" customHeight="1">
      <c r="A200" s="259">
        <v>34</v>
      </c>
      <c r="B200" s="257" t="s">
        <v>18</v>
      </c>
      <c r="C200" s="262">
        <f>'RAČUN PRIHODA I RASHODA'!F1210</f>
        <v>0</v>
      </c>
      <c r="D200" s="262">
        <f>'RAČUN PRIHODA I RASHODA'!G1210</f>
        <v>0</v>
      </c>
      <c r="E200" s="533" t="s">
        <v>741</v>
      </c>
      <c r="F200" s="466"/>
      <c r="G200" s="466"/>
      <c r="H200" s="467"/>
      <c r="I200" s="468"/>
      <c r="J200" s="468"/>
      <c r="K200" s="468"/>
      <c r="L200" s="468"/>
      <c r="M200" s="468"/>
      <c r="N200" s="468"/>
      <c r="O200" s="468"/>
      <c r="P200" s="468"/>
      <c r="Q200" s="468"/>
      <c r="R200" s="468"/>
      <c r="S200" s="468"/>
      <c r="T200" s="468"/>
      <c r="U200" s="468"/>
      <c r="V200" s="468"/>
      <c r="W200" s="468"/>
      <c r="X200" s="468"/>
      <c r="Y200" s="468"/>
      <c r="Z200" s="468"/>
      <c r="AA200" s="468"/>
      <c r="AB200" s="468"/>
      <c r="AC200" s="468"/>
      <c r="AD200" s="468"/>
      <c r="AE200" s="468"/>
      <c r="AF200" s="468"/>
      <c r="AG200" s="468"/>
      <c r="AH200" s="468"/>
      <c r="AI200" s="468"/>
      <c r="AJ200" s="468"/>
      <c r="AK200" s="468"/>
      <c r="AL200" s="468"/>
      <c r="AM200" s="468"/>
      <c r="AN200" s="468"/>
      <c r="AO200" s="468"/>
      <c r="AP200" s="468"/>
      <c r="AQ200" s="468"/>
      <c r="AR200" s="468"/>
      <c r="AS200" s="468"/>
      <c r="AT200" s="468"/>
      <c r="AU200" s="468"/>
      <c r="AV200" s="468"/>
      <c r="AW200" s="468"/>
      <c r="AX200" s="468"/>
      <c r="AY200" s="468"/>
      <c r="AZ200" s="468"/>
      <c r="BA200" s="468"/>
      <c r="BB200" s="468"/>
      <c r="BC200" s="468"/>
      <c r="BD200" s="468"/>
      <c r="BE200" s="468"/>
      <c r="BF200" s="468"/>
      <c r="BG200" s="468"/>
      <c r="BH200" s="468"/>
      <c r="BI200" s="468"/>
      <c r="BJ200" s="468"/>
      <c r="BK200" s="468"/>
      <c r="BL200" s="468"/>
      <c r="BM200" s="468"/>
      <c r="BN200" s="468"/>
      <c r="BO200" s="468"/>
      <c r="BP200" s="468"/>
      <c r="BQ200" s="468"/>
      <c r="BR200" s="468"/>
      <c r="BS200" s="468"/>
      <c r="BT200" s="468"/>
      <c r="BU200" s="468"/>
      <c r="BV200" s="468"/>
      <c r="BW200" s="468"/>
      <c r="BX200" s="468"/>
      <c r="BY200" s="468"/>
      <c r="BZ200" s="468"/>
      <c r="CA200" s="468"/>
      <c r="CB200" s="468"/>
      <c r="CC200" s="468"/>
      <c r="CD200" s="468"/>
      <c r="CE200" s="468"/>
      <c r="CF200" s="468"/>
    </row>
    <row r="201" spans="1:84" s="265" customFormat="1" ht="15.75" customHeight="1">
      <c r="A201" s="259">
        <v>35</v>
      </c>
      <c r="B201" s="257" t="s">
        <v>355</v>
      </c>
      <c r="C201" s="262">
        <f>'RAČUN PRIHODA I RASHODA'!F1229</f>
        <v>0</v>
      </c>
      <c r="D201" s="262">
        <f>'RAČUN PRIHODA I RASHODA'!G1229</f>
        <v>0</v>
      </c>
      <c r="E201" s="533" t="s">
        <v>741</v>
      </c>
      <c r="F201" s="466"/>
      <c r="G201" s="466"/>
      <c r="H201" s="467"/>
      <c r="I201" s="468"/>
      <c r="J201" s="468"/>
      <c r="K201" s="468"/>
      <c r="L201" s="468"/>
      <c r="M201" s="468"/>
      <c r="N201" s="468"/>
      <c r="O201" s="468"/>
      <c r="P201" s="468"/>
      <c r="Q201" s="468"/>
      <c r="R201" s="468"/>
      <c r="S201" s="468"/>
      <c r="T201" s="468"/>
      <c r="U201" s="468"/>
      <c r="V201" s="468"/>
      <c r="W201" s="468"/>
      <c r="X201" s="468"/>
      <c r="Y201" s="468"/>
      <c r="Z201" s="468"/>
      <c r="AA201" s="468"/>
      <c r="AB201" s="468"/>
      <c r="AC201" s="468"/>
      <c r="AD201" s="468"/>
      <c r="AE201" s="468"/>
      <c r="AF201" s="468"/>
      <c r="AG201" s="468"/>
      <c r="AH201" s="468"/>
      <c r="AI201" s="468"/>
      <c r="AJ201" s="468"/>
      <c r="AK201" s="468"/>
      <c r="AL201" s="468"/>
      <c r="AM201" s="468"/>
      <c r="AN201" s="468"/>
      <c r="AO201" s="468"/>
      <c r="AP201" s="468"/>
      <c r="AQ201" s="468"/>
      <c r="AR201" s="468"/>
      <c r="AS201" s="468"/>
      <c r="AT201" s="468"/>
      <c r="AU201" s="468"/>
      <c r="AV201" s="468"/>
      <c r="AW201" s="468"/>
      <c r="AX201" s="468"/>
      <c r="AY201" s="468"/>
      <c r="AZ201" s="468"/>
      <c r="BA201" s="468"/>
      <c r="BB201" s="468"/>
      <c r="BC201" s="468"/>
      <c r="BD201" s="468"/>
      <c r="BE201" s="468"/>
      <c r="BF201" s="468"/>
      <c r="BG201" s="468"/>
      <c r="BH201" s="468"/>
      <c r="BI201" s="468"/>
      <c r="BJ201" s="468"/>
      <c r="BK201" s="468"/>
      <c r="BL201" s="468"/>
      <c r="BM201" s="468"/>
      <c r="BN201" s="468"/>
      <c r="BO201" s="468"/>
      <c r="BP201" s="468"/>
      <c r="BQ201" s="468"/>
      <c r="BR201" s="468"/>
      <c r="BS201" s="468"/>
      <c r="BT201" s="468"/>
      <c r="BU201" s="468"/>
      <c r="BV201" s="468"/>
      <c r="BW201" s="468"/>
      <c r="BX201" s="468"/>
      <c r="BY201" s="468"/>
      <c r="BZ201" s="468"/>
      <c r="CA201" s="468"/>
      <c r="CB201" s="468"/>
      <c r="CC201" s="468"/>
      <c r="CD201" s="468"/>
      <c r="CE201" s="468"/>
      <c r="CF201" s="468"/>
    </row>
    <row r="202" spans="1:84" s="265" customFormat="1" ht="15.75" customHeight="1">
      <c r="A202" s="259">
        <v>36</v>
      </c>
      <c r="B202" s="257" t="s">
        <v>363</v>
      </c>
      <c r="C202" s="262">
        <f>'RAČUN PRIHODA I RASHODA'!F1239</f>
        <v>0</v>
      </c>
      <c r="D202" s="262">
        <v>484.92</v>
      </c>
      <c r="E202" s="533" t="s">
        <v>741</v>
      </c>
      <c r="F202" s="466"/>
      <c r="G202" s="466"/>
      <c r="H202" s="467"/>
      <c r="I202" s="468"/>
      <c r="J202" s="468"/>
      <c r="K202" s="468"/>
      <c r="L202" s="468"/>
      <c r="M202" s="468"/>
      <c r="N202" s="468"/>
      <c r="O202" s="468"/>
      <c r="P202" s="468"/>
      <c r="Q202" s="468"/>
      <c r="R202" s="468"/>
      <c r="S202" s="468"/>
      <c r="T202" s="468"/>
      <c r="U202" s="468"/>
      <c r="V202" s="468"/>
      <c r="W202" s="468"/>
      <c r="X202" s="468"/>
      <c r="Y202" s="468"/>
      <c r="Z202" s="468"/>
      <c r="AA202" s="468"/>
      <c r="AB202" s="468"/>
      <c r="AC202" s="468"/>
      <c r="AD202" s="468"/>
      <c r="AE202" s="468"/>
      <c r="AF202" s="468"/>
      <c r="AG202" s="468"/>
      <c r="AH202" s="468"/>
      <c r="AI202" s="468"/>
      <c r="AJ202" s="468"/>
      <c r="AK202" s="468"/>
      <c r="AL202" s="468"/>
      <c r="AM202" s="468"/>
      <c r="AN202" s="468"/>
      <c r="AO202" s="468"/>
      <c r="AP202" s="468"/>
      <c r="AQ202" s="468"/>
      <c r="AR202" s="468"/>
      <c r="AS202" s="468"/>
      <c r="AT202" s="468"/>
      <c r="AU202" s="468"/>
      <c r="AV202" s="468"/>
      <c r="AW202" s="468"/>
      <c r="AX202" s="468"/>
      <c r="AY202" s="468"/>
      <c r="AZ202" s="468"/>
      <c r="BA202" s="468"/>
      <c r="BB202" s="468"/>
      <c r="BC202" s="468"/>
      <c r="BD202" s="468"/>
      <c r="BE202" s="468"/>
      <c r="BF202" s="468"/>
      <c r="BG202" s="468"/>
      <c r="BH202" s="468"/>
      <c r="BI202" s="468"/>
      <c r="BJ202" s="468"/>
      <c r="BK202" s="468"/>
      <c r="BL202" s="468"/>
      <c r="BM202" s="468"/>
      <c r="BN202" s="468"/>
      <c r="BO202" s="468"/>
      <c r="BP202" s="468"/>
      <c r="BQ202" s="468"/>
      <c r="BR202" s="468"/>
      <c r="BS202" s="468"/>
      <c r="BT202" s="468"/>
      <c r="BU202" s="468"/>
      <c r="BV202" s="468"/>
      <c r="BW202" s="468"/>
      <c r="BX202" s="468"/>
      <c r="BY202" s="468"/>
      <c r="BZ202" s="468"/>
      <c r="CA202" s="468"/>
      <c r="CB202" s="468"/>
      <c r="CC202" s="468"/>
      <c r="CD202" s="468"/>
      <c r="CE202" s="468"/>
      <c r="CF202" s="468"/>
    </row>
    <row r="203" spans="1:84" s="265" customFormat="1" ht="15.75" customHeight="1">
      <c r="A203" s="259">
        <v>37</v>
      </c>
      <c r="B203" s="257" t="s">
        <v>112</v>
      </c>
      <c r="C203" s="262">
        <v>0</v>
      </c>
      <c r="D203" s="262">
        <f>'RAČUN PRIHODA I RASHODA'!G1267</f>
        <v>0</v>
      </c>
      <c r="E203" s="533" t="s">
        <v>741</v>
      </c>
      <c r="F203" s="466"/>
      <c r="G203" s="466"/>
      <c r="H203" s="467"/>
      <c r="I203" s="468"/>
      <c r="J203" s="468"/>
      <c r="K203" s="468"/>
      <c r="L203" s="468"/>
      <c r="M203" s="468"/>
      <c r="N203" s="468"/>
      <c r="O203" s="468"/>
      <c r="P203" s="468"/>
      <c r="Q203" s="468"/>
      <c r="R203" s="468"/>
      <c r="S203" s="468"/>
      <c r="T203" s="468"/>
      <c r="U203" s="468"/>
      <c r="V203" s="468"/>
      <c r="W203" s="468"/>
      <c r="X203" s="468"/>
      <c r="Y203" s="468"/>
      <c r="Z203" s="468"/>
      <c r="AA203" s="468"/>
      <c r="AB203" s="468"/>
      <c r="AC203" s="468"/>
      <c r="AD203" s="468"/>
      <c r="AE203" s="468"/>
      <c r="AF203" s="468"/>
      <c r="AG203" s="468"/>
      <c r="AH203" s="468"/>
      <c r="AI203" s="468"/>
      <c r="AJ203" s="468"/>
      <c r="AK203" s="468"/>
      <c r="AL203" s="468"/>
      <c r="AM203" s="468"/>
      <c r="AN203" s="468"/>
      <c r="AO203" s="468"/>
      <c r="AP203" s="468"/>
      <c r="AQ203" s="468"/>
      <c r="AR203" s="468"/>
      <c r="AS203" s="468"/>
      <c r="AT203" s="468"/>
      <c r="AU203" s="468"/>
      <c r="AV203" s="468"/>
      <c r="AW203" s="468"/>
      <c r="AX203" s="468"/>
      <c r="AY203" s="468"/>
      <c r="AZ203" s="468"/>
      <c r="BA203" s="468"/>
      <c r="BB203" s="468"/>
      <c r="BC203" s="468"/>
      <c r="BD203" s="468"/>
      <c r="BE203" s="468"/>
      <c r="BF203" s="468"/>
      <c r="BG203" s="468"/>
      <c r="BH203" s="468"/>
      <c r="BI203" s="468"/>
      <c r="BJ203" s="468"/>
      <c r="BK203" s="468"/>
      <c r="BL203" s="468"/>
      <c r="BM203" s="468"/>
      <c r="BN203" s="468"/>
      <c r="BO203" s="468"/>
      <c r="BP203" s="468"/>
      <c r="BQ203" s="468"/>
      <c r="BR203" s="468"/>
      <c r="BS203" s="468"/>
      <c r="BT203" s="468"/>
      <c r="BU203" s="468"/>
      <c r="BV203" s="468"/>
      <c r="BW203" s="468"/>
      <c r="BX203" s="468"/>
      <c r="BY203" s="468"/>
      <c r="BZ203" s="468"/>
      <c r="CA203" s="468"/>
      <c r="CB203" s="468"/>
      <c r="CC203" s="468"/>
      <c r="CD203" s="468"/>
      <c r="CE203" s="468"/>
      <c r="CF203" s="468"/>
    </row>
    <row r="204" spans="1:84" s="265" customFormat="1" ht="15.75" customHeight="1">
      <c r="A204" s="259">
        <v>38</v>
      </c>
      <c r="B204" s="257" t="s">
        <v>102</v>
      </c>
      <c r="C204" s="262">
        <f>'RAČUN PRIHODA I RASHODA'!F1278</f>
        <v>0</v>
      </c>
      <c r="D204" s="262">
        <f>'RAČUN PRIHODA I RASHODA'!G1278</f>
        <v>0</v>
      </c>
      <c r="E204" s="533" t="s">
        <v>741</v>
      </c>
      <c r="F204" s="466"/>
      <c r="G204" s="466"/>
      <c r="H204" s="467"/>
      <c r="I204" s="468"/>
      <c r="J204" s="468"/>
      <c r="K204" s="468"/>
      <c r="L204" s="468"/>
      <c r="M204" s="468"/>
      <c r="N204" s="468"/>
      <c r="O204" s="468"/>
      <c r="P204" s="468"/>
      <c r="Q204" s="468"/>
      <c r="R204" s="468"/>
      <c r="S204" s="468"/>
      <c r="T204" s="468"/>
      <c r="U204" s="468"/>
      <c r="V204" s="468"/>
      <c r="W204" s="468"/>
      <c r="X204" s="468"/>
      <c r="Y204" s="468"/>
      <c r="Z204" s="468"/>
      <c r="AA204" s="468"/>
      <c r="AB204" s="468"/>
      <c r="AC204" s="468"/>
      <c r="AD204" s="468"/>
      <c r="AE204" s="468"/>
      <c r="AF204" s="468"/>
      <c r="AG204" s="468"/>
      <c r="AH204" s="468"/>
      <c r="AI204" s="468"/>
      <c r="AJ204" s="468"/>
      <c r="AK204" s="468"/>
      <c r="AL204" s="468"/>
      <c r="AM204" s="468"/>
      <c r="AN204" s="468"/>
      <c r="AO204" s="468"/>
      <c r="AP204" s="468"/>
      <c r="AQ204" s="468"/>
      <c r="AR204" s="468"/>
      <c r="AS204" s="468"/>
      <c r="AT204" s="468"/>
      <c r="AU204" s="468"/>
      <c r="AV204" s="468"/>
      <c r="AW204" s="468"/>
      <c r="AX204" s="468"/>
      <c r="AY204" s="468"/>
      <c r="AZ204" s="468"/>
      <c r="BA204" s="468"/>
      <c r="BB204" s="468"/>
      <c r="BC204" s="468"/>
      <c r="BD204" s="468"/>
      <c r="BE204" s="468"/>
      <c r="BF204" s="468"/>
      <c r="BG204" s="468"/>
      <c r="BH204" s="468"/>
      <c r="BI204" s="468"/>
      <c r="BJ204" s="468"/>
      <c r="BK204" s="468"/>
      <c r="BL204" s="468"/>
      <c r="BM204" s="468"/>
      <c r="BN204" s="468"/>
      <c r="BO204" s="468"/>
      <c r="BP204" s="468"/>
      <c r="BQ204" s="468"/>
      <c r="BR204" s="468"/>
      <c r="BS204" s="468"/>
      <c r="BT204" s="468"/>
      <c r="BU204" s="468"/>
      <c r="BV204" s="468"/>
      <c r="BW204" s="468"/>
      <c r="BX204" s="468"/>
      <c r="BY204" s="468"/>
      <c r="BZ204" s="468"/>
      <c r="CA204" s="468"/>
      <c r="CB204" s="468"/>
      <c r="CC204" s="468"/>
      <c r="CD204" s="468"/>
      <c r="CE204" s="468"/>
      <c r="CF204" s="468"/>
    </row>
    <row r="205" spans="1:84" s="265" customFormat="1" ht="15.75" customHeight="1">
      <c r="A205" s="254">
        <v>4</v>
      </c>
      <c r="B205" s="255" t="s">
        <v>19</v>
      </c>
      <c r="C205" s="264">
        <f>SUM(C206:C210)</f>
        <v>9375</v>
      </c>
      <c r="D205" s="264">
        <f>SUM(D206:D210)</f>
        <v>8536.8799999999992</v>
      </c>
      <c r="E205" s="526">
        <f t="shared" si="8"/>
        <v>91.060053333333329</v>
      </c>
      <c r="F205" s="466"/>
      <c r="G205" s="466"/>
      <c r="H205" s="467"/>
      <c r="I205" s="468"/>
      <c r="J205" s="468"/>
      <c r="K205" s="468"/>
      <c r="L205" s="468"/>
      <c r="M205" s="468"/>
      <c r="N205" s="468"/>
      <c r="O205" s="468"/>
      <c r="P205" s="468"/>
      <c r="Q205" s="468"/>
      <c r="R205" s="468"/>
      <c r="S205" s="468"/>
      <c r="T205" s="468"/>
      <c r="U205" s="468"/>
      <c r="V205" s="468"/>
      <c r="W205" s="468"/>
      <c r="X205" s="468"/>
      <c r="Y205" s="468"/>
      <c r="Z205" s="468"/>
      <c r="AA205" s="468"/>
      <c r="AB205" s="468"/>
      <c r="AC205" s="468"/>
      <c r="AD205" s="468"/>
      <c r="AE205" s="468"/>
      <c r="AF205" s="468"/>
      <c r="AG205" s="468"/>
      <c r="AH205" s="468"/>
      <c r="AI205" s="468"/>
      <c r="AJ205" s="468"/>
      <c r="AK205" s="468"/>
      <c r="AL205" s="468"/>
      <c r="AM205" s="468"/>
      <c r="AN205" s="468"/>
      <c r="AO205" s="468"/>
      <c r="AP205" s="468"/>
      <c r="AQ205" s="468"/>
      <c r="AR205" s="468"/>
      <c r="AS205" s="468"/>
      <c r="AT205" s="468"/>
      <c r="AU205" s="468"/>
      <c r="AV205" s="468"/>
      <c r="AW205" s="468"/>
      <c r="AX205" s="468"/>
      <c r="AY205" s="468"/>
      <c r="AZ205" s="468"/>
      <c r="BA205" s="468"/>
      <c r="BB205" s="468"/>
      <c r="BC205" s="468"/>
      <c r="BD205" s="468"/>
      <c r="BE205" s="468"/>
      <c r="BF205" s="468"/>
      <c r="BG205" s="468"/>
      <c r="BH205" s="468"/>
      <c r="BI205" s="468"/>
      <c r="BJ205" s="468"/>
      <c r="BK205" s="468"/>
      <c r="BL205" s="468"/>
      <c r="BM205" s="468"/>
      <c r="BN205" s="468"/>
      <c r="BO205" s="468"/>
      <c r="BP205" s="468"/>
      <c r="BQ205" s="468"/>
      <c r="BR205" s="468"/>
      <c r="BS205" s="468"/>
      <c r="BT205" s="468"/>
      <c r="BU205" s="468"/>
      <c r="BV205" s="468"/>
      <c r="BW205" s="468"/>
      <c r="BX205" s="468"/>
      <c r="BY205" s="468"/>
      <c r="BZ205" s="468"/>
      <c r="CA205" s="468"/>
      <c r="CB205" s="468"/>
      <c r="CC205" s="468"/>
      <c r="CD205" s="468"/>
      <c r="CE205" s="468"/>
      <c r="CF205" s="468"/>
    </row>
    <row r="206" spans="1:84" s="265" customFormat="1" ht="15.75" customHeight="1">
      <c r="A206" s="259">
        <v>41</v>
      </c>
      <c r="B206" s="257" t="s">
        <v>419</v>
      </c>
      <c r="C206" s="262">
        <f>'RAČUN PRIHODA I RASHODA'!F1301</f>
        <v>0</v>
      </c>
      <c r="D206" s="262">
        <f>'RAČUN PRIHODA I RASHODA'!G1301</f>
        <v>0</v>
      </c>
      <c r="E206" s="533" t="s">
        <v>741</v>
      </c>
      <c r="F206" s="466"/>
      <c r="G206" s="466"/>
      <c r="H206" s="467"/>
      <c r="I206" s="468"/>
      <c r="J206" s="468"/>
      <c r="K206" s="468"/>
      <c r="L206" s="468"/>
      <c r="M206" s="468"/>
      <c r="N206" s="468"/>
      <c r="O206" s="468"/>
      <c r="P206" s="468"/>
      <c r="Q206" s="468"/>
      <c r="R206" s="468"/>
      <c r="S206" s="468"/>
      <c r="T206" s="468"/>
      <c r="U206" s="468"/>
      <c r="V206" s="468"/>
      <c r="W206" s="468"/>
      <c r="X206" s="468"/>
      <c r="Y206" s="468"/>
      <c r="Z206" s="468"/>
      <c r="AA206" s="468"/>
      <c r="AB206" s="468"/>
      <c r="AC206" s="468"/>
      <c r="AD206" s="468"/>
      <c r="AE206" s="468"/>
      <c r="AF206" s="468"/>
      <c r="AG206" s="468"/>
      <c r="AH206" s="468"/>
      <c r="AI206" s="468"/>
      <c r="AJ206" s="468"/>
      <c r="AK206" s="468"/>
      <c r="AL206" s="468"/>
      <c r="AM206" s="468"/>
      <c r="AN206" s="468"/>
      <c r="AO206" s="468"/>
      <c r="AP206" s="468"/>
      <c r="AQ206" s="468"/>
      <c r="AR206" s="468"/>
      <c r="AS206" s="468"/>
      <c r="AT206" s="468"/>
      <c r="AU206" s="468"/>
      <c r="AV206" s="468"/>
      <c r="AW206" s="468"/>
      <c r="AX206" s="468"/>
      <c r="AY206" s="468"/>
      <c r="AZ206" s="468"/>
      <c r="BA206" s="468"/>
      <c r="BB206" s="468"/>
      <c r="BC206" s="468"/>
      <c r="BD206" s="468"/>
      <c r="BE206" s="468"/>
      <c r="BF206" s="468"/>
      <c r="BG206" s="468"/>
      <c r="BH206" s="468"/>
      <c r="BI206" s="468"/>
      <c r="BJ206" s="468"/>
      <c r="BK206" s="468"/>
      <c r="BL206" s="468"/>
      <c r="BM206" s="468"/>
      <c r="BN206" s="468"/>
      <c r="BO206" s="468"/>
      <c r="BP206" s="468"/>
      <c r="BQ206" s="468"/>
      <c r="BR206" s="468"/>
      <c r="BS206" s="468"/>
      <c r="BT206" s="468"/>
      <c r="BU206" s="468"/>
      <c r="BV206" s="468"/>
      <c r="BW206" s="468"/>
      <c r="BX206" s="468"/>
      <c r="BY206" s="468"/>
      <c r="BZ206" s="468"/>
      <c r="CA206" s="468"/>
      <c r="CB206" s="468"/>
      <c r="CC206" s="468"/>
      <c r="CD206" s="468"/>
      <c r="CE206" s="468"/>
      <c r="CF206" s="468"/>
    </row>
    <row r="207" spans="1:84" s="265" customFormat="1" ht="15.75" customHeight="1">
      <c r="A207" s="259">
        <v>42</v>
      </c>
      <c r="B207" s="257" t="s">
        <v>20</v>
      </c>
      <c r="C207" s="262">
        <v>9375</v>
      </c>
      <c r="D207" s="262">
        <v>8536.8799999999992</v>
      </c>
      <c r="E207" s="533">
        <f t="shared" si="8"/>
        <v>91.060053333333329</v>
      </c>
      <c r="F207" s="466"/>
      <c r="G207" s="466"/>
      <c r="H207" s="467"/>
      <c r="I207" s="468"/>
      <c r="J207" s="468"/>
      <c r="K207" s="468"/>
      <c r="L207" s="468"/>
      <c r="M207" s="468"/>
      <c r="N207" s="468"/>
      <c r="O207" s="468"/>
      <c r="P207" s="468"/>
      <c r="Q207" s="468"/>
      <c r="R207" s="468"/>
      <c r="S207" s="468"/>
      <c r="T207" s="468"/>
      <c r="U207" s="468"/>
      <c r="V207" s="468"/>
      <c r="W207" s="468"/>
      <c r="X207" s="468"/>
      <c r="Y207" s="468"/>
      <c r="Z207" s="468"/>
      <c r="AA207" s="468"/>
      <c r="AB207" s="468"/>
      <c r="AC207" s="468"/>
      <c r="AD207" s="468"/>
      <c r="AE207" s="468"/>
      <c r="AF207" s="468"/>
      <c r="AG207" s="468"/>
      <c r="AH207" s="468"/>
      <c r="AI207" s="468"/>
      <c r="AJ207" s="468"/>
      <c r="AK207" s="468"/>
      <c r="AL207" s="468"/>
      <c r="AM207" s="468"/>
      <c r="AN207" s="468"/>
      <c r="AO207" s="468"/>
      <c r="AP207" s="468"/>
      <c r="AQ207" s="468"/>
      <c r="AR207" s="468"/>
      <c r="AS207" s="468"/>
      <c r="AT207" s="468"/>
      <c r="AU207" s="468"/>
      <c r="AV207" s="468"/>
      <c r="AW207" s="468"/>
      <c r="AX207" s="468"/>
      <c r="AY207" s="468"/>
      <c r="AZ207" s="468"/>
      <c r="BA207" s="468"/>
      <c r="BB207" s="468"/>
      <c r="BC207" s="468"/>
      <c r="BD207" s="468"/>
      <c r="BE207" s="468"/>
      <c r="BF207" s="468"/>
      <c r="BG207" s="468"/>
      <c r="BH207" s="468"/>
      <c r="BI207" s="468"/>
      <c r="BJ207" s="468"/>
      <c r="BK207" s="468"/>
      <c r="BL207" s="468"/>
      <c r="BM207" s="468"/>
      <c r="BN207" s="468"/>
      <c r="BO207" s="468"/>
      <c r="BP207" s="468"/>
      <c r="BQ207" s="468"/>
      <c r="BR207" s="468"/>
      <c r="BS207" s="468"/>
      <c r="BT207" s="468"/>
      <c r="BU207" s="468"/>
      <c r="BV207" s="468"/>
      <c r="BW207" s="468"/>
      <c r="BX207" s="468"/>
      <c r="BY207" s="468"/>
      <c r="BZ207" s="468"/>
      <c r="CA207" s="468"/>
      <c r="CB207" s="468"/>
      <c r="CC207" s="468"/>
      <c r="CD207" s="468"/>
      <c r="CE207" s="468"/>
      <c r="CF207" s="468"/>
    </row>
    <row r="208" spans="1:84" s="265" customFormat="1" ht="15.75" customHeight="1">
      <c r="A208" s="259">
        <v>43</v>
      </c>
      <c r="B208" s="257" t="s">
        <v>481</v>
      </c>
      <c r="C208" s="262">
        <f>'RAČUN PRIHODA I RASHODA'!F1346</f>
        <v>0</v>
      </c>
      <c r="D208" s="262">
        <f>'RAČUN PRIHODA I RASHODA'!G1346</f>
        <v>0</v>
      </c>
      <c r="E208" s="533" t="s">
        <v>741</v>
      </c>
      <c r="F208" s="466"/>
      <c r="G208" s="466"/>
      <c r="H208" s="467"/>
      <c r="I208" s="468"/>
      <c r="J208" s="468"/>
      <c r="K208" s="468"/>
      <c r="L208" s="468"/>
      <c r="M208" s="468"/>
      <c r="N208" s="468"/>
      <c r="O208" s="468"/>
      <c r="P208" s="468"/>
      <c r="Q208" s="468"/>
      <c r="R208" s="468"/>
      <c r="S208" s="468"/>
      <c r="T208" s="468"/>
      <c r="U208" s="468"/>
      <c r="V208" s="468"/>
      <c r="W208" s="468"/>
      <c r="X208" s="468"/>
      <c r="Y208" s="468"/>
      <c r="Z208" s="468"/>
      <c r="AA208" s="468"/>
      <c r="AB208" s="468"/>
      <c r="AC208" s="468"/>
      <c r="AD208" s="468"/>
      <c r="AE208" s="468"/>
      <c r="AF208" s="468"/>
      <c r="AG208" s="468"/>
      <c r="AH208" s="468"/>
      <c r="AI208" s="468"/>
      <c r="AJ208" s="468"/>
      <c r="AK208" s="468"/>
      <c r="AL208" s="468"/>
      <c r="AM208" s="468"/>
      <c r="AN208" s="468"/>
      <c r="AO208" s="468"/>
      <c r="AP208" s="468"/>
      <c r="AQ208" s="468"/>
      <c r="AR208" s="468"/>
      <c r="AS208" s="468"/>
      <c r="AT208" s="468"/>
      <c r="AU208" s="468"/>
      <c r="AV208" s="468"/>
      <c r="AW208" s="468"/>
      <c r="AX208" s="468"/>
      <c r="AY208" s="468"/>
      <c r="AZ208" s="468"/>
      <c r="BA208" s="468"/>
      <c r="BB208" s="468"/>
      <c r="BC208" s="468"/>
      <c r="BD208" s="468"/>
      <c r="BE208" s="468"/>
      <c r="BF208" s="468"/>
      <c r="BG208" s="468"/>
      <c r="BH208" s="468"/>
      <c r="BI208" s="468"/>
      <c r="BJ208" s="468"/>
      <c r="BK208" s="468"/>
      <c r="BL208" s="468"/>
      <c r="BM208" s="468"/>
      <c r="BN208" s="468"/>
      <c r="BO208" s="468"/>
      <c r="BP208" s="468"/>
      <c r="BQ208" s="468"/>
      <c r="BR208" s="468"/>
      <c r="BS208" s="468"/>
      <c r="BT208" s="468"/>
      <c r="BU208" s="468"/>
      <c r="BV208" s="468"/>
      <c r="BW208" s="468"/>
      <c r="BX208" s="468"/>
      <c r="BY208" s="468"/>
      <c r="BZ208" s="468"/>
      <c r="CA208" s="468"/>
      <c r="CB208" s="468"/>
      <c r="CC208" s="468"/>
      <c r="CD208" s="468"/>
      <c r="CE208" s="468"/>
      <c r="CF208" s="468"/>
    </row>
    <row r="209" spans="1:84" s="265" customFormat="1" ht="15.75" customHeight="1">
      <c r="A209" s="259">
        <v>44</v>
      </c>
      <c r="B209" s="257" t="s">
        <v>487</v>
      </c>
      <c r="C209" s="262">
        <f>'RAČUN PRIHODA I RASHODA'!F1350</f>
        <v>0</v>
      </c>
      <c r="D209" s="262">
        <f>'RAČUN PRIHODA I RASHODA'!G1350</f>
        <v>0</v>
      </c>
      <c r="E209" s="533" t="s">
        <v>741</v>
      </c>
      <c r="F209" s="466"/>
      <c r="G209" s="466"/>
      <c r="H209" s="467"/>
      <c r="I209" s="468"/>
      <c r="J209" s="468"/>
      <c r="K209" s="468"/>
      <c r="L209" s="468"/>
      <c r="M209" s="468"/>
      <c r="N209" s="468"/>
      <c r="O209" s="468"/>
      <c r="P209" s="468"/>
      <c r="Q209" s="468"/>
      <c r="R209" s="468"/>
      <c r="S209" s="468"/>
      <c r="T209" s="468"/>
      <c r="U209" s="468"/>
      <c r="V209" s="468"/>
      <c r="W209" s="468"/>
      <c r="X209" s="468"/>
      <c r="Y209" s="468"/>
      <c r="Z209" s="468"/>
      <c r="AA209" s="468"/>
      <c r="AB209" s="468"/>
      <c r="AC209" s="468"/>
      <c r="AD209" s="468"/>
      <c r="AE209" s="468"/>
      <c r="AF209" s="468"/>
      <c r="AG209" s="468"/>
      <c r="AH209" s="468"/>
      <c r="AI209" s="468"/>
      <c r="AJ209" s="468"/>
      <c r="AK209" s="468"/>
      <c r="AL209" s="468"/>
      <c r="AM209" s="468"/>
      <c r="AN209" s="468"/>
      <c r="AO209" s="468"/>
      <c r="AP209" s="468"/>
      <c r="AQ209" s="468"/>
      <c r="AR209" s="468"/>
      <c r="AS209" s="468"/>
      <c r="AT209" s="468"/>
      <c r="AU209" s="468"/>
      <c r="AV209" s="468"/>
      <c r="AW209" s="468"/>
      <c r="AX209" s="468"/>
      <c r="AY209" s="468"/>
      <c r="AZ209" s="468"/>
      <c r="BA209" s="468"/>
      <c r="BB209" s="468"/>
      <c r="BC209" s="468"/>
      <c r="BD209" s="468"/>
      <c r="BE209" s="468"/>
      <c r="BF209" s="468"/>
      <c r="BG209" s="468"/>
      <c r="BH209" s="468"/>
      <c r="BI209" s="468"/>
      <c r="BJ209" s="468"/>
      <c r="BK209" s="468"/>
      <c r="BL209" s="468"/>
      <c r="BM209" s="468"/>
      <c r="BN209" s="468"/>
      <c r="BO209" s="468"/>
      <c r="BP209" s="468"/>
      <c r="BQ209" s="468"/>
      <c r="BR209" s="468"/>
      <c r="BS209" s="468"/>
      <c r="BT209" s="468"/>
      <c r="BU209" s="468"/>
      <c r="BV209" s="468"/>
      <c r="BW209" s="468"/>
      <c r="BX209" s="468"/>
      <c r="BY209" s="468"/>
      <c r="BZ209" s="468"/>
      <c r="CA209" s="468"/>
      <c r="CB209" s="468"/>
      <c r="CC209" s="468"/>
      <c r="CD209" s="468"/>
      <c r="CE209" s="468"/>
      <c r="CF209" s="468"/>
    </row>
    <row r="210" spans="1:84" s="265" customFormat="1" ht="15.75" customHeight="1">
      <c r="A210" s="259">
        <v>45</v>
      </c>
      <c r="B210" s="257" t="s">
        <v>140</v>
      </c>
      <c r="C210" s="262">
        <f>'RAČUN PRIHODA I RASHODA'!F1353</f>
        <v>0</v>
      </c>
      <c r="D210" s="262">
        <f>'RAČUN PRIHODA I RASHODA'!G1353</f>
        <v>0</v>
      </c>
      <c r="E210" s="533" t="s">
        <v>741</v>
      </c>
      <c r="F210" s="466"/>
      <c r="G210" s="466"/>
      <c r="H210" s="467"/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8"/>
      <c r="T210" s="468"/>
      <c r="U210" s="468"/>
      <c r="V210" s="468"/>
      <c r="W210" s="468"/>
      <c r="X210" s="468"/>
      <c r="Y210" s="468"/>
      <c r="Z210" s="468"/>
      <c r="AA210" s="468"/>
      <c r="AB210" s="468"/>
      <c r="AC210" s="468"/>
      <c r="AD210" s="468"/>
      <c r="AE210" s="468"/>
      <c r="AF210" s="468"/>
      <c r="AG210" s="468"/>
      <c r="AH210" s="468"/>
      <c r="AI210" s="468"/>
      <c r="AJ210" s="468"/>
      <c r="AK210" s="468"/>
      <c r="AL210" s="468"/>
      <c r="AM210" s="468"/>
      <c r="AN210" s="468"/>
      <c r="AO210" s="468"/>
      <c r="AP210" s="468"/>
      <c r="AQ210" s="468"/>
      <c r="AR210" s="468"/>
      <c r="AS210" s="468"/>
      <c r="AT210" s="468"/>
      <c r="AU210" s="468"/>
      <c r="AV210" s="468"/>
      <c r="AW210" s="468"/>
      <c r="AX210" s="468"/>
      <c r="AY210" s="468"/>
      <c r="AZ210" s="468"/>
      <c r="BA210" s="468"/>
      <c r="BB210" s="468"/>
      <c r="BC210" s="468"/>
      <c r="BD210" s="468"/>
      <c r="BE210" s="468"/>
      <c r="BF210" s="468"/>
      <c r="BG210" s="468"/>
      <c r="BH210" s="468"/>
      <c r="BI210" s="468"/>
      <c r="BJ210" s="468"/>
      <c r="BK210" s="468"/>
      <c r="BL210" s="468"/>
      <c r="BM210" s="468"/>
      <c r="BN210" s="468"/>
      <c r="BO210" s="468"/>
      <c r="BP210" s="468"/>
      <c r="BQ210" s="468"/>
      <c r="BR210" s="468"/>
      <c r="BS210" s="468"/>
      <c r="BT210" s="468"/>
      <c r="BU210" s="468"/>
      <c r="BV210" s="468"/>
      <c r="BW210" s="468"/>
      <c r="BX210" s="468"/>
      <c r="BY210" s="468"/>
      <c r="BZ210" s="468"/>
      <c r="CA210" s="468"/>
      <c r="CB210" s="468"/>
      <c r="CC210" s="468"/>
      <c r="CD210" s="468"/>
      <c r="CE210" s="468"/>
      <c r="CF210" s="468"/>
    </row>
    <row r="211" spans="1:84" s="265" customFormat="1" ht="15.75" customHeight="1">
      <c r="A211" s="274" t="s">
        <v>729</v>
      </c>
      <c r="B211" s="380" t="s">
        <v>730</v>
      </c>
      <c r="C211" s="276">
        <f>C212</f>
        <v>113696</v>
      </c>
      <c r="D211" s="276">
        <f>D212</f>
        <v>35179.19</v>
      </c>
      <c r="E211" s="531">
        <f>SUM(D211/C211*100)</f>
        <v>30.94144912749789</v>
      </c>
      <c r="F211" s="466"/>
      <c r="G211" s="466"/>
      <c r="H211" s="467"/>
      <c r="I211" s="468"/>
      <c r="J211" s="468"/>
      <c r="K211" s="468"/>
      <c r="L211" s="468"/>
      <c r="M211" s="468"/>
      <c r="N211" s="468"/>
      <c r="O211" s="468"/>
      <c r="P211" s="468"/>
      <c r="Q211" s="468"/>
      <c r="R211" s="468"/>
      <c r="S211" s="468"/>
      <c r="T211" s="468"/>
      <c r="U211" s="468"/>
      <c r="V211" s="468"/>
      <c r="W211" s="468"/>
      <c r="X211" s="468"/>
      <c r="Y211" s="468"/>
      <c r="Z211" s="468"/>
      <c r="AA211" s="468"/>
      <c r="AB211" s="468"/>
      <c r="AC211" s="468"/>
      <c r="AD211" s="468"/>
      <c r="AE211" s="468"/>
      <c r="AF211" s="468"/>
      <c r="AG211" s="468"/>
      <c r="AH211" s="468"/>
      <c r="AI211" s="468"/>
      <c r="AJ211" s="468"/>
      <c r="AK211" s="468"/>
      <c r="AL211" s="468"/>
      <c r="AM211" s="468"/>
      <c r="AN211" s="468"/>
      <c r="AO211" s="468"/>
      <c r="AP211" s="468"/>
      <c r="AQ211" s="468"/>
      <c r="AR211" s="468"/>
      <c r="AS211" s="468"/>
      <c r="AT211" s="468"/>
      <c r="AU211" s="468"/>
      <c r="AV211" s="468"/>
      <c r="AW211" s="468"/>
      <c r="AX211" s="468"/>
      <c r="AY211" s="468"/>
      <c r="AZ211" s="468"/>
      <c r="BA211" s="468"/>
      <c r="BB211" s="468"/>
      <c r="BC211" s="468"/>
      <c r="BD211" s="468"/>
      <c r="BE211" s="468"/>
      <c r="BF211" s="468"/>
      <c r="BG211" s="468"/>
      <c r="BH211" s="468"/>
      <c r="BI211" s="468"/>
      <c r="BJ211" s="468"/>
      <c r="BK211" s="468"/>
      <c r="BL211" s="468"/>
      <c r="BM211" s="468"/>
      <c r="BN211" s="468"/>
      <c r="BO211" s="468"/>
      <c r="BP211" s="468"/>
      <c r="BQ211" s="468"/>
      <c r="BR211" s="468"/>
      <c r="BS211" s="468"/>
      <c r="BT211" s="468"/>
      <c r="BU211" s="468"/>
      <c r="BV211" s="468"/>
      <c r="BW211" s="468"/>
      <c r="BX211" s="468"/>
      <c r="BY211" s="468"/>
      <c r="BZ211" s="468"/>
      <c r="CA211" s="468"/>
      <c r="CB211" s="468"/>
      <c r="CC211" s="468"/>
      <c r="CD211" s="468"/>
      <c r="CE211" s="468"/>
      <c r="CF211" s="468"/>
    </row>
    <row r="212" spans="1:84" s="265" customFormat="1" ht="15.75" customHeight="1">
      <c r="A212" s="261">
        <v>942</v>
      </c>
      <c r="B212" s="277" t="s">
        <v>701</v>
      </c>
      <c r="C212" s="278">
        <f>C213</f>
        <v>113696</v>
      </c>
      <c r="D212" s="278">
        <f>D213</f>
        <v>35179.19</v>
      </c>
      <c r="E212" s="531">
        <f>SUM(D212/C212*100)</f>
        <v>30.94144912749789</v>
      </c>
      <c r="F212" s="466"/>
      <c r="G212" s="466"/>
      <c r="H212" s="467"/>
      <c r="I212" s="468"/>
      <c r="J212" s="468"/>
      <c r="K212" s="468"/>
      <c r="L212" s="468"/>
      <c r="M212" s="468"/>
      <c r="N212" s="468"/>
      <c r="O212" s="468"/>
      <c r="P212" s="468"/>
      <c r="Q212" s="468"/>
      <c r="R212" s="468"/>
      <c r="S212" s="468"/>
      <c r="T212" s="468"/>
      <c r="U212" s="468"/>
      <c r="V212" s="468"/>
      <c r="W212" s="468"/>
      <c r="X212" s="468"/>
      <c r="Y212" s="468"/>
      <c r="Z212" s="468"/>
      <c r="AA212" s="468"/>
      <c r="AB212" s="468"/>
      <c r="AC212" s="468"/>
      <c r="AD212" s="468"/>
      <c r="AE212" s="468"/>
      <c r="AF212" s="468"/>
      <c r="AG212" s="468"/>
      <c r="AH212" s="468"/>
      <c r="AI212" s="468"/>
      <c r="AJ212" s="468"/>
      <c r="AK212" s="468"/>
      <c r="AL212" s="468"/>
      <c r="AM212" s="468"/>
      <c r="AN212" s="468"/>
      <c r="AO212" s="468"/>
      <c r="AP212" s="468"/>
      <c r="AQ212" s="468"/>
      <c r="AR212" s="468"/>
      <c r="AS212" s="468"/>
      <c r="AT212" s="468"/>
      <c r="AU212" s="468"/>
      <c r="AV212" s="468"/>
      <c r="AW212" s="468"/>
      <c r="AX212" s="468"/>
      <c r="AY212" s="468"/>
      <c r="AZ212" s="468"/>
      <c r="BA212" s="468"/>
      <c r="BB212" s="468"/>
      <c r="BC212" s="468"/>
      <c r="BD212" s="468"/>
      <c r="BE212" s="468"/>
      <c r="BF212" s="468"/>
      <c r="BG212" s="468"/>
      <c r="BH212" s="468"/>
      <c r="BI212" s="468"/>
      <c r="BJ212" s="468"/>
      <c r="BK212" s="468"/>
      <c r="BL212" s="468"/>
      <c r="BM212" s="468"/>
      <c r="BN212" s="468"/>
      <c r="BO212" s="468"/>
      <c r="BP212" s="468"/>
      <c r="BQ212" s="468"/>
      <c r="BR212" s="468"/>
      <c r="BS212" s="468"/>
      <c r="BT212" s="468"/>
      <c r="BU212" s="468"/>
      <c r="BV212" s="468"/>
      <c r="BW212" s="468"/>
      <c r="BX212" s="468"/>
      <c r="BY212" s="468"/>
      <c r="BZ212" s="468"/>
      <c r="CA212" s="468"/>
      <c r="CB212" s="468"/>
      <c r="CC212" s="468"/>
      <c r="CD212" s="468"/>
      <c r="CE212" s="468"/>
      <c r="CF212" s="468"/>
    </row>
    <row r="213" spans="1:84" s="265" customFormat="1" ht="15.75" customHeight="1">
      <c r="A213" s="263">
        <v>61</v>
      </c>
      <c r="B213" s="279" t="s">
        <v>50</v>
      </c>
      <c r="C213" s="280">
        <f>C214+C222</f>
        <v>113696</v>
      </c>
      <c r="D213" s="280">
        <f>D214+D222</f>
        <v>35179.19</v>
      </c>
      <c r="E213" s="532">
        <f t="shared" ref="E213:E216" si="12">SUM(D213/C213*100)</f>
        <v>30.94144912749789</v>
      </c>
      <c r="F213" s="466"/>
      <c r="G213" s="466"/>
      <c r="H213" s="467"/>
      <c r="I213" s="468"/>
      <c r="J213" s="468"/>
      <c r="K213" s="468"/>
      <c r="L213" s="468"/>
      <c r="M213" s="468"/>
      <c r="N213" s="468"/>
      <c r="O213" s="468"/>
      <c r="P213" s="468"/>
      <c r="Q213" s="468"/>
      <c r="R213" s="468"/>
      <c r="S213" s="468"/>
      <c r="T213" s="468"/>
      <c r="U213" s="468"/>
      <c r="V213" s="468"/>
      <c r="W213" s="468"/>
      <c r="X213" s="468"/>
      <c r="Y213" s="468"/>
      <c r="Z213" s="468"/>
      <c r="AA213" s="468"/>
      <c r="AB213" s="468"/>
      <c r="AC213" s="468"/>
      <c r="AD213" s="468"/>
      <c r="AE213" s="468"/>
      <c r="AF213" s="468"/>
      <c r="AG213" s="468"/>
      <c r="AH213" s="468"/>
      <c r="AI213" s="468"/>
      <c r="AJ213" s="468"/>
      <c r="AK213" s="468"/>
      <c r="AL213" s="468"/>
      <c r="AM213" s="468"/>
      <c r="AN213" s="468"/>
      <c r="AO213" s="468"/>
      <c r="AP213" s="468"/>
      <c r="AQ213" s="468"/>
      <c r="AR213" s="468"/>
      <c r="AS213" s="468"/>
      <c r="AT213" s="468"/>
      <c r="AU213" s="468"/>
      <c r="AV213" s="468"/>
      <c r="AW213" s="468"/>
      <c r="AX213" s="468"/>
      <c r="AY213" s="468"/>
      <c r="AZ213" s="468"/>
      <c r="BA213" s="468"/>
      <c r="BB213" s="468"/>
      <c r="BC213" s="468"/>
      <c r="BD213" s="468"/>
      <c r="BE213" s="468"/>
      <c r="BF213" s="468"/>
      <c r="BG213" s="468"/>
      <c r="BH213" s="468"/>
      <c r="BI213" s="468"/>
      <c r="BJ213" s="468"/>
      <c r="BK213" s="468"/>
      <c r="BL213" s="468"/>
      <c r="BM213" s="468"/>
      <c r="BN213" s="468"/>
      <c r="BO213" s="468"/>
      <c r="BP213" s="468"/>
      <c r="BQ213" s="468"/>
      <c r="BR213" s="468"/>
      <c r="BS213" s="468"/>
      <c r="BT213" s="468"/>
      <c r="BU213" s="468"/>
      <c r="BV213" s="468"/>
      <c r="BW213" s="468"/>
      <c r="BX213" s="468"/>
      <c r="BY213" s="468"/>
      <c r="BZ213" s="468"/>
      <c r="CA213" s="468"/>
      <c r="CB213" s="468"/>
      <c r="CC213" s="468"/>
      <c r="CD213" s="468"/>
      <c r="CE213" s="468"/>
      <c r="CF213" s="468"/>
    </row>
    <row r="214" spans="1:84" s="265" customFormat="1" ht="15.75" customHeight="1">
      <c r="A214" s="282">
        <v>3</v>
      </c>
      <c r="B214" s="260" t="s">
        <v>38</v>
      </c>
      <c r="C214" s="283">
        <f>SUM(C215:C221)</f>
        <v>113696</v>
      </c>
      <c r="D214" s="283">
        <f>D215+D216</f>
        <v>35179.19</v>
      </c>
      <c r="E214" s="526">
        <f t="shared" si="12"/>
        <v>30.94144912749789</v>
      </c>
      <c r="F214" s="466"/>
      <c r="G214" s="466"/>
      <c r="H214" s="467"/>
      <c r="I214" s="468"/>
      <c r="J214" s="468"/>
      <c r="K214" s="468"/>
      <c r="L214" s="468"/>
      <c r="M214" s="468"/>
      <c r="N214" s="468"/>
      <c r="O214" s="468"/>
      <c r="P214" s="468"/>
      <c r="Q214" s="468"/>
      <c r="R214" s="468"/>
      <c r="S214" s="468"/>
      <c r="T214" s="468"/>
      <c r="U214" s="468"/>
      <c r="V214" s="468"/>
      <c r="W214" s="468"/>
      <c r="X214" s="468"/>
      <c r="Y214" s="468"/>
      <c r="Z214" s="468"/>
      <c r="AA214" s="468"/>
      <c r="AB214" s="468"/>
      <c r="AC214" s="468"/>
      <c r="AD214" s="468"/>
      <c r="AE214" s="468"/>
      <c r="AF214" s="468"/>
      <c r="AG214" s="468"/>
      <c r="AH214" s="468"/>
      <c r="AI214" s="468"/>
      <c r="AJ214" s="468"/>
      <c r="AK214" s="468"/>
      <c r="AL214" s="468"/>
      <c r="AM214" s="468"/>
      <c r="AN214" s="468"/>
      <c r="AO214" s="468"/>
      <c r="AP214" s="468"/>
      <c r="AQ214" s="468"/>
      <c r="AR214" s="468"/>
      <c r="AS214" s="468"/>
      <c r="AT214" s="468"/>
      <c r="AU214" s="468"/>
      <c r="AV214" s="468"/>
      <c r="AW214" s="468"/>
      <c r="AX214" s="468"/>
      <c r="AY214" s="468"/>
      <c r="AZ214" s="468"/>
      <c r="BA214" s="468"/>
      <c r="BB214" s="468"/>
      <c r="BC214" s="468"/>
      <c r="BD214" s="468"/>
      <c r="BE214" s="468"/>
      <c r="BF214" s="468"/>
      <c r="BG214" s="468"/>
      <c r="BH214" s="468"/>
      <c r="BI214" s="468"/>
      <c r="BJ214" s="468"/>
      <c r="BK214" s="468"/>
      <c r="BL214" s="468"/>
      <c r="BM214" s="468"/>
      <c r="BN214" s="468"/>
      <c r="BO214" s="468"/>
      <c r="BP214" s="468"/>
      <c r="BQ214" s="468"/>
      <c r="BR214" s="468"/>
      <c r="BS214" s="468"/>
      <c r="BT214" s="468"/>
      <c r="BU214" s="468"/>
      <c r="BV214" s="468"/>
      <c r="BW214" s="468"/>
      <c r="BX214" s="468"/>
      <c r="BY214" s="468"/>
      <c r="BZ214" s="468"/>
      <c r="CA214" s="468"/>
      <c r="CB214" s="468"/>
      <c r="CC214" s="468"/>
      <c r="CD214" s="468"/>
      <c r="CE214" s="468"/>
      <c r="CF214" s="468"/>
    </row>
    <row r="215" spans="1:84" s="265" customFormat="1" ht="15.75" customHeight="1">
      <c r="A215" s="258">
        <v>31</v>
      </c>
      <c r="B215" s="256" t="s">
        <v>15</v>
      </c>
      <c r="C215" s="262">
        <f>'RAČUN PRIHODA I RASHODA'!F1964</f>
        <v>96556</v>
      </c>
      <c r="D215" s="262">
        <v>33546.89</v>
      </c>
      <c r="E215" s="533">
        <f t="shared" si="12"/>
        <v>34.74345457558308</v>
      </c>
      <c r="F215" s="466"/>
      <c r="G215" s="466"/>
      <c r="H215" s="467"/>
      <c r="I215" s="468"/>
      <c r="J215" s="468"/>
      <c r="K215" s="468"/>
      <c r="L215" s="468"/>
      <c r="M215" s="468"/>
      <c r="N215" s="468"/>
      <c r="O215" s="468"/>
      <c r="P215" s="468"/>
      <c r="Q215" s="468"/>
      <c r="R215" s="468"/>
      <c r="S215" s="468"/>
      <c r="T215" s="468"/>
      <c r="U215" s="468"/>
      <c r="V215" s="468"/>
      <c r="W215" s="468"/>
      <c r="X215" s="468"/>
      <c r="Y215" s="468"/>
      <c r="Z215" s="468"/>
      <c r="AA215" s="468"/>
      <c r="AB215" s="468"/>
      <c r="AC215" s="468"/>
      <c r="AD215" s="468"/>
      <c r="AE215" s="468"/>
      <c r="AF215" s="468"/>
      <c r="AG215" s="468"/>
      <c r="AH215" s="468"/>
      <c r="AI215" s="468"/>
      <c r="AJ215" s="468"/>
      <c r="AK215" s="468"/>
      <c r="AL215" s="468"/>
      <c r="AM215" s="468"/>
      <c r="AN215" s="468"/>
      <c r="AO215" s="468"/>
      <c r="AP215" s="468"/>
      <c r="AQ215" s="468"/>
      <c r="AR215" s="468"/>
      <c r="AS215" s="468"/>
      <c r="AT215" s="468"/>
      <c r="AU215" s="468"/>
      <c r="AV215" s="468"/>
      <c r="AW215" s="468"/>
      <c r="AX215" s="468"/>
      <c r="AY215" s="468"/>
      <c r="AZ215" s="468"/>
      <c r="BA215" s="468"/>
      <c r="BB215" s="468"/>
      <c r="BC215" s="468"/>
      <c r="BD215" s="468"/>
      <c r="BE215" s="468"/>
      <c r="BF215" s="468"/>
      <c r="BG215" s="468"/>
      <c r="BH215" s="468"/>
      <c r="BI215" s="468"/>
      <c r="BJ215" s="468"/>
      <c r="BK215" s="468"/>
      <c r="BL215" s="468"/>
      <c r="BM215" s="468"/>
      <c r="BN215" s="468"/>
      <c r="BO215" s="468"/>
      <c r="BP215" s="468"/>
      <c r="BQ215" s="468"/>
      <c r="BR215" s="468"/>
      <c r="BS215" s="468"/>
      <c r="BT215" s="468"/>
      <c r="BU215" s="468"/>
      <c r="BV215" s="468"/>
      <c r="BW215" s="468"/>
      <c r="BX215" s="468"/>
      <c r="BY215" s="468"/>
      <c r="BZ215" s="468"/>
      <c r="CA215" s="468"/>
      <c r="CB215" s="468"/>
      <c r="CC215" s="468"/>
      <c r="CD215" s="468"/>
      <c r="CE215" s="468"/>
      <c r="CF215" s="468"/>
    </row>
    <row r="216" spans="1:84" s="265" customFormat="1" ht="15.75" customHeight="1">
      <c r="A216" s="259">
        <v>32</v>
      </c>
      <c r="B216" s="257" t="s">
        <v>16</v>
      </c>
      <c r="C216" s="262">
        <f>'RAČUN PRIHODA I RASHODA'!F1976</f>
        <v>17140</v>
      </c>
      <c r="D216" s="262">
        <v>1632.3</v>
      </c>
      <c r="E216" s="533">
        <f t="shared" si="12"/>
        <v>9.5233372228704791</v>
      </c>
      <c r="F216" s="466"/>
      <c r="G216" s="466"/>
      <c r="H216" s="467"/>
      <c r="I216" s="468"/>
      <c r="J216" s="468"/>
      <c r="K216" s="468"/>
      <c r="L216" s="468"/>
      <c r="M216" s="468"/>
      <c r="N216" s="468"/>
      <c r="O216" s="468"/>
      <c r="P216" s="468"/>
      <c r="Q216" s="468"/>
      <c r="R216" s="468"/>
      <c r="S216" s="468"/>
      <c r="T216" s="468"/>
      <c r="U216" s="468"/>
      <c r="V216" s="468"/>
      <c r="W216" s="468"/>
      <c r="X216" s="468"/>
      <c r="Y216" s="468"/>
      <c r="Z216" s="468"/>
      <c r="AA216" s="468"/>
      <c r="AB216" s="468"/>
      <c r="AC216" s="468"/>
      <c r="AD216" s="468"/>
      <c r="AE216" s="468"/>
      <c r="AF216" s="468"/>
      <c r="AG216" s="468"/>
      <c r="AH216" s="468"/>
      <c r="AI216" s="468"/>
      <c r="AJ216" s="468"/>
      <c r="AK216" s="468"/>
      <c r="AL216" s="468"/>
      <c r="AM216" s="468"/>
      <c r="AN216" s="468"/>
      <c r="AO216" s="468"/>
      <c r="AP216" s="468"/>
      <c r="AQ216" s="468"/>
      <c r="AR216" s="468"/>
      <c r="AS216" s="468"/>
      <c r="AT216" s="468"/>
      <c r="AU216" s="468"/>
      <c r="AV216" s="468"/>
      <c r="AW216" s="468"/>
      <c r="AX216" s="468"/>
      <c r="AY216" s="468"/>
      <c r="AZ216" s="468"/>
      <c r="BA216" s="468"/>
      <c r="BB216" s="468"/>
      <c r="BC216" s="468"/>
      <c r="BD216" s="468"/>
      <c r="BE216" s="468"/>
      <c r="BF216" s="468"/>
      <c r="BG216" s="468"/>
      <c r="BH216" s="468"/>
      <c r="BI216" s="468"/>
      <c r="BJ216" s="468"/>
      <c r="BK216" s="468"/>
      <c r="BL216" s="468"/>
      <c r="BM216" s="468"/>
      <c r="BN216" s="468"/>
      <c r="BO216" s="468"/>
      <c r="BP216" s="468"/>
      <c r="BQ216" s="468"/>
      <c r="BR216" s="468"/>
      <c r="BS216" s="468"/>
      <c r="BT216" s="468"/>
      <c r="BU216" s="468"/>
      <c r="BV216" s="468"/>
      <c r="BW216" s="468"/>
      <c r="BX216" s="468"/>
      <c r="BY216" s="468"/>
      <c r="BZ216" s="468"/>
      <c r="CA216" s="468"/>
      <c r="CB216" s="468"/>
      <c r="CC216" s="468"/>
      <c r="CD216" s="468"/>
      <c r="CE216" s="468"/>
      <c r="CF216" s="468"/>
    </row>
    <row r="217" spans="1:84" s="265" customFormat="1" ht="15.75" customHeight="1">
      <c r="A217" s="259">
        <v>34</v>
      </c>
      <c r="B217" s="257" t="s">
        <v>18</v>
      </c>
      <c r="C217" s="262">
        <f>'RAČUN PRIHODA I RASHODA'!F2010</f>
        <v>0</v>
      </c>
      <c r="D217" s="262">
        <f>'RAČUN PRIHODA I RASHODA'!G2010</f>
        <v>0</v>
      </c>
      <c r="E217" s="533" t="s">
        <v>741</v>
      </c>
      <c r="F217" s="466"/>
      <c r="G217" s="466"/>
      <c r="H217" s="467"/>
      <c r="I217" s="468"/>
      <c r="J217" s="468"/>
      <c r="K217" s="468"/>
      <c r="L217" s="468"/>
      <c r="M217" s="468"/>
      <c r="N217" s="468"/>
      <c r="O217" s="468"/>
      <c r="P217" s="468"/>
      <c r="Q217" s="468"/>
      <c r="R217" s="468"/>
      <c r="S217" s="468"/>
      <c r="T217" s="468"/>
      <c r="U217" s="468"/>
      <c r="V217" s="468"/>
      <c r="W217" s="468"/>
      <c r="X217" s="468"/>
      <c r="Y217" s="468"/>
      <c r="Z217" s="468"/>
      <c r="AA217" s="468"/>
      <c r="AB217" s="468"/>
      <c r="AC217" s="468"/>
      <c r="AD217" s="468"/>
      <c r="AE217" s="468"/>
      <c r="AF217" s="468"/>
      <c r="AG217" s="468"/>
      <c r="AH217" s="468"/>
      <c r="AI217" s="468"/>
      <c r="AJ217" s="468"/>
      <c r="AK217" s="468"/>
      <c r="AL217" s="468"/>
      <c r="AM217" s="468"/>
      <c r="AN217" s="468"/>
      <c r="AO217" s="468"/>
      <c r="AP217" s="468"/>
      <c r="AQ217" s="468"/>
      <c r="AR217" s="468"/>
      <c r="AS217" s="468"/>
      <c r="AT217" s="468"/>
      <c r="AU217" s="468"/>
      <c r="AV217" s="468"/>
      <c r="AW217" s="468"/>
      <c r="AX217" s="468"/>
      <c r="AY217" s="468"/>
      <c r="AZ217" s="468"/>
      <c r="BA217" s="468"/>
      <c r="BB217" s="468"/>
      <c r="BC217" s="468"/>
      <c r="BD217" s="468"/>
      <c r="BE217" s="468"/>
      <c r="BF217" s="468"/>
      <c r="BG217" s="468"/>
      <c r="BH217" s="468"/>
      <c r="BI217" s="468"/>
      <c r="BJ217" s="468"/>
      <c r="BK217" s="468"/>
      <c r="BL217" s="468"/>
      <c r="BM217" s="468"/>
      <c r="BN217" s="468"/>
      <c r="BO217" s="468"/>
      <c r="BP217" s="468"/>
      <c r="BQ217" s="468"/>
      <c r="BR217" s="468"/>
      <c r="BS217" s="468"/>
      <c r="BT217" s="468"/>
      <c r="BU217" s="468"/>
      <c r="BV217" s="468"/>
      <c r="BW217" s="468"/>
      <c r="BX217" s="468"/>
      <c r="BY217" s="468"/>
      <c r="BZ217" s="468"/>
      <c r="CA217" s="468"/>
      <c r="CB217" s="468"/>
      <c r="CC217" s="468"/>
      <c r="CD217" s="468"/>
      <c r="CE217" s="468"/>
      <c r="CF217" s="468"/>
    </row>
    <row r="218" spans="1:84" ht="15.75" customHeight="1">
      <c r="A218" s="259">
        <v>35</v>
      </c>
      <c r="B218" s="257" t="s">
        <v>355</v>
      </c>
      <c r="C218" s="262">
        <f>'RAČUN PRIHODA I RASHODA'!F2029</f>
        <v>0</v>
      </c>
      <c r="D218" s="262">
        <f>'RAČUN PRIHODA I RASHODA'!G2029</f>
        <v>0</v>
      </c>
      <c r="E218" s="533" t="s">
        <v>741</v>
      </c>
      <c r="F218" s="466"/>
      <c r="G218" s="466"/>
    </row>
    <row r="219" spans="1:84" ht="15.75" customHeight="1">
      <c r="A219" s="259">
        <v>36</v>
      </c>
      <c r="B219" s="257" t="s">
        <v>363</v>
      </c>
      <c r="C219" s="262">
        <f>'RAČUN PRIHODA I RASHODA'!F2039</f>
        <v>0</v>
      </c>
      <c r="D219" s="262">
        <f>'RAČUN PRIHODA I RASHODA'!G2039</f>
        <v>0</v>
      </c>
      <c r="E219" s="533" t="s">
        <v>741</v>
      </c>
      <c r="F219" s="466"/>
      <c r="G219" s="466"/>
    </row>
    <row r="220" spans="1:84" ht="15.75" customHeight="1">
      <c r="A220" s="259">
        <v>37</v>
      </c>
      <c r="B220" s="257" t="s">
        <v>112</v>
      </c>
      <c r="C220" s="262">
        <f>'RAČUN PRIHODA I RASHODA'!F2067</f>
        <v>0</v>
      </c>
      <c r="D220" s="262">
        <f>'RAČUN PRIHODA I RASHODA'!G2067</f>
        <v>0</v>
      </c>
      <c r="E220" s="533" t="s">
        <v>741</v>
      </c>
      <c r="F220" s="466"/>
      <c r="G220" s="466"/>
    </row>
    <row r="221" spans="1:84" s="265" customFormat="1">
      <c r="A221" s="259">
        <v>38</v>
      </c>
      <c r="B221" s="257" t="s">
        <v>102</v>
      </c>
      <c r="C221" s="262">
        <f>'RAČUN PRIHODA I RASHODA'!F2078</f>
        <v>0</v>
      </c>
      <c r="D221" s="262">
        <f>'RAČUN PRIHODA I RASHODA'!G2078</f>
        <v>0</v>
      </c>
      <c r="E221" s="533" t="s">
        <v>741</v>
      </c>
      <c r="F221" s="466"/>
      <c r="G221" s="466"/>
      <c r="H221" s="467"/>
      <c r="I221" s="468"/>
      <c r="J221" s="468"/>
      <c r="K221" s="468"/>
      <c r="L221" s="468"/>
      <c r="M221" s="468"/>
      <c r="N221" s="468"/>
      <c r="O221" s="468"/>
      <c r="P221" s="468"/>
      <c r="Q221" s="468"/>
      <c r="R221" s="468"/>
      <c r="S221" s="468"/>
      <c r="T221" s="468"/>
      <c r="U221" s="468"/>
      <c r="V221" s="468"/>
      <c r="W221" s="468"/>
      <c r="X221" s="468"/>
      <c r="Y221" s="468"/>
      <c r="Z221" s="468"/>
      <c r="AA221" s="468"/>
      <c r="AB221" s="468"/>
      <c r="AC221" s="468"/>
      <c r="AD221" s="468"/>
      <c r="AE221" s="468"/>
      <c r="AF221" s="468"/>
      <c r="AG221" s="468"/>
      <c r="AH221" s="468"/>
      <c r="AI221" s="468"/>
      <c r="AJ221" s="468"/>
      <c r="AK221" s="468"/>
      <c r="AL221" s="468"/>
      <c r="AM221" s="468"/>
      <c r="AN221" s="468"/>
      <c r="AO221" s="468"/>
      <c r="AP221" s="468"/>
      <c r="AQ221" s="468"/>
      <c r="AR221" s="468"/>
      <c r="AS221" s="468"/>
      <c r="AT221" s="468"/>
      <c r="AU221" s="468"/>
      <c r="AV221" s="468"/>
      <c r="AW221" s="468"/>
      <c r="AX221" s="468"/>
      <c r="AY221" s="468"/>
      <c r="AZ221" s="468"/>
      <c r="BA221" s="468"/>
      <c r="BB221" s="468"/>
      <c r="BC221" s="468"/>
      <c r="BD221" s="468"/>
      <c r="BE221" s="468"/>
      <c r="BF221" s="468"/>
      <c r="BG221" s="468"/>
      <c r="BH221" s="468"/>
      <c r="BI221" s="468"/>
      <c r="BJ221" s="468"/>
      <c r="BK221" s="468"/>
      <c r="BL221" s="468"/>
      <c r="BM221" s="468"/>
      <c r="BN221" s="468"/>
      <c r="BO221" s="468"/>
      <c r="BP221" s="468"/>
      <c r="BQ221" s="468"/>
      <c r="BR221" s="468"/>
      <c r="BS221" s="468"/>
      <c r="BT221" s="468"/>
      <c r="BU221" s="468"/>
      <c r="BV221" s="468"/>
      <c r="BW221" s="468"/>
      <c r="BX221" s="468"/>
      <c r="BY221" s="468"/>
      <c r="BZ221" s="468"/>
      <c r="CA221" s="468"/>
      <c r="CB221" s="468"/>
      <c r="CC221" s="468"/>
      <c r="CD221" s="468"/>
      <c r="CE221" s="468"/>
      <c r="CF221" s="468"/>
    </row>
    <row r="222" spans="1:84" s="265" customFormat="1">
      <c r="A222" s="254">
        <v>4</v>
      </c>
      <c r="B222" s="255" t="s">
        <v>19</v>
      </c>
      <c r="C222" s="264">
        <f>SUM(C223:C227)</f>
        <v>0</v>
      </c>
      <c r="D222" s="264">
        <f>SUM(D223:D227)</f>
        <v>0</v>
      </c>
      <c r="E222" s="534" t="s">
        <v>741</v>
      </c>
      <c r="F222" s="466"/>
      <c r="G222" s="466"/>
      <c r="H222" s="467"/>
      <c r="I222" s="468"/>
      <c r="J222" s="468"/>
      <c r="K222" s="468"/>
      <c r="L222" s="468"/>
      <c r="M222" s="468"/>
      <c r="N222" s="468"/>
      <c r="O222" s="468"/>
      <c r="P222" s="468"/>
      <c r="Q222" s="468"/>
      <c r="R222" s="468"/>
      <c r="S222" s="468"/>
      <c r="T222" s="468"/>
      <c r="U222" s="468"/>
      <c r="V222" s="468"/>
      <c r="W222" s="468"/>
      <c r="X222" s="468"/>
      <c r="Y222" s="468"/>
      <c r="Z222" s="468"/>
      <c r="AA222" s="468"/>
      <c r="AB222" s="468"/>
      <c r="AC222" s="468"/>
      <c r="AD222" s="468"/>
      <c r="AE222" s="468"/>
      <c r="AF222" s="468"/>
      <c r="AG222" s="468"/>
      <c r="AH222" s="468"/>
      <c r="AI222" s="468"/>
      <c r="AJ222" s="468"/>
      <c r="AK222" s="468"/>
      <c r="AL222" s="468"/>
      <c r="AM222" s="468"/>
      <c r="AN222" s="468"/>
      <c r="AO222" s="468"/>
      <c r="AP222" s="468"/>
      <c r="AQ222" s="468"/>
      <c r="AR222" s="468"/>
      <c r="AS222" s="468"/>
      <c r="AT222" s="468"/>
      <c r="AU222" s="468"/>
      <c r="AV222" s="468"/>
      <c r="AW222" s="468"/>
      <c r="AX222" s="468"/>
      <c r="AY222" s="468"/>
      <c r="AZ222" s="468"/>
      <c r="BA222" s="468"/>
      <c r="BB222" s="468"/>
      <c r="BC222" s="468"/>
      <c r="BD222" s="468"/>
      <c r="BE222" s="468"/>
      <c r="BF222" s="468"/>
      <c r="BG222" s="468"/>
      <c r="BH222" s="468"/>
      <c r="BI222" s="468"/>
      <c r="BJ222" s="468"/>
      <c r="BK222" s="468"/>
      <c r="BL222" s="468"/>
      <c r="BM222" s="468"/>
      <c r="BN222" s="468"/>
      <c r="BO222" s="468"/>
      <c r="BP222" s="468"/>
      <c r="BQ222" s="468"/>
      <c r="BR222" s="468"/>
      <c r="BS222" s="468"/>
      <c r="BT222" s="468"/>
      <c r="BU222" s="468"/>
      <c r="BV222" s="468"/>
      <c r="BW222" s="468"/>
      <c r="BX222" s="468"/>
      <c r="BY222" s="468"/>
      <c r="BZ222" s="468"/>
      <c r="CA222" s="468"/>
      <c r="CB222" s="468"/>
      <c r="CC222" s="468"/>
      <c r="CD222" s="468"/>
      <c r="CE222" s="468"/>
      <c r="CF222" s="468"/>
    </row>
    <row r="223" spans="1:84" s="265" customFormat="1" ht="15.75" customHeight="1">
      <c r="A223" s="259">
        <v>41</v>
      </c>
      <c r="B223" s="257" t="s">
        <v>419</v>
      </c>
      <c r="C223" s="262">
        <f>'RAČUN PRIHODA I RASHODA'!F2101</f>
        <v>0</v>
      </c>
      <c r="D223" s="262">
        <f>'RAČUN PRIHODA I RASHODA'!G2101</f>
        <v>0</v>
      </c>
      <c r="E223" s="533" t="s">
        <v>741</v>
      </c>
      <c r="F223" s="466"/>
      <c r="G223" s="466"/>
      <c r="H223" s="467"/>
      <c r="I223" s="468"/>
      <c r="J223" s="468"/>
      <c r="K223" s="468"/>
      <c r="L223" s="468"/>
      <c r="M223" s="468"/>
      <c r="N223" s="468"/>
      <c r="O223" s="468"/>
      <c r="P223" s="468"/>
      <c r="Q223" s="468"/>
      <c r="R223" s="468"/>
      <c r="S223" s="468"/>
      <c r="T223" s="468"/>
      <c r="U223" s="468"/>
      <c r="V223" s="468"/>
      <c r="W223" s="468"/>
      <c r="X223" s="468"/>
      <c r="Y223" s="468"/>
      <c r="Z223" s="468"/>
      <c r="AA223" s="468"/>
      <c r="AB223" s="468"/>
      <c r="AC223" s="468"/>
      <c r="AD223" s="468"/>
      <c r="AE223" s="468"/>
      <c r="AF223" s="468"/>
      <c r="AG223" s="468"/>
      <c r="AH223" s="468"/>
      <c r="AI223" s="468"/>
      <c r="AJ223" s="468"/>
      <c r="AK223" s="468"/>
      <c r="AL223" s="468"/>
      <c r="AM223" s="468"/>
      <c r="AN223" s="468"/>
      <c r="AO223" s="468"/>
      <c r="AP223" s="468"/>
      <c r="AQ223" s="468"/>
      <c r="AR223" s="468"/>
      <c r="AS223" s="468"/>
      <c r="AT223" s="468"/>
      <c r="AU223" s="468"/>
      <c r="AV223" s="468"/>
      <c r="AW223" s="468"/>
      <c r="AX223" s="468"/>
      <c r="AY223" s="468"/>
      <c r="AZ223" s="468"/>
      <c r="BA223" s="468"/>
      <c r="BB223" s="468"/>
      <c r="BC223" s="468"/>
      <c r="BD223" s="468"/>
      <c r="BE223" s="468"/>
      <c r="BF223" s="468"/>
      <c r="BG223" s="468"/>
      <c r="BH223" s="468"/>
      <c r="BI223" s="468"/>
      <c r="BJ223" s="468"/>
      <c r="BK223" s="468"/>
      <c r="BL223" s="468"/>
      <c r="BM223" s="468"/>
      <c r="BN223" s="468"/>
      <c r="BO223" s="468"/>
      <c r="BP223" s="468"/>
      <c r="BQ223" s="468"/>
      <c r="BR223" s="468"/>
      <c r="BS223" s="468"/>
      <c r="BT223" s="468"/>
      <c r="BU223" s="468"/>
      <c r="BV223" s="468"/>
      <c r="BW223" s="468"/>
      <c r="BX223" s="468"/>
      <c r="BY223" s="468"/>
      <c r="BZ223" s="468"/>
      <c r="CA223" s="468"/>
      <c r="CB223" s="468"/>
      <c r="CC223" s="468"/>
      <c r="CD223" s="468"/>
      <c r="CE223" s="468"/>
      <c r="CF223" s="468"/>
    </row>
    <row r="224" spans="1:84" s="265" customFormat="1" ht="15.75" customHeight="1">
      <c r="A224" s="259">
        <v>42</v>
      </c>
      <c r="B224" s="257" t="s">
        <v>20</v>
      </c>
      <c r="C224" s="262">
        <f>'RAČUN PRIHODA I RASHODA'!F2113</f>
        <v>0</v>
      </c>
      <c r="D224" s="262">
        <f>'RAČUN PRIHODA I RASHODA'!G2113</f>
        <v>0</v>
      </c>
      <c r="E224" s="533" t="s">
        <v>741</v>
      </c>
      <c r="F224" s="466"/>
      <c r="G224" s="466"/>
      <c r="H224" s="467"/>
      <c r="I224" s="468"/>
      <c r="J224" s="468"/>
      <c r="K224" s="468"/>
      <c r="L224" s="468"/>
      <c r="M224" s="468"/>
      <c r="N224" s="468"/>
      <c r="O224" s="468"/>
      <c r="P224" s="468"/>
      <c r="Q224" s="468"/>
      <c r="R224" s="468"/>
      <c r="S224" s="468"/>
      <c r="T224" s="468"/>
      <c r="U224" s="468"/>
      <c r="V224" s="468"/>
      <c r="W224" s="468"/>
      <c r="X224" s="468"/>
      <c r="Y224" s="468"/>
      <c r="Z224" s="468"/>
      <c r="AA224" s="468"/>
      <c r="AB224" s="468"/>
      <c r="AC224" s="468"/>
      <c r="AD224" s="468"/>
      <c r="AE224" s="468"/>
      <c r="AF224" s="468"/>
      <c r="AG224" s="468"/>
      <c r="AH224" s="468"/>
      <c r="AI224" s="468"/>
      <c r="AJ224" s="468"/>
      <c r="AK224" s="468"/>
      <c r="AL224" s="468"/>
      <c r="AM224" s="468"/>
      <c r="AN224" s="468"/>
      <c r="AO224" s="468"/>
      <c r="AP224" s="468"/>
      <c r="AQ224" s="468"/>
      <c r="AR224" s="468"/>
      <c r="AS224" s="468"/>
      <c r="AT224" s="468"/>
      <c r="AU224" s="468"/>
      <c r="AV224" s="468"/>
      <c r="AW224" s="468"/>
      <c r="AX224" s="468"/>
      <c r="AY224" s="468"/>
      <c r="AZ224" s="468"/>
      <c r="BA224" s="468"/>
      <c r="BB224" s="468"/>
      <c r="BC224" s="468"/>
      <c r="BD224" s="468"/>
      <c r="BE224" s="468"/>
      <c r="BF224" s="468"/>
      <c r="BG224" s="468"/>
      <c r="BH224" s="468"/>
      <c r="BI224" s="468"/>
      <c r="BJ224" s="468"/>
      <c r="BK224" s="468"/>
      <c r="BL224" s="468"/>
      <c r="BM224" s="468"/>
      <c r="BN224" s="468"/>
      <c r="BO224" s="468"/>
      <c r="BP224" s="468"/>
      <c r="BQ224" s="468"/>
      <c r="BR224" s="468"/>
      <c r="BS224" s="468"/>
      <c r="BT224" s="468"/>
      <c r="BU224" s="468"/>
      <c r="BV224" s="468"/>
      <c r="BW224" s="468"/>
      <c r="BX224" s="468"/>
      <c r="BY224" s="468"/>
      <c r="BZ224" s="468"/>
      <c r="CA224" s="468"/>
      <c r="CB224" s="468"/>
      <c r="CC224" s="468"/>
      <c r="CD224" s="468"/>
      <c r="CE224" s="468"/>
      <c r="CF224" s="468"/>
    </row>
    <row r="225" spans="1:84" s="265" customFormat="1" ht="15.75" customHeight="1">
      <c r="A225" s="259">
        <v>43</v>
      </c>
      <c r="B225" s="257" t="s">
        <v>481</v>
      </c>
      <c r="C225" s="262">
        <f>'RAČUN PRIHODA I RASHODA'!F2146</f>
        <v>0</v>
      </c>
      <c r="D225" s="262">
        <f>'RAČUN PRIHODA I RASHODA'!G2146</f>
        <v>0</v>
      </c>
      <c r="E225" s="533" t="s">
        <v>741</v>
      </c>
      <c r="F225" s="466"/>
      <c r="G225" s="466"/>
      <c r="H225" s="467"/>
      <c r="I225" s="468"/>
      <c r="J225" s="468"/>
      <c r="K225" s="468"/>
      <c r="L225" s="468"/>
      <c r="M225" s="468"/>
      <c r="N225" s="468"/>
      <c r="O225" s="468"/>
      <c r="P225" s="468"/>
      <c r="Q225" s="468"/>
      <c r="R225" s="468"/>
      <c r="S225" s="468"/>
      <c r="T225" s="468"/>
      <c r="U225" s="468"/>
      <c r="V225" s="468"/>
      <c r="W225" s="468"/>
      <c r="X225" s="468"/>
      <c r="Y225" s="468"/>
      <c r="Z225" s="468"/>
      <c r="AA225" s="468"/>
      <c r="AB225" s="468"/>
      <c r="AC225" s="468"/>
      <c r="AD225" s="468"/>
      <c r="AE225" s="468"/>
      <c r="AF225" s="468"/>
      <c r="AG225" s="468"/>
      <c r="AH225" s="468"/>
      <c r="AI225" s="468"/>
      <c r="AJ225" s="468"/>
      <c r="AK225" s="468"/>
      <c r="AL225" s="468"/>
      <c r="AM225" s="468"/>
      <c r="AN225" s="468"/>
      <c r="AO225" s="468"/>
      <c r="AP225" s="468"/>
      <c r="AQ225" s="468"/>
      <c r="AR225" s="468"/>
      <c r="AS225" s="468"/>
      <c r="AT225" s="468"/>
      <c r="AU225" s="468"/>
      <c r="AV225" s="468"/>
      <c r="AW225" s="468"/>
      <c r="AX225" s="468"/>
      <c r="AY225" s="468"/>
      <c r="AZ225" s="468"/>
      <c r="BA225" s="468"/>
      <c r="BB225" s="468"/>
      <c r="BC225" s="468"/>
      <c r="BD225" s="468"/>
      <c r="BE225" s="468"/>
      <c r="BF225" s="468"/>
      <c r="BG225" s="468"/>
      <c r="BH225" s="468"/>
      <c r="BI225" s="468"/>
      <c r="BJ225" s="468"/>
      <c r="BK225" s="468"/>
      <c r="BL225" s="468"/>
      <c r="BM225" s="468"/>
      <c r="BN225" s="468"/>
      <c r="BO225" s="468"/>
      <c r="BP225" s="468"/>
      <c r="BQ225" s="468"/>
      <c r="BR225" s="468"/>
      <c r="BS225" s="468"/>
      <c r="BT225" s="468"/>
      <c r="BU225" s="468"/>
      <c r="BV225" s="468"/>
      <c r="BW225" s="468"/>
      <c r="BX225" s="468"/>
      <c r="BY225" s="468"/>
      <c r="BZ225" s="468"/>
      <c r="CA225" s="468"/>
      <c r="CB225" s="468"/>
      <c r="CC225" s="468"/>
      <c r="CD225" s="468"/>
      <c r="CE225" s="468"/>
      <c r="CF225" s="468"/>
    </row>
    <row r="226" spans="1:84">
      <c r="A226" s="259">
        <v>44</v>
      </c>
      <c r="B226" s="257" t="s">
        <v>487</v>
      </c>
      <c r="C226" s="262">
        <f>'RAČUN PRIHODA I RASHODA'!F2150</f>
        <v>0</v>
      </c>
      <c r="D226" s="262">
        <f>'RAČUN PRIHODA I RASHODA'!G2150</f>
        <v>0</v>
      </c>
      <c r="E226" s="533" t="s">
        <v>741</v>
      </c>
      <c r="F226" s="466"/>
      <c r="G226" s="466"/>
    </row>
    <row r="227" spans="1:84" s="265" customFormat="1" ht="15.75" customHeight="1">
      <c r="A227" s="259">
        <v>45</v>
      </c>
      <c r="B227" s="257" t="s">
        <v>140</v>
      </c>
      <c r="C227" s="262">
        <f>'RAČUN PRIHODA I RASHODA'!F2153</f>
        <v>0</v>
      </c>
      <c r="D227" s="262">
        <f>'RAČUN PRIHODA I RASHODA'!G2153</f>
        <v>0</v>
      </c>
      <c r="E227" s="533" t="s">
        <v>741</v>
      </c>
      <c r="F227" s="466"/>
      <c r="G227" s="466"/>
      <c r="H227" s="467"/>
      <c r="I227" s="468"/>
      <c r="J227" s="468"/>
      <c r="K227" s="468"/>
      <c r="L227" s="468"/>
      <c r="M227" s="468"/>
      <c r="N227" s="468"/>
      <c r="O227" s="468"/>
      <c r="P227" s="468"/>
      <c r="Q227" s="468"/>
      <c r="R227" s="468"/>
      <c r="S227" s="468"/>
      <c r="T227" s="468"/>
      <c r="U227" s="468"/>
      <c r="V227" s="468"/>
      <c r="W227" s="468"/>
      <c r="X227" s="468"/>
      <c r="Y227" s="468"/>
      <c r="Z227" s="468"/>
      <c r="AA227" s="468"/>
      <c r="AB227" s="468"/>
      <c r="AC227" s="468"/>
      <c r="AD227" s="468"/>
      <c r="AE227" s="468"/>
      <c r="AF227" s="468"/>
      <c r="AG227" s="468"/>
      <c r="AH227" s="468"/>
      <c r="AI227" s="468"/>
      <c r="AJ227" s="468"/>
      <c r="AK227" s="468"/>
      <c r="AL227" s="468"/>
      <c r="AM227" s="468"/>
      <c r="AN227" s="468"/>
      <c r="AO227" s="468"/>
      <c r="AP227" s="468"/>
      <c r="AQ227" s="468"/>
      <c r="AR227" s="468"/>
      <c r="AS227" s="468"/>
      <c r="AT227" s="468"/>
      <c r="AU227" s="468"/>
      <c r="AV227" s="468"/>
      <c r="AW227" s="468"/>
      <c r="AX227" s="468"/>
      <c r="AY227" s="468"/>
      <c r="AZ227" s="468"/>
      <c r="BA227" s="468"/>
      <c r="BB227" s="468"/>
      <c r="BC227" s="468"/>
      <c r="BD227" s="468"/>
      <c r="BE227" s="468"/>
      <c r="BF227" s="468"/>
      <c r="BG227" s="468"/>
      <c r="BH227" s="468"/>
      <c r="BI227" s="468"/>
      <c r="BJ227" s="468"/>
      <c r="BK227" s="468"/>
      <c r="BL227" s="468"/>
      <c r="BM227" s="468"/>
      <c r="BN227" s="468"/>
      <c r="BO227" s="468"/>
      <c r="BP227" s="468"/>
      <c r="BQ227" s="468"/>
      <c r="BR227" s="468"/>
      <c r="BS227" s="468"/>
      <c r="BT227" s="468"/>
      <c r="BU227" s="468"/>
      <c r="BV227" s="468"/>
      <c r="BW227" s="468"/>
      <c r="BX227" s="468"/>
      <c r="BY227" s="468"/>
      <c r="BZ227" s="468"/>
      <c r="CA227" s="468"/>
      <c r="CB227" s="468"/>
      <c r="CC227" s="468"/>
      <c r="CD227" s="468"/>
      <c r="CE227" s="468"/>
      <c r="CF227" s="468"/>
    </row>
    <row r="228" spans="1:84" s="265" customFormat="1" ht="15.75" customHeight="1">
      <c r="A228" s="274" t="s">
        <v>707</v>
      </c>
      <c r="B228" s="275" t="s">
        <v>708</v>
      </c>
      <c r="C228" s="276">
        <f>C229</f>
        <v>0</v>
      </c>
      <c r="D228" s="276">
        <f>SUM(D232:D238)</f>
        <v>352.5</v>
      </c>
      <c r="E228" s="535" t="s">
        <v>741</v>
      </c>
      <c r="F228" s="466"/>
      <c r="G228" s="466"/>
      <c r="H228" s="467"/>
      <c r="I228" s="468"/>
      <c r="J228" s="468"/>
      <c r="K228" s="468"/>
      <c r="L228" s="468"/>
      <c r="M228" s="468"/>
      <c r="N228" s="468"/>
      <c r="O228" s="468"/>
      <c r="P228" s="468"/>
      <c r="Q228" s="468"/>
      <c r="R228" s="468"/>
      <c r="S228" s="468"/>
      <c r="T228" s="468"/>
      <c r="U228" s="468"/>
      <c r="V228" s="468"/>
      <c r="W228" s="468"/>
      <c r="X228" s="468"/>
      <c r="Y228" s="468"/>
      <c r="Z228" s="468"/>
      <c r="AA228" s="468"/>
      <c r="AB228" s="468"/>
      <c r="AC228" s="468"/>
      <c r="AD228" s="468"/>
      <c r="AE228" s="468"/>
      <c r="AF228" s="468"/>
      <c r="AG228" s="468"/>
      <c r="AH228" s="468"/>
      <c r="AI228" s="468"/>
      <c r="AJ228" s="468"/>
      <c r="AK228" s="468"/>
      <c r="AL228" s="468"/>
      <c r="AM228" s="468"/>
      <c r="AN228" s="468"/>
      <c r="AO228" s="468"/>
      <c r="AP228" s="468"/>
      <c r="AQ228" s="468"/>
      <c r="AR228" s="468"/>
      <c r="AS228" s="468"/>
      <c r="AT228" s="468"/>
      <c r="AU228" s="468"/>
      <c r="AV228" s="468"/>
      <c r="AW228" s="468"/>
      <c r="AX228" s="468"/>
      <c r="AY228" s="468"/>
      <c r="AZ228" s="468"/>
      <c r="BA228" s="468"/>
      <c r="BB228" s="468"/>
      <c r="BC228" s="468"/>
      <c r="BD228" s="468"/>
      <c r="BE228" s="468"/>
      <c r="BF228" s="468"/>
      <c r="BG228" s="468"/>
      <c r="BH228" s="468"/>
      <c r="BI228" s="468"/>
      <c r="BJ228" s="468"/>
      <c r="BK228" s="468"/>
      <c r="BL228" s="468"/>
      <c r="BM228" s="468"/>
      <c r="BN228" s="468"/>
      <c r="BO228" s="468"/>
      <c r="BP228" s="468"/>
      <c r="BQ228" s="468"/>
      <c r="BR228" s="468"/>
      <c r="BS228" s="468"/>
      <c r="BT228" s="468"/>
      <c r="BU228" s="468"/>
      <c r="BV228" s="468"/>
      <c r="BW228" s="468"/>
      <c r="BX228" s="468"/>
      <c r="BY228" s="468"/>
      <c r="BZ228" s="468"/>
      <c r="CA228" s="468"/>
      <c r="CB228" s="468"/>
      <c r="CC228" s="468"/>
      <c r="CD228" s="468"/>
      <c r="CE228" s="468"/>
      <c r="CF228" s="468"/>
    </row>
    <row r="229" spans="1:84" s="265" customFormat="1" ht="15.75" customHeight="1">
      <c r="A229" s="261">
        <v>942</v>
      </c>
      <c r="B229" s="277" t="s">
        <v>701</v>
      </c>
      <c r="C229" s="278">
        <v>0</v>
      </c>
      <c r="D229" s="278">
        <f>D231</f>
        <v>352.5</v>
      </c>
      <c r="E229" s="709" t="s">
        <v>741</v>
      </c>
      <c r="F229" s="466"/>
      <c r="G229" s="466"/>
      <c r="H229" s="467"/>
      <c r="I229" s="468"/>
      <c r="J229" s="468"/>
      <c r="K229" s="468"/>
      <c r="L229" s="468"/>
      <c r="M229" s="468"/>
      <c r="N229" s="468"/>
      <c r="O229" s="468"/>
      <c r="P229" s="468"/>
      <c r="Q229" s="468"/>
      <c r="R229" s="468"/>
      <c r="S229" s="468"/>
      <c r="T229" s="468"/>
      <c r="U229" s="468"/>
      <c r="V229" s="468"/>
      <c r="W229" s="468"/>
      <c r="X229" s="468"/>
      <c r="Y229" s="468"/>
      <c r="Z229" s="468"/>
      <c r="AA229" s="468"/>
      <c r="AB229" s="468"/>
      <c r="AC229" s="468"/>
      <c r="AD229" s="468"/>
      <c r="AE229" s="468"/>
      <c r="AF229" s="468"/>
      <c r="AG229" s="468"/>
      <c r="AH229" s="468"/>
      <c r="AI229" s="468"/>
      <c r="AJ229" s="468"/>
      <c r="AK229" s="468"/>
      <c r="AL229" s="468"/>
      <c r="AM229" s="468"/>
      <c r="AN229" s="468"/>
      <c r="AO229" s="468"/>
      <c r="AP229" s="468"/>
      <c r="AQ229" s="468"/>
      <c r="AR229" s="468"/>
      <c r="AS229" s="468"/>
      <c r="AT229" s="468"/>
      <c r="AU229" s="468"/>
      <c r="AV229" s="468"/>
      <c r="AW229" s="468"/>
      <c r="AX229" s="468"/>
      <c r="AY229" s="468"/>
      <c r="AZ229" s="468"/>
      <c r="BA229" s="468"/>
      <c r="BB229" s="468"/>
      <c r="BC229" s="468"/>
      <c r="BD229" s="468"/>
      <c r="BE229" s="468"/>
      <c r="BF229" s="468"/>
      <c r="BG229" s="468"/>
      <c r="BH229" s="468"/>
      <c r="BI229" s="468"/>
      <c r="BJ229" s="468"/>
      <c r="BK229" s="468"/>
      <c r="BL229" s="468"/>
      <c r="BM229" s="468"/>
      <c r="BN229" s="468"/>
      <c r="BO229" s="468"/>
      <c r="BP229" s="468"/>
      <c r="BQ229" s="468"/>
      <c r="BR229" s="468"/>
      <c r="BS229" s="468"/>
      <c r="BT229" s="468"/>
      <c r="BU229" s="468"/>
      <c r="BV229" s="468"/>
      <c r="BW229" s="468"/>
      <c r="BX229" s="468"/>
      <c r="BY229" s="468"/>
      <c r="BZ229" s="468"/>
      <c r="CA229" s="468"/>
      <c r="CB229" s="468"/>
      <c r="CC229" s="468"/>
      <c r="CD229" s="468"/>
      <c r="CE229" s="468"/>
      <c r="CF229" s="468"/>
    </row>
    <row r="230" spans="1:84" s="265" customFormat="1" ht="15.75" customHeight="1">
      <c r="A230" s="263">
        <v>61</v>
      </c>
      <c r="B230" s="279" t="s">
        <v>50</v>
      </c>
      <c r="C230" s="280">
        <f>C231+C239</f>
        <v>0</v>
      </c>
      <c r="D230" s="280">
        <f>D231+D239</f>
        <v>352.5</v>
      </c>
      <c r="E230" s="708" t="s">
        <v>741</v>
      </c>
      <c r="F230" s="466"/>
      <c r="G230" s="466"/>
      <c r="H230" s="467"/>
      <c r="I230" s="468"/>
      <c r="J230" s="468"/>
      <c r="K230" s="468"/>
      <c r="L230" s="468"/>
      <c r="M230" s="468"/>
      <c r="N230" s="468"/>
      <c r="O230" s="468"/>
      <c r="P230" s="468"/>
      <c r="Q230" s="468"/>
      <c r="R230" s="468"/>
      <c r="S230" s="468"/>
      <c r="T230" s="468"/>
      <c r="U230" s="468"/>
      <c r="V230" s="468"/>
      <c r="W230" s="468"/>
      <c r="X230" s="468"/>
      <c r="Y230" s="468"/>
      <c r="Z230" s="468"/>
      <c r="AA230" s="468"/>
      <c r="AB230" s="468"/>
      <c r="AC230" s="468"/>
      <c r="AD230" s="468"/>
      <c r="AE230" s="468"/>
      <c r="AF230" s="468"/>
      <c r="AG230" s="468"/>
      <c r="AH230" s="468"/>
      <c r="AI230" s="468"/>
      <c r="AJ230" s="468"/>
      <c r="AK230" s="468"/>
      <c r="AL230" s="468"/>
      <c r="AM230" s="468"/>
      <c r="AN230" s="468"/>
      <c r="AO230" s="468"/>
      <c r="AP230" s="468"/>
      <c r="AQ230" s="468"/>
      <c r="AR230" s="468"/>
      <c r="AS230" s="468"/>
      <c r="AT230" s="468"/>
      <c r="AU230" s="468"/>
      <c r="AV230" s="468"/>
      <c r="AW230" s="468"/>
      <c r="AX230" s="468"/>
      <c r="AY230" s="468"/>
      <c r="AZ230" s="468"/>
      <c r="BA230" s="468"/>
      <c r="BB230" s="468"/>
      <c r="BC230" s="468"/>
      <c r="BD230" s="468"/>
      <c r="BE230" s="468"/>
      <c r="BF230" s="468"/>
      <c r="BG230" s="468"/>
      <c r="BH230" s="468"/>
      <c r="BI230" s="468"/>
      <c r="BJ230" s="468"/>
      <c r="BK230" s="468"/>
      <c r="BL230" s="468"/>
      <c r="BM230" s="468"/>
      <c r="BN230" s="468"/>
      <c r="BO230" s="468"/>
      <c r="BP230" s="468"/>
      <c r="BQ230" s="468"/>
      <c r="BR230" s="468"/>
      <c r="BS230" s="468"/>
      <c r="BT230" s="468"/>
      <c r="BU230" s="468"/>
      <c r="BV230" s="468"/>
      <c r="BW230" s="468"/>
      <c r="BX230" s="468"/>
      <c r="BY230" s="468"/>
      <c r="BZ230" s="468"/>
      <c r="CA230" s="468"/>
      <c r="CB230" s="468"/>
      <c r="CC230" s="468"/>
      <c r="CD230" s="468"/>
      <c r="CE230" s="468"/>
      <c r="CF230" s="468"/>
    </row>
    <row r="231" spans="1:84" s="265" customFormat="1" ht="15.75" customHeight="1">
      <c r="A231" s="282">
        <v>3</v>
      </c>
      <c r="B231" s="260" t="s">
        <v>38</v>
      </c>
      <c r="C231" s="283">
        <f>SUM(C232:C238)</f>
        <v>0</v>
      </c>
      <c r="D231" s="283">
        <f>SUM(D232:D238)</f>
        <v>352.5</v>
      </c>
      <c r="E231" s="534" t="s">
        <v>741</v>
      </c>
      <c r="F231" s="466"/>
      <c r="G231" s="466"/>
      <c r="H231" s="467"/>
      <c r="I231" s="468"/>
      <c r="J231" s="468"/>
      <c r="K231" s="468"/>
      <c r="L231" s="468"/>
      <c r="M231" s="468"/>
      <c r="N231" s="468"/>
      <c r="O231" s="468"/>
      <c r="P231" s="468"/>
      <c r="Q231" s="468"/>
      <c r="R231" s="468"/>
      <c r="S231" s="468"/>
      <c r="T231" s="468"/>
      <c r="U231" s="468"/>
      <c r="V231" s="468"/>
      <c r="W231" s="468"/>
      <c r="X231" s="468"/>
      <c r="Y231" s="468"/>
      <c r="Z231" s="468"/>
      <c r="AA231" s="468"/>
      <c r="AB231" s="468"/>
      <c r="AC231" s="468"/>
      <c r="AD231" s="468"/>
      <c r="AE231" s="468"/>
      <c r="AF231" s="468"/>
      <c r="AG231" s="468"/>
      <c r="AH231" s="468"/>
      <c r="AI231" s="468"/>
      <c r="AJ231" s="468"/>
      <c r="AK231" s="468"/>
      <c r="AL231" s="468"/>
      <c r="AM231" s="468"/>
      <c r="AN231" s="468"/>
      <c r="AO231" s="468"/>
      <c r="AP231" s="468"/>
      <c r="AQ231" s="468"/>
      <c r="AR231" s="468"/>
      <c r="AS231" s="468"/>
      <c r="AT231" s="468"/>
      <c r="AU231" s="468"/>
      <c r="AV231" s="468"/>
      <c r="AW231" s="468"/>
      <c r="AX231" s="468"/>
      <c r="AY231" s="468"/>
      <c r="AZ231" s="468"/>
      <c r="BA231" s="468"/>
      <c r="BB231" s="468"/>
      <c r="BC231" s="468"/>
      <c r="BD231" s="468"/>
      <c r="BE231" s="468"/>
      <c r="BF231" s="468"/>
      <c r="BG231" s="468"/>
      <c r="BH231" s="468"/>
      <c r="BI231" s="468"/>
      <c r="BJ231" s="468"/>
      <c r="BK231" s="468"/>
      <c r="BL231" s="468"/>
      <c r="BM231" s="468"/>
      <c r="BN231" s="468"/>
      <c r="BO231" s="468"/>
      <c r="BP231" s="468"/>
      <c r="BQ231" s="468"/>
      <c r="BR231" s="468"/>
      <c r="BS231" s="468"/>
      <c r="BT231" s="468"/>
      <c r="BU231" s="468"/>
      <c r="BV231" s="468"/>
      <c r="BW231" s="468"/>
      <c r="BX231" s="468"/>
      <c r="BY231" s="468"/>
      <c r="BZ231" s="468"/>
      <c r="CA231" s="468"/>
      <c r="CB231" s="468"/>
      <c r="CC231" s="468"/>
      <c r="CD231" s="468"/>
      <c r="CE231" s="468"/>
      <c r="CF231" s="468"/>
    </row>
    <row r="232" spans="1:84" s="265" customFormat="1" ht="15.75" customHeight="1">
      <c r="A232" s="258">
        <v>31</v>
      </c>
      <c r="B232" s="256" t="s">
        <v>15</v>
      </c>
      <c r="C232" s="262">
        <f>'RAČUN PRIHODA I RASHODA'!F1981</f>
        <v>0</v>
      </c>
      <c r="D232" s="262">
        <v>300</v>
      </c>
      <c r="E232" s="533" t="s">
        <v>741</v>
      </c>
      <c r="F232" s="466"/>
      <c r="G232" s="466"/>
      <c r="H232" s="467"/>
      <c r="I232" s="468"/>
      <c r="J232" s="468"/>
      <c r="K232" s="468"/>
      <c r="L232" s="468"/>
      <c r="M232" s="468"/>
      <c r="N232" s="468"/>
      <c r="O232" s="468"/>
      <c r="P232" s="468"/>
      <c r="Q232" s="468"/>
      <c r="R232" s="468"/>
      <c r="S232" s="468"/>
      <c r="T232" s="468"/>
      <c r="U232" s="468"/>
      <c r="V232" s="468"/>
      <c r="W232" s="468"/>
      <c r="X232" s="468"/>
      <c r="Y232" s="468"/>
      <c r="Z232" s="468"/>
      <c r="AA232" s="468"/>
      <c r="AB232" s="468"/>
      <c r="AC232" s="468"/>
      <c r="AD232" s="468"/>
      <c r="AE232" s="468"/>
      <c r="AF232" s="468"/>
      <c r="AG232" s="468"/>
      <c r="AH232" s="468"/>
      <c r="AI232" s="468"/>
      <c r="AJ232" s="468"/>
      <c r="AK232" s="468"/>
      <c r="AL232" s="468"/>
      <c r="AM232" s="468"/>
      <c r="AN232" s="468"/>
      <c r="AO232" s="468"/>
      <c r="AP232" s="468"/>
      <c r="AQ232" s="468"/>
      <c r="AR232" s="468"/>
      <c r="AS232" s="468"/>
      <c r="AT232" s="468"/>
      <c r="AU232" s="468"/>
      <c r="AV232" s="468"/>
      <c r="AW232" s="468"/>
      <c r="AX232" s="468"/>
      <c r="AY232" s="468"/>
      <c r="AZ232" s="468"/>
      <c r="BA232" s="468"/>
      <c r="BB232" s="468"/>
      <c r="BC232" s="468"/>
      <c r="BD232" s="468"/>
      <c r="BE232" s="468"/>
      <c r="BF232" s="468"/>
      <c r="BG232" s="468"/>
      <c r="BH232" s="468"/>
      <c r="BI232" s="468"/>
      <c r="BJ232" s="468"/>
      <c r="BK232" s="468"/>
      <c r="BL232" s="468"/>
      <c r="BM232" s="468"/>
      <c r="BN232" s="468"/>
      <c r="BO232" s="468"/>
      <c r="BP232" s="468"/>
      <c r="BQ232" s="468"/>
      <c r="BR232" s="468"/>
      <c r="BS232" s="468"/>
      <c r="BT232" s="468"/>
      <c r="BU232" s="468"/>
      <c r="BV232" s="468"/>
      <c r="BW232" s="468"/>
      <c r="BX232" s="468"/>
      <c r="BY232" s="468"/>
      <c r="BZ232" s="468"/>
      <c r="CA232" s="468"/>
      <c r="CB232" s="468"/>
      <c r="CC232" s="468"/>
      <c r="CD232" s="468"/>
      <c r="CE232" s="468"/>
      <c r="CF232" s="468"/>
    </row>
    <row r="233" spans="1:84" s="265" customFormat="1" ht="15.75" customHeight="1">
      <c r="A233" s="259">
        <v>32</v>
      </c>
      <c r="B233" s="257" t="s">
        <v>16</v>
      </c>
      <c r="C233" s="262">
        <f>'RAČUN PRIHODA I RASHODA'!F1993</f>
        <v>0</v>
      </c>
      <c r="D233" s="262">
        <v>52.5</v>
      </c>
      <c r="E233" s="533" t="s">
        <v>741</v>
      </c>
      <c r="F233" s="466"/>
      <c r="G233" s="466"/>
      <c r="H233" s="467"/>
      <c r="I233" s="468"/>
      <c r="J233" s="468"/>
      <c r="K233" s="468"/>
      <c r="L233" s="468"/>
      <c r="M233" s="468"/>
      <c r="N233" s="468"/>
      <c r="O233" s="468"/>
      <c r="P233" s="468"/>
      <c r="Q233" s="468"/>
      <c r="R233" s="468"/>
      <c r="S233" s="468"/>
      <c r="T233" s="468"/>
      <c r="U233" s="468"/>
      <c r="V233" s="468"/>
      <c r="W233" s="468"/>
      <c r="X233" s="468"/>
      <c r="Y233" s="468"/>
      <c r="Z233" s="468"/>
      <c r="AA233" s="468"/>
      <c r="AB233" s="468"/>
      <c r="AC233" s="468"/>
      <c r="AD233" s="468"/>
      <c r="AE233" s="468"/>
      <c r="AF233" s="468"/>
      <c r="AG233" s="468"/>
      <c r="AH233" s="468"/>
      <c r="AI233" s="468"/>
      <c r="AJ233" s="468"/>
      <c r="AK233" s="468"/>
      <c r="AL233" s="468"/>
      <c r="AM233" s="468"/>
      <c r="AN233" s="468"/>
      <c r="AO233" s="468"/>
      <c r="AP233" s="468"/>
      <c r="AQ233" s="468"/>
      <c r="AR233" s="468"/>
      <c r="AS233" s="468"/>
      <c r="AT233" s="468"/>
      <c r="AU233" s="468"/>
      <c r="AV233" s="468"/>
      <c r="AW233" s="468"/>
      <c r="AX233" s="468"/>
      <c r="AY233" s="468"/>
      <c r="AZ233" s="468"/>
      <c r="BA233" s="468"/>
      <c r="BB233" s="468"/>
      <c r="BC233" s="468"/>
      <c r="BD233" s="468"/>
      <c r="BE233" s="468"/>
      <c r="BF233" s="468"/>
      <c r="BG233" s="468"/>
      <c r="BH233" s="468"/>
      <c r="BI233" s="468"/>
      <c r="BJ233" s="468"/>
      <c r="BK233" s="468"/>
      <c r="BL233" s="468"/>
      <c r="BM233" s="468"/>
      <c r="BN233" s="468"/>
      <c r="BO233" s="468"/>
      <c r="BP233" s="468"/>
      <c r="BQ233" s="468"/>
      <c r="BR233" s="468"/>
      <c r="BS233" s="468"/>
      <c r="BT233" s="468"/>
      <c r="BU233" s="468"/>
      <c r="BV233" s="468"/>
      <c r="BW233" s="468"/>
      <c r="BX233" s="468"/>
      <c r="BY233" s="468"/>
      <c r="BZ233" s="468"/>
      <c r="CA233" s="468"/>
      <c r="CB233" s="468"/>
      <c r="CC233" s="468"/>
      <c r="CD233" s="468"/>
      <c r="CE233" s="468"/>
      <c r="CF233" s="468"/>
    </row>
    <row r="234" spans="1:84" s="265" customFormat="1" ht="15.75" customHeight="1">
      <c r="A234" s="259">
        <v>34</v>
      </c>
      <c r="B234" s="257" t="s">
        <v>18</v>
      </c>
      <c r="C234" s="262">
        <f>'RAČUN PRIHODA I RASHODA'!F2027</f>
        <v>0</v>
      </c>
      <c r="D234" s="262">
        <f>'RAČUN PRIHODA I RASHODA'!G2027</f>
        <v>0</v>
      </c>
      <c r="E234" s="533" t="s">
        <v>741</v>
      </c>
      <c r="F234" s="466"/>
      <c r="G234" s="466"/>
      <c r="H234" s="467"/>
      <c r="I234" s="468"/>
      <c r="J234" s="468"/>
      <c r="K234" s="468"/>
      <c r="L234" s="468"/>
      <c r="M234" s="468"/>
      <c r="N234" s="468"/>
      <c r="O234" s="468"/>
      <c r="P234" s="468"/>
      <c r="Q234" s="468"/>
      <c r="R234" s="468"/>
      <c r="S234" s="468"/>
      <c r="T234" s="468"/>
      <c r="U234" s="468"/>
      <c r="V234" s="468"/>
      <c r="W234" s="468"/>
      <c r="X234" s="468"/>
      <c r="Y234" s="468"/>
      <c r="Z234" s="468"/>
      <c r="AA234" s="468"/>
      <c r="AB234" s="468"/>
      <c r="AC234" s="468"/>
      <c r="AD234" s="468"/>
      <c r="AE234" s="468"/>
      <c r="AF234" s="468"/>
      <c r="AG234" s="468"/>
      <c r="AH234" s="468"/>
      <c r="AI234" s="468"/>
      <c r="AJ234" s="468"/>
      <c r="AK234" s="468"/>
      <c r="AL234" s="468"/>
      <c r="AM234" s="468"/>
      <c r="AN234" s="468"/>
      <c r="AO234" s="468"/>
      <c r="AP234" s="468"/>
      <c r="AQ234" s="468"/>
      <c r="AR234" s="468"/>
      <c r="AS234" s="468"/>
      <c r="AT234" s="468"/>
      <c r="AU234" s="468"/>
      <c r="AV234" s="468"/>
      <c r="AW234" s="468"/>
      <c r="AX234" s="468"/>
      <c r="AY234" s="468"/>
      <c r="AZ234" s="468"/>
      <c r="BA234" s="468"/>
      <c r="BB234" s="468"/>
      <c r="BC234" s="468"/>
      <c r="BD234" s="468"/>
      <c r="BE234" s="468"/>
      <c r="BF234" s="468"/>
      <c r="BG234" s="468"/>
      <c r="BH234" s="468"/>
      <c r="BI234" s="468"/>
      <c r="BJ234" s="468"/>
      <c r="BK234" s="468"/>
      <c r="BL234" s="468"/>
      <c r="BM234" s="468"/>
      <c r="BN234" s="468"/>
      <c r="BO234" s="468"/>
      <c r="BP234" s="468"/>
      <c r="BQ234" s="468"/>
      <c r="BR234" s="468"/>
      <c r="BS234" s="468"/>
      <c r="BT234" s="468"/>
      <c r="BU234" s="468"/>
      <c r="BV234" s="468"/>
      <c r="BW234" s="468"/>
      <c r="BX234" s="468"/>
      <c r="BY234" s="468"/>
      <c r="BZ234" s="468"/>
      <c r="CA234" s="468"/>
      <c r="CB234" s="468"/>
      <c r="CC234" s="468"/>
      <c r="CD234" s="468"/>
      <c r="CE234" s="468"/>
      <c r="CF234" s="468"/>
    </row>
    <row r="235" spans="1:84" ht="15.75" customHeight="1">
      <c r="A235" s="259">
        <v>35</v>
      </c>
      <c r="B235" s="257" t="s">
        <v>355</v>
      </c>
      <c r="C235" s="262">
        <f>'RAČUN PRIHODA I RASHODA'!F2046</f>
        <v>0</v>
      </c>
      <c r="D235" s="262">
        <f>'RAČUN PRIHODA I RASHODA'!G2046</f>
        <v>0</v>
      </c>
      <c r="E235" s="533" t="s">
        <v>741</v>
      </c>
      <c r="F235" s="466"/>
      <c r="G235" s="466"/>
    </row>
    <row r="236" spans="1:84" ht="15.75" customHeight="1">
      <c r="A236" s="259">
        <v>36</v>
      </c>
      <c r="B236" s="257" t="s">
        <v>363</v>
      </c>
      <c r="C236" s="262">
        <f>'RAČUN PRIHODA I RASHODA'!F2056</f>
        <v>0</v>
      </c>
      <c r="D236" s="262">
        <f>'RAČUN PRIHODA I RASHODA'!G2056</f>
        <v>0</v>
      </c>
      <c r="E236" s="533" t="s">
        <v>741</v>
      </c>
      <c r="F236" s="466"/>
      <c r="G236" s="466"/>
    </row>
    <row r="237" spans="1:84" ht="15.75" customHeight="1">
      <c r="A237" s="259">
        <v>37</v>
      </c>
      <c r="B237" s="257" t="s">
        <v>112</v>
      </c>
      <c r="C237" s="262">
        <f>'RAČUN PRIHODA I RASHODA'!F2084</f>
        <v>0</v>
      </c>
      <c r="D237" s="262">
        <f>'RAČUN PRIHODA I RASHODA'!G2084</f>
        <v>0</v>
      </c>
      <c r="E237" s="533" t="s">
        <v>741</v>
      </c>
      <c r="F237" s="466"/>
      <c r="G237" s="466"/>
    </row>
    <row r="238" spans="1:84" s="265" customFormat="1">
      <c r="A238" s="259">
        <v>38</v>
      </c>
      <c r="B238" s="257" t="s">
        <v>102</v>
      </c>
      <c r="C238" s="262">
        <f>'RAČUN PRIHODA I RASHODA'!F2095</f>
        <v>0</v>
      </c>
      <c r="D238" s="262">
        <f>'RAČUN PRIHODA I RASHODA'!G2095</f>
        <v>0</v>
      </c>
      <c r="E238" s="533" t="s">
        <v>741</v>
      </c>
      <c r="F238" s="466"/>
      <c r="G238" s="466"/>
      <c r="H238" s="467"/>
      <c r="I238" s="468"/>
      <c r="J238" s="468"/>
      <c r="K238" s="468"/>
      <c r="L238" s="468"/>
      <c r="M238" s="468"/>
      <c r="N238" s="468"/>
      <c r="O238" s="468"/>
      <c r="P238" s="468"/>
      <c r="Q238" s="468"/>
      <c r="R238" s="468"/>
      <c r="S238" s="468"/>
      <c r="T238" s="468"/>
      <c r="U238" s="468"/>
      <c r="V238" s="468"/>
      <c r="W238" s="468"/>
      <c r="X238" s="468"/>
      <c r="Y238" s="468"/>
      <c r="Z238" s="468"/>
      <c r="AA238" s="468"/>
      <c r="AB238" s="468"/>
      <c r="AC238" s="468"/>
      <c r="AD238" s="468"/>
      <c r="AE238" s="468"/>
      <c r="AF238" s="468"/>
      <c r="AG238" s="468"/>
      <c r="AH238" s="468"/>
      <c r="AI238" s="468"/>
      <c r="AJ238" s="468"/>
      <c r="AK238" s="468"/>
      <c r="AL238" s="468"/>
      <c r="AM238" s="468"/>
      <c r="AN238" s="468"/>
      <c r="AO238" s="468"/>
      <c r="AP238" s="468"/>
      <c r="AQ238" s="468"/>
      <c r="AR238" s="468"/>
      <c r="AS238" s="468"/>
      <c r="AT238" s="468"/>
      <c r="AU238" s="468"/>
      <c r="AV238" s="468"/>
      <c r="AW238" s="468"/>
      <c r="AX238" s="468"/>
      <c r="AY238" s="468"/>
      <c r="AZ238" s="468"/>
      <c r="BA238" s="468"/>
      <c r="BB238" s="468"/>
      <c r="BC238" s="468"/>
      <c r="BD238" s="468"/>
      <c r="BE238" s="468"/>
      <c r="BF238" s="468"/>
      <c r="BG238" s="468"/>
      <c r="BH238" s="468"/>
      <c r="BI238" s="468"/>
      <c r="BJ238" s="468"/>
      <c r="BK238" s="468"/>
      <c r="BL238" s="468"/>
      <c r="BM238" s="468"/>
      <c r="BN238" s="468"/>
      <c r="BO238" s="468"/>
      <c r="BP238" s="468"/>
      <c r="BQ238" s="468"/>
      <c r="BR238" s="468"/>
      <c r="BS238" s="468"/>
      <c r="BT238" s="468"/>
      <c r="BU238" s="468"/>
      <c r="BV238" s="468"/>
      <c r="BW238" s="468"/>
      <c r="BX238" s="468"/>
      <c r="BY238" s="468"/>
      <c r="BZ238" s="468"/>
      <c r="CA238" s="468"/>
      <c r="CB238" s="468"/>
      <c r="CC238" s="468"/>
      <c r="CD238" s="468"/>
      <c r="CE238" s="468"/>
      <c r="CF238" s="468"/>
    </row>
    <row r="239" spans="1:84" s="265" customFormat="1">
      <c r="A239" s="254">
        <v>4</v>
      </c>
      <c r="B239" s="255" t="s">
        <v>19</v>
      </c>
      <c r="C239" s="264">
        <f>SUM(C240:C244)</f>
        <v>0</v>
      </c>
      <c r="D239" s="264">
        <f>SUM(D240:D244)</f>
        <v>0</v>
      </c>
      <c r="E239" s="534" t="s">
        <v>741</v>
      </c>
      <c r="F239" s="466"/>
      <c r="G239" s="466"/>
      <c r="H239" s="467"/>
      <c r="I239" s="468"/>
      <c r="J239" s="468"/>
      <c r="K239" s="468"/>
      <c r="L239" s="468"/>
      <c r="M239" s="468"/>
      <c r="N239" s="468"/>
      <c r="O239" s="468"/>
      <c r="P239" s="468"/>
      <c r="Q239" s="468"/>
      <c r="R239" s="468"/>
      <c r="S239" s="468"/>
      <c r="T239" s="468"/>
      <c r="U239" s="468"/>
      <c r="V239" s="468"/>
      <c r="W239" s="468"/>
      <c r="X239" s="468"/>
      <c r="Y239" s="468"/>
      <c r="Z239" s="468"/>
      <c r="AA239" s="468"/>
      <c r="AB239" s="468"/>
      <c r="AC239" s="468"/>
      <c r="AD239" s="468"/>
      <c r="AE239" s="468"/>
      <c r="AF239" s="468"/>
      <c r="AG239" s="468"/>
      <c r="AH239" s="468"/>
      <c r="AI239" s="468"/>
      <c r="AJ239" s="468"/>
      <c r="AK239" s="468"/>
      <c r="AL239" s="468"/>
      <c r="AM239" s="468"/>
      <c r="AN239" s="468"/>
      <c r="AO239" s="468"/>
      <c r="AP239" s="468"/>
      <c r="AQ239" s="468"/>
      <c r="AR239" s="468"/>
      <c r="AS239" s="468"/>
      <c r="AT239" s="468"/>
      <c r="AU239" s="468"/>
      <c r="AV239" s="468"/>
      <c r="AW239" s="468"/>
      <c r="AX239" s="468"/>
      <c r="AY239" s="468"/>
      <c r="AZ239" s="468"/>
      <c r="BA239" s="468"/>
      <c r="BB239" s="468"/>
      <c r="BC239" s="468"/>
      <c r="BD239" s="468"/>
      <c r="BE239" s="468"/>
      <c r="BF239" s="468"/>
      <c r="BG239" s="468"/>
      <c r="BH239" s="468"/>
      <c r="BI239" s="468"/>
      <c r="BJ239" s="468"/>
      <c r="BK239" s="468"/>
      <c r="BL239" s="468"/>
      <c r="BM239" s="468"/>
      <c r="BN239" s="468"/>
      <c r="BO239" s="468"/>
      <c r="BP239" s="468"/>
      <c r="BQ239" s="468"/>
      <c r="BR239" s="468"/>
      <c r="BS239" s="468"/>
      <c r="BT239" s="468"/>
      <c r="BU239" s="468"/>
      <c r="BV239" s="468"/>
      <c r="BW239" s="468"/>
      <c r="BX239" s="468"/>
      <c r="BY239" s="468"/>
      <c r="BZ239" s="468"/>
      <c r="CA239" s="468"/>
      <c r="CB239" s="468"/>
      <c r="CC239" s="468"/>
      <c r="CD239" s="468"/>
      <c r="CE239" s="468"/>
      <c r="CF239" s="468"/>
    </row>
    <row r="240" spans="1:84" s="265" customFormat="1" ht="15.75" customHeight="1">
      <c r="A240" s="259">
        <v>41</v>
      </c>
      <c r="B240" s="257" t="s">
        <v>419</v>
      </c>
      <c r="C240" s="262">
        <f>'RAČUN PRIHODA I RASHODA'!F2118</f>
        <v>0</v>
      </c>
      <c r="D240" s="262">
        <f>'RAČUN PRIHODA I RASHODA'!G2118</f>
        <v>0</v>
      </c>
      <c r="E240" s="533" t="s">
        <v>741</v>
      </c>
      <c r="F240" s="466"/>
      <c r="G240" s="466"/>
      <c r="H240" s="467"/>
      <c r="I240" s="468"/>
      <c r="J240" s="468"/>
      <c r="K240" s="468"/>
      <c r="L240" s="468"/>
      <c r="M240" s="468"/>
      <c r="N240" s="468"/>
      <c r="O240" s="468"/>
      <c r="P240" s="468"/>
      <c r="Q240" s="468"/>
      <c r="R240" s="468"/>
      <c r="S240" s="468"/>
      <c r="T240" s="468"/>
      <c r="U240" s="468"/>
      <c r="V240" s="468"/>
      <c r="W240" s="468"/>
      <c r="X240" s="468"/>
      <c r="Y240" s="468"/>
      <c r="Z240" s="468"/>
      <c r="AA240" s="468"/>
      <c r="AB240" s="468"/>
      <c r="AC240" s="468"/>
      <c r="AD240" s="468"/>
      <c r="AE240" s="468"/>
      <c r="AF240" s="468"/>
      <c r="AG240" s="468"/>
      <c r="AH240" s="468"/>
      <c r="AI240" s="468"/>
      <c r="AJ240" s="468"/>
      <c r="AK240" s="468"/>
      <c r="AL240" s="468"/>
      <c r="AM240" s="468"/>
      <c r="AN240" s="468"/>
      <c r="AO240" s="468"/>
      <c r="AP240" s="468"/>
      <c r="AQ240" s="468"/>
      <c r="AR240" s="468"/>
      <c r="AS240" s="468"/>
      <c r="AT240" s="468"/>
      <c r="AU240" s="468"/>
      <c r="AV240" s="468"/>
      <c r="AW240" s="468"/>
      <c r="AX240" s="468"/>
      <c r="AY240" s="468"/>
      <c r="AZ240" s="468"/>
      <c r="BA240" s="468"/>
      <c r="BB240" s="468"/>
      <c r="BC240" s="468"/>
      <c r="BD240" s="468"/>
      <c r="BE240" s="468"/>
      <c r="BF240" s="468"/>
      <c r="BG240" s="468"/>
      <c r="BH240" s="468"/>
      <c r="BI240" s="468"/>
      <c r="BJ240" s="468"/>
      <c r="BK240" s="468"/>
      <c r="BL240" s="468"/>
      <c r="BM240" s="468"/>
      <c r="BN240" s="468"/>
      <c r="BO240" s="468"/>
      <c r="BP240" s="468"/>
      <c r="BQ240" s="468"/>
      <c r="BR240" s="468"/>
      <c r="BS240" s="468"/>
      <c r="BT240" s="468"/>
      <c r="BU240" s="468"/>
      <c r="BV240" s="468"/>
      <c r="BW240" s="468"/>
      <c r="BX240" s="468"/>
      <c r="BY240" s="468"/>
      <c r="BZ240" s="468"/>
      <c r="CA240" s="468"/>
      <c r="CB240" s="468"/>
      <c r="CC240" s="468"/>
      <c r="CD240" s="468"/>
      <c r="CE240" s="468"/>
      <c r="CF240" s="468"/>
    </row>
    <row r="241" spans="1:84" s="265" customFormat="1" ht="15.75" customHeight="1">
      <c r="A241" s="259">
        <v>42</v>
      </c>
      <c r="B241" s="257" t="s">
        <v>20</v>
      </c>
      <c r="C241" s="262">
        <f>'RAČUN PRIHODA I RASHODA'!F2130</f>
        <v>0</v>
      </c>
      <c r="D241" s="262">
        <f>'RAČUN PRIHODA I RASHODA'!G2130</f>
        <v>0</v>
      </c>
      <c r="E241" s="533" t="s">
        <v>741</v>
      </c>
      <c r="F241" s="466"/>
      <c r="G241" s="466"/>
      <c r="H241" s="467"/>
      <c r="I241" s="468"/>
      <c r="J241" s="468"/>
      <c r="K241" s="468"/>
      <c r="L241" s="468"/>
      <c r="M241" s="468"/>
      <c r="N241" s="468"/>
      <c r="O241" s="468"/>
      <c r="P241" s="468"/>
      <c r="Q241" s="468"/>
      <c r="R241" s="468"/>
      <c r="S241" s="468"/>
      <c r="T241" s="468"/>
      <c r="U241" s="468"/>
      <c r="V241" s="468"/>
      <c r="W241" s="468"/>
      <c r="X241" s="468"/>
      <c r="Y241" s="468"/>
      <c r="Z241" s="468"/>
      <c r="AA241" s="468"/>
      <c r="AB241" s="468"/>
      <c r="AC241" s="468"/>
      <c r="AD241" s="468"/>
      <c r="AE241" s="468"/>
      <c r="AF241" s="468"/>
      <c r="AG241" s="468"/>
      <c r="AH241" s="468"/>
      <c r="AI241" s="468"/>
      <c r="AJ241" s="468"/>
      <c r="AK241" s="468"/>
      <c r="AL241" s="468"/>
      <c r="AM241" s="468"/>
      <c r="AN241" s="468"/>
      <c r="AO241" s="468"/>
      <c r="AP241" s="468"/>
      <c r="AQ241" s="468"/>
      <c r="AR241" s="468"/>
      <c r="AS241" s="468"/>
      <c r="AT241" s="468"/>
      <c r="AU241" s="468"/>
      <c r="AV241" s="468"/>
      <c r="AW241" s="468"/>
      <c r="AX241" s="468"/>
      <c r="AY241" s="468"/>
      <c r="AZ241" s="468"/>
      <c r="BA241" s="468"/>
      <c r="BB241" s="468"/>
      <c r="BC241" s="468"/>
      <c r="BD241" s="468"/>
      <c r="BE241" s="468"/>
      <c r="BF241" s="468"/>
      <c r="BG241" s="468"/>
      <c r="BH241" s="468"/>
      <c r="BI241" s="468"/>
      <c r="BJ241" s="468"/>
      <c r="BK241" s="468"/>
      <c r="BL241" s="468"/>
      <c r="BM241" s="468"/>
      <c r="BN241" s="468"/>
      <c r="BO241" s="468"/>
      <c r="BP241" s="468"/>
      <c r="BQ241" s="468"/>
      <c r="BR241" s="468"/>
      <c r="BS241" s="468"/>
      <c r="BT241" s="468"/>
      <c r="BU241" s="468"/>
      <c r="BV241" s="468"/>
      <c r="BW241" s="468"/>
      <c r="BX241" s="468"/>
      <c r="BY241" s="468"/>
      <c r="BZ241" s="468"/>
      <c r="CA241" s="468"/>
      <c r="CB241" s="468"/>
      <c r="CC241" s="468"/>
      <c r="CD241" s="468"/>
      <c r="CE241" s="468"/>
      <c r="CF241" s="468"/>
    </row>
    <row r="242" spans="1:84" s="265" customFormat="1" ht="15.75" customHeight="1">
      <c r="A242" s="259">
        <v>43</v>
      </c>
      <c r="B242" s="257" t="s">
        <v>481</v>
      </c>
      <c r="C242" s="262">
        <f>'RAČUN PRIHODA I RASHODA'!F2163</f>
        <v>0</v>
      </c>
      <c r="D242" s="262">
        <f>'RAČUN PRIHODA I RASHODA'!G2163</f>
        <v>0</v>
      </c>
      <c r="E242" s="533" t="s">
        <v>741</v>
      </c>
      <c r="F242" s="466"/>
      <c r="G242" s="466"/>
      <c r="H242" s="467"/>
      <c r="I242" s="468"/>
      <c r="J242" s="468"/>
      <c r="K242" s="468"/>
      <c r="L242" s="468"/>
      <c r="M242" s="468"/>
      <c r="N242" s="468"/>
      <c r="O242" s="468"/>
      <c r="P242" s="468"/>
      <c r="Q242" s="468"/>
      <c r="R242" s="468"/>
      <c r="S242" s="468"/>
      <c r="T242" s="468"/>
      <c r="U242" s="468"/>
      <c r="V242" s="468"/>
      <c r="W242" s="468"/>
      <c r="X242" s="468"/>
      <c r="Y242" s="468"/>
      <c r="Z242" s="468"/>
      <c r="AA242" s="468"/>
      <c r="AB242" s="468"/>
      <c r="AC242" s="468"/>
      <c r="AD242" s="468"/>
      <c r="AE242" s="468"/>
      <c r="AF242" s="468"/>
      <c r="AG242" s="468"/>
      <c r="AH242" s="468"/>
      <c r="AI242" s="468"/>
      <c r="AJ242" s="468"/>
      <c r="AK242" s="468"/>
      <c r="AL242" s="468"/>
      <c r="AM242" s="468"/>
      <c r="AN242" s="468"/>
      <c r="AO242" s="468"/>
      <c r="AP242" s="468"/>
      <c r="AQ242" s="468"/>
      <c r="AR242" s="468"/>
      <c r="AS242" s="468"/>
      <c r="AT242" s="468"/>
      <c r="AU242" s="468"/>
      <c r="AV242" s="468"/>
      <c r="AW242" s="468"/>
      <c r="AX242" s="468"/>
      <c r="AY242" s="468"/>
      <c r="AZ242" s="468"/>
      <c r="BA242" s="468"/>
      <c r="BB242" s="468"/>
      <c r="BC242" s="468"/>
      <c r="BD242" s="468"/>
      <c r="BE242" s="468"/>
      <c r="BF242" s="468"/>
      <c r="BG242" s="468"/>
      <c r="BH242" s="468"/>
      <c r="BI242" s="468"/>
      <c r="BJ242" s="468"/>
      <c r="BK242" s="468"/>
      <c r="BL242" s="468"/>
      <c r="BM242" s="468"/>
      <c r="BN242" s="468"/>
      <c r="BO242" s="468"/>
      <c r="BP242" s="468"/>
      <c r="BQ242" s="468"/>
      <c r="BR242" s="468"/>
      <c r="BS242" s="468"/>
      <c r="BT242" s="468"/>
      <c r="BU242" s="468"/>
      <c r="BV242" s="468"/>
      <c r="BW242" s="468"/>
      <c r="BX242" s="468"/>
      <c r="BY242" s="468"/>
      <c r="BZ242" s="468"/>
      <c r="CA242" s="468"/>
      <c r="CB242" s="468"/>
      <c r="CC242" s="468"/>
      <c r="CD242" s="468"/>
      <c r="CE242" s="468"/>
      <c r="CF242" s="468"/>
    </row>
    <row r="243" spans="1:84">
      <c r="A243" s="259">
        <v>44</v>
      </c>
      <c r="B243" s="257" t="s">
        <v>487</v>
      </c>
      <c r="C243" s="262">
        <f>'RAČUN PRIHODA I RASHODA'!F2167</f>
        <v>0</v>
      </c>
      <c r="D243" s="262">
        <f>'RAČUN PRIHODA I RASHODA'!G2167</f>
        <v>0</v>
      </c>
      <c r="E243" s="533" t="s">
        <v>741</v>
      </c>
      <c r="F243" s="466"/>
      <c r="G243" s="466"/>
    </row>
    <row r="244" spans="1:84" s="265" customFormat="1" ht="15.75" customHeight="1">
      <c r="A244" s="259">
        <v>45</v>
      </c>
      <c r="B244" s="257" t="s">
        <v>140</v>
      </c>
      <c r="C244" s="262">
        <f>'RAČUN PRIHODA I RASHODA'!F2170</f>
        <v>0</v>
      </c>
      <c r="D244" s="262">
        <f>'RAČUN PRIHODA I RASHODA'!G2170</f>
        <v>0</v>
      </c>
      <c r="E244" s="533" t="s">
        <v>741</v>
      </c>
      <c r="F244" s="466"/>
      <c r="G244" s="466"/>
      <c r="H244" s="467"/>
      <c r="I244" s="468"/>
      <c r="J244" s="468"/>
      <c r="K244" s="468"/>
      <c r="L244" s="468"/>
      <c r="M244" s="468"/>
      <c r="N244" s="468"/>
      <c r="O244" s="468"/>
      <c r="P244" s="468"/>
      <c r="Q244" s="468"/>
      <c r="R244" s="468"/>
      <c r="S244" s="468"/>
      <c r="T244" s="468"/>
      <c r="U244" s="468"/>
      <c r="V244" s="468"/>
      <c r="W244" s="468"/>
      <c r="X244" s="468"/>
      <c r="Y244" s="468"/>
      <c r="Z244" s="468"/>
      <c r="AA244" s="468"/>
      <c r="AB244" s="468"/>
      <c r="AC244" s="468"/>
      <c r="AD244" s="468"/>
      <c r="AE244" s="468"/>
      <c r="AF244" s="468"/>
      <c r="AG244" s="468"/>
      <c r="AH244" s="468"/>
      <c r="AI244" s="468"/>
      <c r="AJ244" s="468"/>
      <c r="AK244" s="468"/>
      <c r="AL244" s="468"/>
      <c r="AM244" s="468"/>
      <c r="AN244" s="468"/>
      <c r="AO244" s="468"/>
      <c r="AP244" s="468"/>
      <c r="AQ244" s="468"/>
      <c r="AR244" s="468"/>
      <c r="AS244" s="468"/>
      <c r="AT244" s="468"/>
      <c r="AU244" s="468"/>
      <c r="AV244" s="468"/>
      <c r="AW244" s="468"/>
      <c r="AX244" s="468"/>
      <c r="AY244" s="468"/>
      <c r="AZ244" s="468"/>
      <c r="BA244" s="468"/>
      <c r="BB244" s="468"/>
      <c r="BC244" s="468"/>
      <c r="BD244" s="468"/>
      <c r="BE244" s="468"/>
      <c r="BF244" s="468"/>
      <c r="BG244" s="468"/>
      <c r="BH244" s="468"/>
      <c r="BI244" s="468"/>
      <c r="BJ244" s="468"/>
      <c r="BK244" s="468"/>
      <c r="BL244" s="468"/>
      <c r="BM244" s="468"/>
      <c r="BN244" s="468"/>
      <c r="BO244" s="468"/>
      <c r="BP244" s="468"/>
      <c r="BQ244" s="468"/>
      <c r="BR244" s="468"/>
      <c r="BS244" s="468"/>
      <c r="BT244" s="468"/>
      <c r="BU244" s="468"/>
      <c r="BV244" s="468"/>
      <c r="BW244" s="468"/>
      <c r="BX244" s="468"/>
      <c r="BY244" s="468"/>
      <c r="BZ244" s="468"/>
      <c r="CA244" s="468"/>
      <c r="CB244" s="468"/>
      <c r="CC244" s="468"/>
      <c r="CD244" s="468"/>
      <c r="CE244" s="468"/>
      <c r="CF244" s="468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headerFooter alignWithMargins="0"/>
  <ignoredErrors>
    <ignoredError sqref="E6 E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4"/>
  <sheetViews>
    <sheetView topLeftCell="A240" zoomScale="85" zoomScaleNormal="85" workbookViewId="0">
      <selection activeCell="H261" sqref="H261"/>
    </sheetView>
  </sheetViews>
  <sheetFormatPr defaultColWidth="9.140625" defaultRowHeight="15.75"/>
  <cols>
    <col min="1" max="1" width="10" style="4" customWidth="1"/>
    <col min="2" max="2" width="51.28515625" style="4" customWidth="1"/>
    <col min="3" max="3" width="20" style="28" customWidth="1"/>
    <col min="4" max="4" width="20" style="4" customWidth="1"/>
    <col min="5" max="5" width="17.85546875" style="4" customWidth="1"/>
    <col min="6" max="6" width="15.140625" style="4" customWidth="1"/>
    <col min="7" max="7" width="15.140625" style="496" customWidth="1"/>
    <col min="8" max="12" width="15.140625" style="4" customWidth="1"/>
    <col min="13" max="13" width="16.7109375" style="4" hidden="1" customWidth="1"/>
    <col min="14" max="14" width="16.42578125" style="4" hidden="1" customWidth="1"/>
    <col min="15" max="15" width="12.5703125" style="4" hidden="1" customWidth="1"/>
    <col min="16" max="16" width="15.140625" style="4" customWidth="1"/>
    <col min="17" max="16384" width="9.140625" style="4"/>
  </cols>
  <sheetData>
    <row r="1" spans="1:7" ht="46.5" hidden="1" customHeight="1">
      <c r="A1" s="670" t="s">
        <v>53</v>
      </c>
      <c r="B1" s="670"/>
      <c r="C1" s="670"/>
      <c r="D1" s="670"/>
      <c r="E1" s="670"/>
      <c r="F1" s="3"/>
      <c r="G1" s="495"/>
    </row>
    <row r="2" spans="1:7" ht="15.6" hidden="1" customHeight="1">
      <c r="A2" s="5"/>
      <c r="B2" s="5"/>
      <c r="C2" s="5"/>
      <c r="D2" s="5"/>
      <c r="E2" s="5"/>
    </row>
    <row r="3" spans="1:7" ht="18.75" hidden="1" customHeight="1">
      <c r="A3" s="671" t="s">
        <v>54</v>
      </c>
      <c r="B3" s="671"/>
      <c r="C3" s="671"/>
      <c r="D3" s="671"/>
      <c r="E3" s="671"/>
      <c r="F3" s="5"/>
      <c r="G3" s="497"/>
    </row>
    <row r="4" spans="1:7" s="8" customFormat="1" ht="15.6" hidden="1" customHeight="1">
      <c r="A4" s="6" t="s">
        <v>55</v>
      </c>
      <c r="B4" s="7"/>
      <c r="C4" s="7"/>
      <c r="G4" s="496"/>
    </row>
    <row r="5" spans="1:7" ht="33" hidden="1" customHeight="1">
      <c r="A5" s="664" t="s">
        <v>56</v>
      </c>
      <c r="B5" s="666" t="s">
        <v>57</v>
      </c>
      <c r="C5" s="668" t="s">
        <v>58</v>
      </c>
      <c r="D5" s="668" t="s">
        <v>59</v>
      </c>
      <c r="E5" s="668" t="s">
        <v>1</v>
      </c>
    </row>
    <row r="6" spans="1:7" ht="33" hidden="1" customHeight="1">
      <c r="A6" s="665"/>
      <c r="B6" s="667"/>
      <c r="C6" s="669"/>
      <c r="D6" s="669"/>
      <c r="E6" s="669"/>
    </row>
    <row r="7" spans="1:7" ht="33" hidden="1" customHeight="1">
      <c r="A7" s="9">
        <v>67</v>
      </c>
      <c r="B7" s="10" t="s">
        <v>14</v>
      </c>
      <c r="C7" s="11">
        <f>SUM(C8:C9)</f>
        <v>21004501</v>
      </c>
      <c r="D7" s="11">
        <f>SUM(D8:D9)</f>
        <v>14243113</v>
      </c>
      <c r="E7" s="12">
        <f>SUM(E8:E9)</f>
        <v>14243113</v>
      </c>
    </row>
    <row r="8" spans="1:7" ht="33" hidden="1" customHeight="1">
      <c r="A8" s="13">
        <v>671</v>
      </c>
      <c r="B8" s="14" t="s">
        <v>60</v>
      </c>
      <c r="C8" s="15">
        <v>4243113</v>
      </c>
      <c r="D8" s="15">
        <v>4243113</v>
      </c>
      <c r="E8" s="16">
        <v>4243113</v>
      </c>
    </row>
    <row r="9" spans="1:7" ht="46.9" hidden="1" customHeight="1">
      <c r="A9" s="17">
        <v>671</v>
      </c>
      <c r="B9" s="18" t="s">
        <v>61</v>
      </c>
      <c r="C9" s="19">
        <v>16761388</v>
      </c>
      <c r="D9" s="19">
        <v>10000000</v>
      </c>
      <c r="E9" s="20">
        <v>10000000</v>
      </c>
    </row>
    <row r="10" spans="1:7" ht="15.6" hidden="1" customHeight="1">
      <c r="A10" s="662" t="s">
        <v>62</v>
      </c>
      <c r="B10" s="663"/>
      <c r="C10" s="21">
        <f>SUM(C7)</f>
        <v>21004501</v>
      </c>
      <c r="D10" s="21">
        <f>SUM(D7)</f>
        <v>14243113</v>
      </c>
      <c r="E10" s="21">
        <f>SUM(E7)</f>
        <v>14243113</v>
      </c>
    </row>
    <row r="11" spans="1:7" ht="15.6" hidden="1" customHeight="1">
      <c r="A11" s="22"/>
      <c r="B11" s="22"/>
      <c r="C11" s="23"/>
      <c r="D11" s="23"/>
      <c r="E11" s="23"/>
    </row>
    <row r="12" spans="1:7" ht="18" hidden="1" customHeight="1">
      <c r="A12" s="6" t="s">
        <v>63</v>
      </c>
      <c r="B12" s="8"/>
      <c r="C12" s="7"/>
      <c r="D12" s="8"/>
      <c r="E12" s="8"/>
    </row>
    <row r="13" spans="1:7" ht="33" hidden="1" customHeight="1">
      <c r="A13" s="664" t="s">
        <v>56</v>
      </c>
      <c r="B13" s="666" t="s">
        <v>57</v>
      </c>
      <c r="C13" s="668" t="s">
        <v>58</v>
      </c>
      <c r="D13" s="668" t="s">
        <v>59</v>
      </c>
      <c r="E13" s="668" t="s">
        <v>1</v>
      </c>
    </row>
    <row r="14" spans="1:7" ht="33" hidden="1" customHeight="1">
      <c r="A14" s="665"/>
      <c r="B14" s="667"/>
      <c r="C14" s="669"/>
      <c r="D14" s="669"/>
      <c r="E14" s="669"/>
    </row>
    <row r="15" spans="1:7" ht="15.6" hidden="1" customHeight="1">
      <c r="A15" s="9">
        <v>64</v>
      </c>
      <c r="B15" s="10" t="s">
        <v>64</v>
      </c>
      <c r="C15" s="11">
        <f>SUM(C16)</f>
        <v>5000</v>
      </c>
      <c r="D15" s="11">
        <f>SUM(D16)</f>
        <v>100000</v>
      </c>
      <c r="E15" s="12">
        <f>SUM(E16)</f>
        <v>100000</v>
      </c>
    </row>
    <row r="16" spans="1:7" ht="15.6" hidden="1" customHeight="1">
      <c r="A16" s="13">
        <v>641</v>
      </c>
      <c r="B16" s="14" t="s">
        <v>65</v>
      </c>
      <c r="C16" s="15">
        <v>5000</v>
      </c>
      <c r="D16" s="15">
        <v>100000</v>
      </c>
      <c r="E16" s="16">
        <v>100000</v>
      </c>
    </row>
    <row r="17" spans="1:14" ht="31.15" hidden="1" customHeight="1">
      <c r="A17" s="24">
        <v>66</v>
      </c>
      <c r="B17" s="25" t="s">
        <v>17</v>
      </c>
      <c r="C17" s="26">
        <f>SUM(C18:C18)</f>
        <v>2595000</v>
      </c>
      <c r="D17" s="26">
        <f>SUM(D18:D18)</f>
        <v>2500000</v>
      </c>
      <c r="E17" s="27">
        <f>SUM(E18:E18)</f>
        <v>2500000</v>
      </c>
    </row>
    <row r="18" spans="1:14" ht="31.15" hidden="1" customHeight="1">
      <c r="A18" s="17">
        <v>661</v>
      </c>
      <c r="B18" s="18" t="s">
        <v>66</v>
      </c>
      <c r="C18" s="19">
        <v>2595000</v>
      </c>
      <c r="D18" s="19">
        <v>2500000</v>
      </c>
      <c r="E18" s="20">
        <v>2500000</v>
      </c>
    </row>
    <row r="19" spans="1:14" ht="15.6" hidden="1" customHeight="1">
      <c r="A19" s="662" t="s">
        <v>67</v>
      </c>
      <c r="B19" s="663"/>
      <c r="C19" s="21">
        <f>SUM(C15,C17)</f>
        <v>2600000</v>
      </c>
      <c r="D19" s="21">
        <f>SUM(D15,D17)</f>
        <v>2600000</v>
      </c>
      <c r="E19" s="21">
        <f>SUM(E15,E17)</f>
        <v>2600000</v>
      </c>
    </row>
    <row r="20" spans="1:14" ht="9.75" hidden="1" customHeight="1"/>
    <row r="21" spans="1:14" ht="18.75" hidden="1" customHeight="1">
      <c r="A21" s="6" t="s">
        <v>68</v>
      </c>
      <c r="B21" s="8"/>
      <c r="C21" s="7"/>
      <c r="D21" s="8"/>
      <c r="E21" s="8"/>
    </row>
    <row r="22" spans="1:14" ht="33" hidden="1" customHeight="1">
      <c r="A22" s="664" t="s">
        <v>56</v>
      </c>
      <c r="B22" s="666" t="s">
        <v>57</v>
      </c>
      <c r="C22" s="668" t="s">
        <v>58</v>
      </c>
      <c r="D22" s="668" t="s">
        <v>59</v>
      </c>
      <c r="E22" s="668" t="s">
        <v>1</v>
      </c>
    </row>
    <row r="23" spans="1:14" ht="15.6" hidden="1" customHeight="1">
      <c r="A23" s="665"/>
      <c r="B23" s="667"/>
      <c r="C23" s="669"/>
      <c r="D23" s="669"/>
      <c r="E23" s="669"/>
    </row>
    <row r="24" spans="1:14" ht="15.6" hidden="1" customHeight="1">
      <c r="A24" s="9">
        <v>652</v>
      </c>
      <c r="B24" s="10" t="s">
        <v>69</v>
      </c>
      <c r="C24" s="11">
        <f>SUM(C25:C25)</f>
        <v>15000000</v>
      </c>
      <c r="D24" s="11">
        <f>SUM(D25:D25)</f>
        <v>15000000</v>
      </c>
      <c r="E24" s="12">
        <f>SUM(E25:E25)</f>
        <v>15000000</v>
      </c>
    </row>
    <row r="25" spans="1:14" ht="15.6" hidden="1" customHeight="1">
      <c r="A25" s="13">
        <v>6526</v>
      </c>
      <c r="B25" s="14" t="s">
        <v>70</v>
      </c>
      <c r="C25" s="15">
        <v>15000000</v>
      </c>
      <c r="D25" s="15">
        <v>15000000</v>
      </c>
      <c r="E25" s="16">
        <v>15000000</v>
      </c>
    </row>
    <row r="26" spans="1:14" ht="32.25" hidden="1" customHeight="1">
      <c r="A26" s="24">
        <v>673</v>
      </c>
      <c r="B26" s="25" t="s">
        <v>71</v>
      </c>
      <c r="C26" s="26">
        <f>SUM(C27:C27)</f>
        <v>118878715</v>
      </c>
      <c r="D26" s="26">
        <f>SUM(D27:D27)</f>
        <v>118103420</v>
      </c>
      <c r="E26" s="27">
        <f>SUM(E27:E27)</f>
        <v>118093420</v>
      </c>
    </row>
    <row r="27" spans="1:14" ht="30.75" hidden="1" customHeight="1">
      <c r="A27" s="17">
        <v>6731</v>
      </c>
      <c r="B27" s="18" t="s">
        <v>71</v>
      </c>
      <c r="C27" s="19">
        <v>118878715</v>
      </c>
      <c r="D27" s="19">
        <v>118103420</v>
      </c>
      <c r="E27" s="20">
        <v>118093420</v>
      </c>
    </row>
    <row r="28" spans="1:14" ht="21" hidden="1" customHeight="1">
      <c r="A28" s="662" t="s">
        <v>72</v>
      </c>
      <c r="B28" s="663"/>
      <c r="C28" s="21">
        <f>SUM(C24,C26)</f>
        <v>133878715</v>
      </c>
      <c r="D28" s="21">
        <f>SUM(D24,D26)</f>
        <v>133103420</v>
      </c>
      <c r="E28" s="21">
        <f>SUM(E24,E26)</f>
        <v>133093420</v>
      </c>
    </row>
    <row r="29" spans="1:14" ht="7.5" hidden="1" customHeight="1"/>
    <row r="30" spans="1:14" ht="15.6" hidden="1" customHeight="1">
      <c r="A30" s="29" t="s">
        <v>73</v>
      </c>
    </row>
    <row r="31" spans="1:14" s="31" customFormat="1" ht="27" hidden="1" customHeight="1">
      <c r="A31" s="664" t="s">
        <v>56</v>
      </c>
      <c r="B31" s="666" t="s">
        <v>57</v>
      </c>
      <c r="C31" s="668" t="s">
        <v>58</v>
      </c>
      <c r="D31" s="668" t="s">
        <v>59</v>
      </c>
      <c r="E31" s="668" t="s">
        <v>1</v>
      </c>
      <c r="F31" s="677"/>
      <c r="G31" s="678"/>
      <c r="H31" s="679"/>
      <c r="I31" s="679"/>
      <c r="J31" s="679"/>
      <c r="K31" s="674"/>
      <c r="L31" s="674"/>
      <c r="M31" s="30" t="s">
        <v>74</v>
      </c>
      <c r="N31" s="30" t="s">
        <v>75</v>
      </c>
    </row>
    <row r="32" spans="1:14" s="31" customFormat="1" ht="22.5" hidden="1" customHeight="1">
      <c r="A32" s="665"/>
      <c r="B32" s="667"/>
      <c r="C32" s="669"/>
      <c r="D32" s="669"/>
      <c r="E32" s="669"/>
      <c r="F32" s="677"/>
      <c r="G32" s="678"/>
      <c r="H32" s="679"/>
      <c r="I32" s="679"/>
      <c r="J32" s="679"/>
      <c r="K32" s="674"/>
      <c r="L32" s="674"/>
      <c r="M32" s="32"/>
      <c r="N32" s="32"/>
    </row>
    <row r="33" spans="1:15" s="34" customFormat="1" ht="31.15" hidden="1" customHeight="1">
      <c r="A33" s="9">
        <v>63</v>
      </c>
      <c r="B33" s="10" t="s">
        <v>21</v>
      </c>
      <c r="C33" s="11">
        <f>SUM(C34:C36)</f>
        <v>52412794</v>
      </c>
      <c r="D33" s="11">
        <f>SUM(D34:D36)</f>
        <v>10687410</v>
      </c>
      <c r="E33" s="12">
        <f>SUM(E34:E36)</f>
        <v>0</v>
      </c>
      <c r="F33" s="23"/>
      <c r="G33" s="498"/>
      <c r="H33" s="23"/>
      <c r="I33" s="23"/>
      <c r="J33" s="23"/>
      <c r="K33" s="23"/>
      <c r="L33" s="23"/>
      <c r="M33" s="33"/>
      <c r="N33" s="33"/>
    </row>
    <row r="34" spans="1:15" ht="14.25" hidden="1" customHeight="1">
      <c r="A34" s="13">
        <v>634</v>
      </c>
      <c r="B34" s="14" t="s">
        <v>76</v>
      </c>
      <c r="C34" s="35">
        <v>10000</v>
      </c>
      <c r="D34" s="35">
        <v>10000</v>
      </c>
      <c r="E34" s="36">
        <v>0</v>
      </c>
      <c r="F34" s="37"/>
      <c r="G34" s="499"/>
      <c r="H34" s="37"/>
      <c r="I34" s="37"/>
      <c r="J34" s="37"/>
      <c r="K34" s="37"/>
      <c r="L34" s="37"/>
      <c r="M34" s="4">
        <v>0</v>
      </c>
      <c r="N34" s="4">
        <v>0</v>
      </c>
      <c r="O34" s="34"/>
    </row>
    <row r="35" spans="1:15" ht="31.15" hidden="1" customHeight="1">
      <c r="A35" s="13">
        <v>636</v>
      </c>
      <c r="B35" s="14" t="s">
        <v>77</v>
      </c>
      <c r="C35" s="35">
        <v>0</v>
      </c>
      <c r="D35" s="35">
        <v>2135482</v>
      </c>
      <c r="E35" s="36">
        <v>0</v>
      </c>
      <c r="F35" s="37"/>
      <c r="G35" s="499"/>
      <c r="H35" s="37"/>
      <c r="I35" s="37"/>
      <c r="J35" s="37"/>
      <c r="K35" s="37"/>
      <c r="L35" s="37"/>
      <c r="O35" s="34"/>
    </row>
    <row r="36" spans="1:15" ht="15.6" hidden="1" customHeight="1">
      <c r="A36" s="17">
        <v>638</v>
      </c>
      <c r="B36" s="18" t="s">
        <v>78</v>
      </c>
      <c r="C36" s="38">
        <v>52402794</v>
      </c>
      <c r="D36" s="38">
        <v>8541928</v>
      </c>
      <c r="E36" s="39">
        <v>0</v>
      </c>
      <c r="F36" s="37"/>
      <c r="G36" s="499"/>
      <c r="H36" s="37"/>
      <c r="I36" s="37"/>
      <c r="J36" s="37"/>
      <c r="K36" s="37"/>
      <c r="L36" s="37"/>
      <c r="M36" s="4">
        <v>0</v>
      </c>
      <c r="N36" s="4">
        <v>0</v>
      </c>
      <c r="O36" s="34"/>
    </row>
    <row r="37" spans="1:15" s="29" customFormat="1" ht="15.6" hidden="1" customHeight="1">
      <c r="A37" s="675" t="s">
        <v>79</v>
      </c>
      <c r="B37" s="676"/>
      <c r="C37" s="21">
        <f>SUM(C33)</f>
        <v>52412794</v>
      </c>
      <c r="D37" s="21">
        <f>SUM(D33)</f>
        <v>10687410</v>
      </c>
      <c r="E37" s="21">
        <f>SUM(E33)</f>
        <v>0</v>
      </c>
      <c r="F37" s="23"/>
      <c r="G37" s="498"/>
      <c r="H37" s="23"/>
      <c r="I37" s="23"/>
      <c r="J37" s="23"/>
      <c r="K37" s="23"/>
      <c r="L37" s="23"/>
      <c r="O37" s="34"/>
    </row>
    <row r="38" spans="1:15" s="29" customFormat="1" ht="15.6" hidden="1" customHeight="1">
      <c r="A38" s="22"/>
      <c r="B38" s="22"/>
      <c r="C38" s="23"/>
      <c r="D38" s="23"/>
      <c r="E38" s="23"/>
      <c r="F38" s="23"/>
      <c r="G38" s="498"/>
      <c r="H38" s="23"/>
      <c r="I38" s="23"/>
      <c r="J38" s="23"/>
      <c r="K38" s="23"/>
      <c r="L38" s="23"/>
      <c r="O38" s="34"/>
    </row>
    <row r="39" spans="1:15" s="29" customFormat="1" ht="15.6" hidden="1" customHeight="1">
      <c r="A39" s="29" t="s">
        <v>80</v>
      </c>
      <c r="B39" s="22"/>
      <c r="C39" s="23"/>
      <c r="D39" s="23"/>
      <c r="E39" s="23"/>
      <c r="F39" s="23"/>
      <c r="G39" s="498"/>
      <c r="H39" s="23"/>
      <c r="I39" s="23"/>
      <c r="J39" s="23"/>
      <c r="K39" s="23"/>
      <c r="L39" s="23"/>
      <c r="O39" s="34"/>
    </row>
    <row r="40" spans="1:15" ht="15" hidden="1" customHeight="1">
      <c r="A40" s="664" t="s">
        <v>56</v>
      </c>
      <c r="B40" s="666" t="s">
        <v>57</v>
      </c>
      <c r="C40" s="668" t="s">
        <v>58</v>
      </c>
      <c r="D40" s="668" t="s">
        <v>59</v>
      </c>
      <c r="E40" s="668" t="s">
        <v>1</v>
      </c>
      <c r="F40" s="3"/>
      <c r="G40" s="495"/>
      <c r="H40" s="3"/>
      <c r="I40" s="3"/>
      <c r="J40" s="40"/>
      <c r="K40" s="41"/>
      <c r="M40" s="40"/>
      <c r="N40" s="40"/>
      <c r="O40" s="40"/>
    </row>
    <row r="41" spans="1:15" ht="39" hidden="1" customHeight="1">
      <c r="A41" s="665"/>
      <c r="B41" s="667"/>
      <c r="C41" s="669"/>
      <c r="D41" s="669"/>
      <c r="E41" s="669"/>
      <c r="F41" s="3"/>
      <c r="G41" s="495"/>
      <c r="H41" s="3"/>
      <c r="I41" s="3"/>
      <c r="J41" s="40"/>
      <c r="K41" s="41"/>
      <c r="M41" s="40"/>
      <c r="N41" s="40"/>
      <c r="O41" s="40"/>
    </row>
    <row r="42" spans="1:15" ht="31.15" hidden="1" customHeight="1">
      <c r="A42" s="9">
        <v>66</v>
      </c>
      <c r="B42" s="10" t="s">
        <v>17</v>
      </c>
      <c r="C42" s="11">
        <f>SUM(C43:C43)</f>
        <v>1140740</v>
      </c>
      <c r="D42" s="11">
        <f>SUM(D43:D43)</f>
        <v>1000000</v>
      </c>
      <c r="E42" s="12">
        <f>SUM(E43:E43)</f>
        <v>1000000</v>
      </c>
      <c r="F42" s="3"/>
      <c r="G42" s="495"/>
      <c r="H42" s="3"/>
      <c r="I42" s="3"/>
      <c r="J42" s="40"/>
      <c r="K42" s="41"/>
      <c r="M42" s="40"/>
      <c r="N42" s="40"/>
      <c r="O42" s="40"/>
    </row>
    <row r="43" spans="1:15" ht="31.15" hidden="1" customHeight="1">
      <c r="A43" s="17">
        <v>663</v>
      </c>
      <c r="B43" s="18" t="s">
        <v>81</v>
      </c>
      <c r="C43" s="19">
        <v>1140740</v>
      </c>
      <c r="D43" s="19">
        <v>1000000</v>
      </c>
      <c r="E43" s="20">
        <v>1000000</v>
      </c>
      <c r="F43" s="3"/>
      <c r="G43" s="495"/>
      <c r="H43" s="3"/>
      <c r="I43" s="3"/>
      <c r="J43" s="40"/>
      <c r="K43" s="41"/>
      <c r="M43" s="40"/>
      <c r="N43" s="40"/>
      <c r="O43" s="40"/>
    </row>
    <row r="44" spans="1:15" ht="15.6" hidden="1" customHeight="1">
      <c r="A44" s="672" t="s">
        <v>82</v>
      </c>
      <c r="B44" s="673"/>
      <c r="C44" s="21">
        <f>SUM(C42)</f>
        <v>1140740</v>
      </c>
      <c r="D44" s="21">
        <f>SUM(D42)</f>
        <v>1000000</v>
      </c>
      <c r="E44" s="21">
        <f>SUM(E42)</f>
        <v>1000000</v>
      </c>
      <c r="F44" s="3"/>
      <c r="G44" s="495"/>
      <c r="H44" s="3"/>
      <c r="I44" s="3"/>
      <c r="J44" s="40"/>
      <c r="K44" s="41"/>
      <c r="M44" s="40"/>
      <c r="N44" s="40"/>
      <c r="O44" s="40"/>
    </row>
    <row r="45" spans="1:15" ht="15.6" hidden="1" customHeight="1">
      <c r="A45" s="42"/>
      <c r="B45" s="42"/>
      <c r="C45" s="23"/>
      <c r="D45" s="23"/>
      <c r="E45" s="23"/>
      <c r="F45" s="3"/>
      <c r="G45" s="495"/>
      <c r="H45" s="3"/>
      <c r="I45" s="3"/>
      <c r="J45" s="40"/>
      <c r="K45" s="41"/>
      <c r="M45" s="40"/>
      <c r="N45" s="40"/>
      <c r="O45" s="40"/>
    </row>
    <row r="46" spans="1:15" ht="15.6" hidden="1" customHeight="1">
      <c r="A46" s="43" t="s">
        <v>83</v>
      </c>
      <c r="B46" s="44"/>
      <c r="C46" s="45"/>
      <c r="D46" s="44"/>
      <c r="E46" s="44"/>
      <c r="F46" s="3"/>
      <c r="G46" s="495"/>
      <c r="H46" s="3"/>
      <c r="I46" s="3"/>
      <c r="J46" s="40"/>
      <c r="K46" s="41"/>
      <c r="M46" s="40"/>
      <c r="N46" s="40"/>
      <c r="O46" s="40"/>
    </row>
    <row r="47" spans="1:15" ht="15" hidden="1" customHeight="1">
      <c r="A47" s="664" t="s">
        <v>56</v>
      </c>
      <c r="B47" s="666" t="s">
        <v>57</v>
      </c>
      <c r="C47" s="668" t="s">
        <v>58</v>
      </c>
      <c r="D47" s="668" t="s">
        <v>59</v>
      </c>
      <c r="E47" s="668" t="s">
        <v>1</v>
      </c>
      <c r="F47" s="3"/>
      <c r="G47" s="495"/>
      <c r="H47" s="3"/>
      <c r="I47" s="3"/>
      <c r="J47" s="40"/>
      <c r="K47" s="41"/>
      <c r="M47" s="40"/>
      <c r="N47" s="40"/>
      <c r="O47" s="40"/>
    </row>
    <row r="48" spans="1:15" ht="39.75" hidden="1" customHeight="1">
      <c r="A48" s="665"/>
      <c r="B48" s="667"/>
      <c r="C48" s="669"/>
      <c r="D48" s="669"/>
      <c r="E48" s="669"/>
      <c r="F48" s="3"/>
      <c r="G48" s="495"/>
      <c r="H48" s="3"/>
      <c r="I48" s="3"/>
      <c r="J48" s="40"/>
      <c r="K48" s="41"/>
      <c r="M48" s="40"/>
      <c r="N48" s="40"/>
      <c r="O48" s="40"/>
    </row>
    <row r="49" spans="1:15" ht="31.15" hidden="1" customHeight="1">
      <c r="A49" s="9">
        <v>72</v>
      </c>
      <c r="B49" s="10" t="s">
        <v>23</v>
      </c>
      <c r="C49" s="11">
        <f>SUM(C50:C51)</f>
        <v>100000</v>
      </c>
      <c r="D49" s="11">
        <f>SUM(D50:D51)</f>
        <v>100000</v>
      </c>
      <c r="E49" s="12">
        <f>SUM(E50:E51)</f>
        <v>100000</v>
      </c>
      <c r="F49" s="3"/>
      <c r="G49" s="495"/>
      <c r="H49" s="3"/>
      <c r="I49" s="3"/>
      <c r="J49" s="40"/>
      <c r="K49" s="41"/>
      <c r="M49" s="40"/>
      <c r="N49" s="40"/>
      <c r="O49" s="40"/>
    </row>
    <row r="50" spans="1:15" ht="15.6" hidden="1" customHeight="1">
      <c r="A50" s="13">
        <v>722</v>
      </c>
      <c r="B50" s="14" t="s">
        <v>84</v>
      </c>
      <c r="C50" s="35">
        <v>10000</v>
      </c>
      <c r="D50" s="35">
        <v>10000</v>
      </c>
      <c r="E50" s="36">
        <v>10000</v>
      </c>
      <c r="F50" s="3"/>
      <c r="G50" s="495"/>
      <c r="H50" s="3"/>
      <c r="I50" s="3"/>
      <c r="J50" s="40"/>
      <c r="K50" s="41"/>
      <c r="M50" s="40"/>
      <c r="N50" s="40"/>
      <c r="O50" s="40"/>
    </row>
    <row r="51" spans="1:15" ht="15.6" hidden="1" customHeight="1">
      <c r="A51" s="17">
        <v>723</v>
      </c>
      <c r="B51" s="18" t="s">
        <v>85</v>
      </c>
      <c r="C51" s="19">
        <v>90000</v>
      </c>
      <c r="D51" s="19">
        <v>90000</v>
      </c>
      <c r="E51" s="20">
        <v>90000</v>
      </c>
      <c r="F51" s="3"/>
      <c r="G51" s="495"/>
      <c r="H51" s="3"/>
      <c r="I51" s="3"/>
      <c r="J51" s="40"/>
      <c r="K51" s="41"/>
      <c r="M51" s="40"/>
      <c r="N51" s="40"/>
      <c r="O51" s="40"/>
    </row>
    <row r="52" spans="1:15" ht="33" hidden="1" customHeight="1">
      <c r="A52" s="672" t="s">
        <v>86</v>
      </c>
      <c r="B52" s="673"/>
      <c r="C52" s="21">
        <f>SUM(C49)</f>
        <v>100000</v>
      </c>
      <c r="D52" s="21">
        <f>SUM(D49)</f>
        <v>100000</v>
      </c>
      <c r="E52" s="21">
        <f>SUM(E49)</f>
        <v>100000</v>
      </c>
      <c r="F52" s="3"/>
      <c r="G52" s="495"/>
      <c r="H52" s="3"/>
      <c r="I52" s="3"/>
      <c r="J52" s="40"/>
      <c r="K52" s="41"/>
      <c r="M52" s="40"/>
      <c r="N52" s="40"/>
      <c r="O52" s="40"/>
    </row>
    <row r="53" spans="1:15" s="29" customFormat="1" ht="15.6" hidden="1" customHeight="1">
      <c r="B53" s="22"/>
      <c r="C53" s="23"/>
      <c r="D53" s="23"/>
      <c r="E53" s="23"/>
      <c r="F53" s="23"/>
      <c r="G53" s="498"/>
      <c r="H53" s="23"/>
      <c r="I53" s="23"/>
      <c r="J53" s="23"/>
      <c r="K53" s="23"/>
      <c r="L53" s="23"/>
      <c r="O53" s="34"/>
    </row>
    <row r="54" spans="1:15" s="29" customFormat="1" ht="30.75" hidden="1" customHeight="1">
      <c r="A54" s="680" t="s">
        <v>87</v>
      </c>
      <c r="B54" s="681"/>
      <c r="C54" s="46">
        <f>SUM(C10,C19,C28,C37,C44,C52)</f>
        <v>211136750</v>
      </c>
      <c r="D54" s="46">
        <f>SUM(D10,D19,D28,D37,D44,D52)</f>
        <v>161733943</v>
      </c>
      <c r="E54" s="46">
        <f>SUM(E10,E19,E28,E37,E44,E52)</f>
        <v>151036533</v>
      </c>
      <c r="F54" s="23"/>
      <c r="G54" s="498"/>
      <c r="H54" s="23"/>
      <c r="I54" s="23"/>
      <c r="J54" s="23"/>
      <c r="K54" s="23"/>
      <c r="L54" s="23"/>
      <c r="O54" s="34"/>
    </row>
    <row r="55" spans="1:15" ht="15.6" hidden="1" customHeight="1"/>
    <row r="56" spans="1:15" ht="18.75" hidden="1" customHeight="1">
      <c r="A56" s="671" t="s">
        <v>88</v>
      </c>
      <c r="B56" s="671"/>
      <c r="C56" s="671"/>
      <c r="D56" s="671"/>
      <c r="E56" s="671"/>
      <c r="F56" s="47"/>
      <c r="G56" s="500"/>
      <c r="H56" s="47"/>
      <c r="I56" s="47"/>
      <c r="J56" s="40"/>
      <c r="K56" s="41"/>
      <c r="M56" s="40"/>
      <c r="N56" s="40"/>
      <c r="O56" s="40"/>
    </row>
    <row r="57" spans="1:15" s="49" customFormat="1" ht="22.5" hidden="1" customHeight="1">
      <c r="A57" s="5" t="s">
        <v>89</v>
      </c>
      <c r="B57" s="48"/>
      <c r="C57" s="48"/>
      <c r="E57" s="34"/>
      <c r="F57" s="50"/>
      <c r="G57" s="501"/>
      <c r="H57" s="50"/>
      <c r="I57" s="50"/>
      <c r="J57" s="50"/>
    </row>
    <row r="58" spans="1:15" s="49" customFormat="1" ht="15.6" hidden="1" customHeight="1">
      <c r="A58" s="682" t="s">
        <v>90</v>
      </c>
      <c r="B58" s="682"/>
      <c r="C58" s="682"/>
      <c r="D58" s="51"/>
      <c r="G58" s="502"/>
    </row>
    <row r="59" spans="1:15" s="29" customFormat="1" ht="15.6" hidden="1" customHeight="1">
      <c r="A59" s="683" t="s">
        <v>91</v>
      </c>
      <c r="B59" s="683"/>
      <c r="C59" s="23"/>
      <c r="D59" s="23"/>
      <c r="E59" s="23"/>
      <c r="F59" s="23"/>
      <c r="G59" s="498"/>
      <c r="H59" s="23"/>
      <c r="I59" s="23"/>
      <c r="J59" s="23"/>
      <c r="K59" s="23"/>
      <c r="L59" s="23"/>
      <c r="O59" s="34"/>
    </row>
    <row r="60" spans="1:15" s="29" customFormat="1" ht="15.6" hidden="1" customHeight="1">
      <c r="A60" s="52" t="s">
        <v>92</v>
      </c>
      <c r="B60" s="22"/>
      <c r="C60" s="23"/>
      <c r="D60" s="23"/>
      <c r="E60" s="23"/>
      <c r="F60" s="23"/>
      <c r="G60" s="498"/>
      <c r="H60" s="23"/>
      <c r="I60" s="23"/>
      <c r="J60" s="23"/>
      <c r="K60" s="23"/>
      <c r="L60" s="23"/>
      <c r="O60" s="34"/>
    </row>
    <row r="61" spans="1:15" s="31" customFormat="1" ht="32.25" hidden="1" customHeight="1">
      <c r="A61" s="664" t="s">
        <v>93</v>
      </c>
      <c r="B61" s="666" t="s">
        <v>57</v>
      </c>
      <c r="C61" s="668" t="s">
        <v>58</v>
      </c>
      <c r="D61" s="668" t="s">
        <v>59</v>
      </c>
      <c r="E61" s="668" t="s">
        <v>1</v>
      </c>
      <c r="F61" s="677"/>
      <c r="G61" s="678"/>
      <c r="H61" s="679"/>
      <c r="I61" s="679"/>
      <c r="J61" s="679"/>
      <c r="K61" s="674"/>
      <c r="L61" s="674"/>
      <c r="M61" s="30" t="s">
        <v>74</v>
      </c>
      <c r="N61" s="30" t="s">
        <v>75</v>
      </c>
    </row>
    <row r="62" spans="1:15" s="31" customFormat="1" ht="15" hidden="1" customHeight="1">
      <c r="A62" s="665"/>
      <c r="B62" s="667"/>
      <c r="C62" s="669"/>
      <c r="D62" s="669"/>
      <c r="E62" s="669"/>
      <c r="F62" s="677"/>
      <c r="G62" s="678"/>
      <c r="H62" s="679"/>
      <c r="I62" s="679"/>
      <c r="J62" s="679"/>
      <c r="K62" s="674"/>
      <c r="L62" s="674"/>
      <c r="M62" s="32"/>
      <c r="N62" s="32"/>
    </row>
    <row r="63" spans="1:15" s="34" customFormat="1" ht="15.75" hidden="1" customHeight="1">
      <c r="A63" s="9">
        <v>32</v>
      </c>
      <c r="B63" s="10" t="s">
        <v>16</v>
      </c>
      <c r="C63" s="11">
        <f>SUM(C64)</f>
        <v>1243113</v>
      </c>
      <c r="D63" s="11">
        <f>SUM(D64:D64)</f>
        <v>1243113</v>
      </c>
      <c r="E63" s="12">
        <f>SUM(E64:E64)</f>
        <v>1243113</v>
      </c>
      <c r="F63" s="23"/>
      <c r="G63" s="498"/>
      <c r="H63" s="23"/>
      <c r="I63" s="23"/>
      <c r="J63" s="23"/>
      <c r="K63" s="23"/>
      <c r="L63" s="23"/>
      <c r="M63" s="34">
        <v>0</v>
      </c>
      <c r="N63" s="34">
        <v>0</v>
      </c>
      <c r="O63" s="34">
        <f>SUM(D63:I63)</f>
        <v>2486226</v>
      </c>
    </row>
    <row r="64" spans="1:15" ht="18" hidden="1" customHeight="1">
      <c r="A64" s="13">
        <v>323</v>
      </c>
      <c r="B64" s="14" t="s">
        <v>94</v>
      </c>
      <c r="C64" s="35">
        <v>1243113</v>
      </c>
      <c r="D64" s="35">
        <v>1243113</v>
      </c>
      <c r="E64" s="35">
        <v>1243113</v>
      </c>
      <c r="F64" s="37"/>
      <c r="G64" s="499"/>
      <c r="H64" s="37"/>
      <c r="I64" s="37"/>
      <c r="J64" s="37"/>
      <c r="K64" s="37"/>
      <c r="L64" s="37"/>
      <c r="O64" s="34"/>
    </row>
    <row r="65" spans="1:15" ht="15.6" hidden="1" customHeight="1">
      <c r="A65" s="53">
        <v>41</v>
      </c>
      <c r="B65" s="25" t="s">
        <v>19</v>
      </c>
      <c r="C65" s="26">
        <f>SUM(C66)</f>
        <v>25000</v>
      </c>
      <c r="D65" s="26">
        <f>SUM(D66)</f>
        <v>25000</v>
      </c>
      <c r="E65" s="27">
        <f>SUM(E66)</f>
        <v>25000</v>
      </c>
      <c r="F65" s="23"/>
      <c r="G65" s="498"/>
      <c r="H65" s="23"/>
      <c r="I65" s="23"/>
      <c r="J65" s="23"/>
      <c r="K65" s="23"/>
      <c r="L65" s="23"/>
      <c r="O65" s="34">
        <f>SUM(D65:I65)</f>
        <v>50000</v>
      </c>
    </row>
    <row r="66" spans="1:15" ht="15.6" hidden="1" customHeight="1">
      <c r="A66" s="54">
        <v>412</v>
      </c>
      <c r="B66" s="14" t="s">
        <v>95</v>
      </c>
      <c r="C66" s="35">
        <v>25000</v>
      </c>
      <c r="D66" s="35">
        <v>25000</v>
      </c>
      <c r="E66" s="35">
        <v>25000</v>
      </c>
      <c r="F66" s="55"/>
      <c r="G66" s="503"/>
      <c r="H66" s="55"/>
      <c r="I66" s="55"/>
      <c r="J66" s="55"/>
      <c r="K66" s="55"/>
      <c r="L66" s="55"/>
      <c r="O66" s="34"/>
    </row>
    <row r="67" spans="1:15" ht="36" hidden="1" customHeight="1">
      <c r="A67" s="24">
        <v>42</v>
      </c>
      <c r="B67" s="25" t="s">
        <v>20</v>
      </c>
      <c r="C67" s="26">
        <f>SUM(C68:C69)</f>
        <v>2975000</v>
      </c>
      <c r="D67" s="26">
        <f>SUM(D68:D69)</f>
        <v>2975000</v>
      </c>
      <c r="E67" s="26">
        <f>SUM(E68:E69)</f>
        <v>2975000</v>
      </c>
      <c r="F67" s="23"/>
      <c r="G67" s="498"/>
      <c r="H67" s="23"/>
      <c r="I67" s="23"/>
      <c r="J67" s="23"/>
      <c r="K67" s="23"/>
      <c r="L67" s="23"/>
      <c r="O67" s="34">
        <f>SUM(D67:I67)</f>
        <v>5950000</v>
      </c>
    </row>
    <row r="68" spans="1:15" s="56" customFormat="1" ht="15.6" hidden="1" customHeight="1">
      <c r="A68" s="13">
        <v>421</v>
      </c>
      <c r="B68" s="14" t="s">
        <v>96</v>
      </c>
      <c r="C68" s="35">
        <v>2000000</v>
      </c>
      <c r="D68" s="35">
        <v>2000000</v>
      </c>
      <c r="E68" s="35">
        <v>2000000</v>
      </c>
      <c r="F68" s="37"/>
      <c r="G68" s="499"/>
      <c r="H68" s="37"/>
      <c r="I68" s="37"/>
      <c r="J68" s="37"/>
      <c r="K68" s="37"/>
      <c r="L68" s="37"/>
    </row>
    <row r="69" spans="1:15" s="56" customFormat="1" ht="15.6" hidden="1" customHeight="1">
      <c r="A69" s="17">
        <v>422</v>
      </c>
      <c r="B69" s="18" t="s">
        <v>97</v>
      </c>
      <c r="C69" s="38">
        <v>975000</v>
      </c>
      <c r="D69" s="38">
        <v>975000</v>
      </c>
      <c r="E69" s="38">
        <v>975000</v>
      </c>
      <c r="F69" s="37"/>
      <c r="G69" s="499"/>
      <c r="H69" s="37"/>
      <c r="I69" s="37"/>
      <c r="J69" s="37"/>
      <c r="K69" s="37"/>
      <c r="L69" s="37"/>
    </row>
    <row r="70" spans="1:15" s="29" customFormat="1" ht="15.6" hidden="1" customHeight="1">
      <c r="A70" s="680" t="s">
        <v>98</v>
      </c>
      <c r="B70" s="681"/>
      <c r="C70" s="21">
        <f>SUM(C63,C65,C67)</f>
        <v>4243113</v>
      </c>
      <c r="D70" s="21">
        <f>SUM(D63,D65,D67)</f>
        <v>4243113</v>
      </c>
      <c r="E70" s="21">
        <f>SUM(E63,E65,E67)</f>
        <v>4243113</v>
      </c>
      <c r="F70" s="23"/>
      <c r="G70" s="498"/>
      <c r="H70" s="23"/>
      <c r="I70" s="23"/>
      <c r="J70" s="23"/>
      <c r="K70" s="23"/>
      <c r="L70" s="23"/>
      <c r="M70" s="57" t="e">
        <f>SUM(#REF!,M63,#REF!,M65,M67)</f>
        <v>#REF!</v>
      </c>
      <c r="N70" s="21" t="e">
        <f>SUM(#REF!,N63,#REF!,N65,N67)</f>
        <v>#REF!</v>
      </c>
      <c r="O70" s="21" t="e">
        <f>SUM(#REF!,O63,#REF!,O65,O67)</f>
        <v>#REF!</v>
      </c>
    </row>
    <row r="71" spans="1:15" s="29" customFormat="1" ht="15.6" hidden="1" customHeight="1">
      <c r="A71" s="22"/>
      <c r="B71" s="22"/>
      <c r="C71" s="23"/>
      <c r="D71" s="23"/>
      <c r="E71" s="23"/>
      <c r="F71" s="23"/>
      <c r="G71" s="498"/>
      <c r="H71" s="23"/>
      <c r="I71" s="23"/>
      <c r="J71" s="23"/>
      <c r="K71" s="23"/>
      <c r="L71" s="23"/>
      <c r="O71" s="34"/>
    </row>
    <row r="72" spans="1:15" s="29" customFormat="1" ht="15.6" hidden="1" customHeight="1">
      <c r="A72" s="52" t="s">
        <v>99</v>
      </c>
      <c r="B72" s="22"/>
      <c r="C72" s="23"/>
      <c r="D72" s="23"/>
      <c r="E72" s="23"/>
      <c r="F72" s="23"/>
      <c r="G72" s="498"/>
      <c r="H72" s="23"/>
      <c r="I72" s="23"/>
      <c r="J72" s="23"/>
      <c r="K72" s="23"/>
      <c r="L72" s="23"/>
      <c r="O72" s="34"/>
    </row>
    <row r="73" spans="1:15" s="31" customFormat="1" ht="32.25" hidden="1" customHeight="1">
      <c r="A73" s="664" t="s">
        <v>93</v>
      </c>
      <c r="B73" s="666" t="s">
        <v>57</v>
      </c>
      <c r="C73" s="668" t="s">
        <v>58</v>
      </c>
      <c r="D73" s="668" t="s">
        <v>59</v>
      </c>
      <c r="E73" s="668" t="s">
        <v>1</v>
      </c>
      <c r="F73" s="677"/>
      <c r="G73" s="678"/>
      <c r="H73" s="679"/>
      <c r="I73" s="679"/>
      <c r="J73" s="679"/>
      <c r="K73" s="674"/>
      <c r="L73" s="674"/>
      <c r="M73" s="30" t="s">
        <v>74</v>
      </c>
      <c r="N73" s="30" t="s">
        <v>75</v>
      </c>
    </row>
    <row r="74" spans="1:15" s="31" customFormat="1" ht="15" hidden="1" customHeight="1">
      <c r="A74" s="665"/>
      <c r="B74" s="667"/>
      <c r="C74" s="669"/>
      <c r="D74" s="669"/>
      <c r="E74" s="669"/>
      <c r="F74" s="677"/>
      <c r="G74" s="678"/>
      <c r="H74" s="679"/>
      <c r="I74" s="679"/>
      <c r="J74" s="679"/>
      <c r="K74" s="674"/>
      <c r="L74" s="674"/>
      <c r="M74" s="32"/>
      <c r="N74" s="32"/>
    </row>
    <row r="75" spans="1:15" s="34" customFormat="1" ht="14.25" hidden="1" customHeight="1">
      <c r="A75" s="58">
        <v>31</v>
      </c>
      <c r="B75" s="10" t="s">
        <v>15</v>
      </c>
      <c r="C75" s="11">
        <f>SUM(C76:C77)</f>
        <v>1086000</v>
      </c>
      <c r="D75" s="11">
        <f>SUM(D76:D77)</f>
        <v>1086000</v>
      </c>
      <c r="E75" s="12">
        <f>SUM(E76:E77)</f>
        <v>1086000</v>
      </c>
      <c r="F75" s="23"/>
      <c r="G75" s="498"/>
      <c r="H75" s="23"/>
      <c r="I75" s="23"/>
      <c r="J75" s="23"/>
      <c r="K75" s="23"/>
      <c r="L75" s="23"/>
      <c r="M75" s="59">
        <f>SUM(M76:M77)</f>
        <v>0</v>
      </c>
      <c r="N75" s="60">
        <f>SUM(N76:N77)</f>
        <v>0</v>
      </c>
      <c r="O75" s="34">
        <f>SUM(D75:I75)</f>
        <v>2172000</v>
      </c>
    </row>
    <row r="76" spans="1:15" ht="14.25" hidden="1" customHeight="1">
      <c r="A76" s="54">
        <v>311</v>
      </c>
      <c r="B76" s="14" t="s">
        <v>100</v>
      </c>
      <c r="C76" s="35">
        <v>1000000</v>
      </c>
      <c r="D76" s="61">
        <v>1000000</v>
      </c>
      <c r="E76" s="36">
        <v>1000000</v>
      </c>
      <c r="F76" s="37"/>
      <c r="G76" s="498"/>
      <c r="H76" s="37"/>
      <c r="I76" s="37"/>
      <c r="J76" s="37"/>
      <c r="K76" s="37"/>
      <c r="L76" s="37"/>
      <c r="M76" s="4">
        <v>0</v>
      </c>
      <c r="N76" s="4">
        <v>0</v>
      </c>
      <c r="O76" s="34"/>
    </row>
    <row r="77" spans="1:15" ht="18.75" hidden="1" customHeight="1">
      <c r="A77" s="13">
        <v>313</v>
      </c>
      <c r="B77" s="14" t="s">
        <v>101</v>
      </c>
      <c r="C77" s="35">
        <v>86000</v>
      </c>
      <c r="D77" s="61">
        <v>86000</v>
      </c>
      <c r="E77" s="36">
        <v>86000</v>
      </c>
      <c r="F77" s="37"/>
      <c r="G77" s="498"/>
      <c r="H77" s="37"/>
      <c r="I77" s="37"/>
      <c r="J77" s="37"/>
      <c r="K77" s="37"/>
      <c r="L77" s="37"/>
      <c r="M77" s="4">
        <v>0</v>
      </c>
      <c r="N77" s="4">
        <v>0</v>
      </c>
      <c r="O77" s="34"/>
    </row>
    <row r="78" spans="1:15" s="29" customFormat="1" ht="15.75" hidden="1" customHeight="1">
      <c r="A78" s="24">
        <v>38</v>
      </c>
      <c r="B78" s="62" t="s">
        <v>102</v>
      </c>
      <c r="C78" s="26">
        <f>SUM(C79)</f>
        <v>14000</v>
      </c>
      <c r="D78" s="26">
        <f>SUM(D79)</f>
        <v>14000</v>
      </c>
      <c r="E78" s="27">
        <f>SUM(E79)</f>
        <v>14000</v>
      </c>
      <c r="F78" s="23"/>
      <c r="G78" s="498"/>
      <c r="H78" s="23"/>
      <c r="I78" s="23"/>
      <c r="J78" s="23"/>
      <c r="K78" s="23"/>
      <c r="L78" s="23"/>
      <c r="M78" s="29">
        <v>0</v>
      </c>
      <c r="N78" s="29">
        <v>0</v>
      </c>
      <c r="O78" s="29">
        <f>SUM(D78:I78)</f>
        <v>28000</v>
      </c>
    </row>
    <row r="79" spans="1:15" ht="12.75" hidden="1" customHeight="1">
      <c r="A79" s="13">
        <v>381</v>
      </c>
      <c r="B79" s="14" t="s">
        <v>103</v>
      </c>
      <c r="C79" s="35">
        <v>14000</v>
      </c>
      <c r="D79" s="61">
        <v>14000</v>
      </c>
      <c r="E79" s="63">
        <v>14000</v>
      </c>
      <c r="F79" s="37"/>
      <c r="G79" s="498"/>
      <c r="H79" s="37"/>
      <c r="I79" s="37"/>
      <c r="J79" s="37"/>
      <c r="K79" s="37"/>
      <c r="L79" s="37"/>
      <c r="M79" s="4">
        <v>0</v>
      </c>
      <c r="N79" s="4">
        <v>0</v>
      </c>
      <c r="O79" s="34"/>
    </row>
    <row r="80" spans="1:15" ht="37.5" hidden="1" customHeight="1">
      <c r="A80" s="24">
        <v>42</v>
      </c>
      <c r="B80" s="25" t="s">
        <v>20</v>
      </c>
      <c r="C80" s="26">
        <f>SUM(C81:C83)</f>
        <v>1500000</v>
      </c>
      <c r="D80" s="26">
        <f>SUM(D81:D83)</f>
        <v>1500000</v>
      </c>
      <c r="E80" s="27">
        <f>SUM(E81:E83)</f>
        <v>1500000</v>
      </c>
      <c r="F80" s="23"/>
      <c r="G80" s="498"/>
      <c r="H80" s="23"/>
      <c r="I80" s="23"/>
      <c r="J80" s="23"/>
      <c r="K80" s="23"/>
      <c r="L80" s="23"/>
      <c r="O80" s="34">
        <f>SUM(D80:I80)</f>
        <v>3000000</v>
      </c>
    </row>
    <row r="81" spans="1:15" ht="15.6" hidden="1" customHeight="1">
      <c r="A81" s="13">
        <v>422</v>
      </c>
      <c r="B81" s="14" t="s">
        <v>97</v>
      </c>
      <c r="C81" s="35">
        <v>1296000</v>
      </c>
      <c r="D81" s="35">
        <v>1296000</v>
      </c>
      <c r="E81" s="36">
        <v>1296000</v>
      </c>
      <c r="F81" s="37"/>
      <c r="G81" s="498"/>
      <c r="H81" s="37"/>
      <c r="I81" s="37"/>
      <c r="J81" s="37"/>
      <c r="K81" s="37"/>
      <c r="L81" s="37"/>
      <c r="O81" s="34"/>
    </row>
    <row r="82" spans="1:15" ht="13.5" hidden="1" customHeight="1">
      <c r="A82" s="13">
        <v>424</v>
      </c>
      <c r="B82" s="14" t="s">
        <v>104</v>
      </c>
      <c r="C82" s="35">
        <v>4000</v>
      </c>
      <c r="D82" s="35">
        <v>4000</v>
      </c>
      <c r="E82" s="36">
        <v>4000</v>
      </c>
      <c r="F82" s="37"/>
      <c r="G82" s="498"/>
      <c r="H82" s="37"/>
      <c r="I82" s="37"/>
      <c r="J82" s="37"/>
      <c r="K82" s="37"/>
      <c r="L82" s="37"/>
      <c r="O82" s="34"/>
    </row>
    <row r="83" spans="1:15" ht="15.6" hidden="1" customHeight="1">
      <c r="A83" s="17">
        <v>426</v>
      </c>
      <c r="B83" s="18" t="s">
        <v>105</v>
      </c>
      <c r="C83" s="38">
        <v>200000</v>
      </c>
      <c r="D83" s="38">
        <v>200000</v>
      </c>
      <c r="E83" s="39">
        <v>200000</v>
      </c>
      <c r="F83" s="37"/>
      <c r="G83" s="498"/>
      <c r="H83" s="37"/>
      <c r="I83" s="37"/>
      <c r="J83" s="37"/>
      <c r="K83" s="37"/>
      <c r="L83" s="37"/>
      <c r="O83" s="34"/>
    </row>
    <row r="84" spans="1:15" s="29" customFormat="1" ht="15.6" hidden="1" customHeight="1">
      <c r="A84" s="680" t="s">
        <v>98</v>
      </c>
      <c r="B84" s="681"/>
      <c r="C84" s="21">
        <f>SUM(C75,C78,C80)</f>
        <v>2600000</v>
      </c>
      <c r="D84" s="21">
        <f>SUM(D75,D78,D80)</f>
        <v>2600000</v>
      </c>
      <c r="E84" s="21">
        <f>SUM(E75,E78,E80)</f>
        <v>2600000</v>
      </c>
      <c r="F84" s="23"/>
      <c r="G84" s="498"/>
      <c r="H84" s="23"/>
      <c r="I84" s="23"/>
      <c r="J84" s="23"/>
      <c r="K84" s="23"/>
      <c r="L84" s="23"/>
      <c r="M84" s="57" t="e">
        <f>SUM(M75,M78,#REF!,#REF!,M80)</f>
        <v>#REF!</v>
      </c>
      <c r="N84" s="21" t="e">
        <f>SUM(N75,N78,#REF!,#REF!,N80)</f>
        <v>#REF!</v>
      </c>
      <c r="O84" s="21" t="e">
        <f>SUM(O75,O78,#REF!,#REF!,O80)</f>
        <v>#REF!</v>
      </c>
    </row>
    <row r="85" spans="1:15" s="29" customFormat="1" ht="15.6" hidden="1" customHeight="1">
      <c r="A85" s="22"/>
      <c r="B85" s="22"/>
      <c r="C85" s="23"/>
      <c r="D85" s="23"/>
      <c r="E85" s="23"/>
      <c r="F85" s="23"/>
      <c r="G85" s="498"/>
      <c r="H85" s="23"/>
      <c r="I85" s="23"/>
      <c r="J85" s="23"/>
      <c r="K85" s="23"/>
      <c r="L85" s="23"/>
      <c r="O85" s="34"/>
    </row>
    <row r="86" spans="1:15" s="29" customFormat="1" ht="15.6" hidden="1" customHeight="1">
      <c r="A86" s="29" t="s">
        <v>68</v>
      </c>
      <c r="B86" s="22"/>
      <c r="C86" s="23"/>
      <c r="D86" s="23"/>
      <c r="E86" s="23"/>
      <c r="F86" s="23"/>
      <c r="G86" s="498"/>
      <c r="H86" s="23"/>
      <c r="I86" s="23"/>
      <c r="J86" s="23"/>
      <c r="K86" s="23"/>
      <c r="L86" s="23"/>
      <c r="O86" s="34"/>
    </row>
    <row r="87" spans="1:15" s="31" customFormat="1" ht="32.25" hidden="1" customHeight="1">
      <c r="A87" s="664" t="s">
        <v>93</v>
      </c>
      <c r="B87" s="666" t="s">
        <v>57</v>
      </c>
      <c r="C87" s="668" t="s">
        <v>58</v>
      </c>
      <c r="D87" s="668" t="s">
        <v>59</v>
      </c>
      <c r="E87" s="668" t="s">
        <v>1</v>
      </c>
      <c r="F87" s="677"/>
      <c r="G87" s="678"/>
      <c r="H87" s="679"/>
      <c r="I87" s="679"/>
      <c r="J87" s="679"/>
      <c r="K87" s="674"/>
      <c r="L87" s="674"/>
      <c r="M87" s="30" t="s">
        <v>74</v>
      </c>
      <c r="N87" s="30" t="s">
        <v>75</v>
      </c>
    </row>
    <row r="88" spans="1:15" s="31" customFormat="1" ht="15" hidden="1" customHeight="1">
      <c r="A88" s="665"/>
      <c r="B88" s="667"/>
      <c r="C88" s="669"/>
      <c r="D88" s="669"/>
      <c r="E88" s="669"/>
      <c r="F88" s="677"/>
      <c r="G88" s="678"/>
      <c r="H88" s="679"/>
      <c r="I88" s="679"/>
      <c r="J88" s="679"/>
      <c r="K88" s="674"/>
      <c r="L88" s="674"/>
      <c r="M88" s="32"/>
      <c r="N88" s="32"/>
    </row>
    <row r="89" spans="1:15" s="34" customFormat="1" ht="14.25" hidden="1" customHeight="1">
      <c r="A89" s="58">
        <v>31</v>
      </c>
      <c r="B89" s="10" t="s">
        <v>15</v>
      </c>
      <c r="C89" s="11">
        <f>SUM(C90:C92)</f>
        <v>93562200</v>
      </c>
      <c r="D89" s="11">
        <f>SUM(D90:D92)</f>
        <v>93562200</v>
      </c>
      <c r="E89" s="12">
        <f>SUM(E90:E92)</f>
        <v>93562200</v>
      </c>
      <c r="F89" s="23"/>
      <c r="G89" s="498"/>
      <c r="H89" s="23"/>
      <c r="I89" s="23"/>
      <c r="J89" s="23"/>
      <c r="K89" s="23"/>
      <c r="L89" s="23"/>
      <c r="M89" s="59">
        <f>SUM(M90:M92)</f>
        <v>0</v>
      </c>
      <c r="N89" s="60">
        <f>SUM(N90:N92)</f>
        <v>0</v>
      </c>
      <c r="O89" s="34">
        <f>SUM(D89:I89)</f>
        <v>187124400</v>
      </c>
    </row>
    <row r="90" spans="1:15" ht="14.25" hidden="1" customHeight="1">
      <c r="A90" s="54">
        <v>311</v>
      </c>
      <c r="B90" s="14" t="s">
        <v>100</v>
      </c>
      <c r="C90" s="35">
        <v>78040000</v>
      </c>
      <c r="D90" s="61">
        <v>78040000</v>
      </c>
      <c r="E90" s="36">
        <v>78040000</v>
      </c>
      <c r="F90" s="37"/>
      <c r="G90" s="499"/>
      <c r="H90" s="37"/>
      <c r="I90" s="37"/>
      <c r="J90" s="37"/>
      <c r="K90" s="37"/>
      <c r="L90" s="37"/>
      <c r="M90" s="4">
        <v>0</v>
      </c>
      <c r="N90" s="4">
        <v>0</v>
      </c>
      <c r="O90" s="34"/>
    </row>
    <row r="91" spans="1:15" ht="14.25" hidden="1" customHeight="1">
      <c r="A91" s="13">
        <v>312</v>
      </c>
      <c r="B91" s="14" t="s">
        <v>106</v>
      </c>
      <c r="C91" s="35">
        <v>2356200</v>
      </c>
      <c r="D91" s="61">
        <v>2356200</v>
      </c>
      <c r="E91" s="36">
        <v>2356200</v>
      </c>
      <c r="F91" s="37"/>
      <c r="G91" s="499"/>
      <c r="H91" s="37"/>
      <c r="I91" s="37"/>
      <c r="J91" s="37"/>
      <c r="K91" s="37"/>
      <c r="L91" s="37"/>
      <c r="M91" s="4">
        <v>0</v>
      </c>
      <c r="N91" s="4">
        <v>0</v>
      </c>
      <c r="O91" s="34"/>
    </row>
    <row r="92" spans="1:15" ht="18.75" hidden="1" customHeight="1">
      <c r="A92" s="13">
        <v>313</v>
      </c>
      <c r="B92" s="14" t="s">
        <v>101</v>
      </c>
      <c r="C92" s="35">
        <v>13166000</v>
      </c>
      <c r="D92" s="61">
        <v>13166000</v>
      </c>
      <c r="E92" s="36">
        <v>13166000</v>
      </c>
      <c r="F92" s="37"/>
      <c r="G92" s="499"/>
      <c r="H92" s="37"/>
      <c r="I92" s="37"/>
      <c r="J92" s="37"/>
      <c r="K92" s="37"/>
      <c r="L92" s="37"/>
      <c r="M92" s="4">
        <v>0</v>
      </c>
      <c r="N92" s="4">
        <v>0</v>
      </c>
      <c r="O92" s="34"/>
    </row>
    <row r="93" spans="1:15" s="34" customFormat="1" ht="15.75" hidden="1" customHeight="1">
      <c r="A93" s="24">
        <v>32</v>
      </c>
      <c r="B93" s="25" t="s">
        <v>16</v>
      </c>
      <c r="C93" s="26">
        <f>SUM(C94:C97)</f>
        <v>39696515</v>
      </c>
      <c r="D93" s="26">
        <f>SUM(D94:D97)</f>
        <v>38921220</v>
      </c>
      <c r="E93" s="27">
        <f>SUM(E94:E97)</f>
        <v>38911220</v>
      </c>
      <c r="F93" s="23"/>
      <c r="G93" s="498"/>
      <c r="H93" s="23"/>
      <c r="I93" s="23"/>
      <c r="J93" s="23"/>
      <c r="K93" s="23"/>
      <c r="L93" s="23"/>
      <c r="M93" s="34">
        <v>0</v>
      </c>
      <c r="N93" s="34">
        <v>0</v>
      </c>
      <c r="O93" s="34">
        <f>SUM(D93:I93)</f>
        <v>77832440</v>
      </c>
    </row>
    <row r="94" spans="1:15" ht="21" hidden="1" customHeight="1">
      <c r="A94" s="13">
        <v>321</v>
      </c>
      <c r="B94" s="14" t="s">
        <v>107</v>
      </c>
      <c r="C94" s="35">
        <v>2634538</v>
      </c>
      <c r="D94" s="61">
        <v>2634538</v>
      </c>
      <c r="E94" s="16">
        <v>2634538</v>
      </c>
      <c r="F94" s="37"/>
      <c r="G94" s="499"/>
      <c r="H94" s="37"/>
      <c r="I94" s="37"/>
      <c r="J94" s="37"/>
      <c r="K94" s="37"/>
      <c r="L94" s="37"/>
      <c r="M94" s="4">
        <v>0</v>
      </c>
      <c r="N94" s="4">
        <v>0</v>
      </c>
      <c r="O94" s="34"/>
    </row>
    <row r="95" spans="1:15" ht="14.25" hidden="1" customHeight="1">
      <c r="A95" s="13">
        <v>322</v>
      </c>
      <c r="B95" s="14" t="s">
        <v>108</v>
      </c>
      <c r="C95" s="35">
        <f>32727000-1326966</f>
        <v>31400034</v>
      </c>
      <c r="D95" s="35">
        <f>32727000-1327265</f>
        <v>31399735</v>
      </c>
      <c r="E95" s="16">
        <f>32727000-1316965</f>
        <v>31410035</v>
      </c>
      <c r="F95" s="37"/>
      <c r="G95" s="499"/>
      <c r="H95" s="37"/>
      <c r="I95" s="37"/>
      <c r="J95" s="37"/>
      <c r="K95" s="37"/>
      <c r="L95" s="37"/>
      <c r="M95" s="4">
        <v>0</v>
      </c>
      <c r="N95" s="4">
        <v>0</v>
      </c>
      <c r="O95" s="34"/>
    </row>
    <row r="96" spans="1:15" ht="18" hidden="1" customHeight="1">
      <c r="A96" s="13">
        <v>323</v>
      </c>
      <c r="B96" s="14" t="s">
        <v>94</v>
      </c>
      <c r="C96" s="35">
        <f>5336877-76559</f>
        <v>5260318</v>
      </c>
      <c r="D96" s="35">
        <f>5336877-851555</f>
        <v>4485322</v>
      </c>
      <c r="E96" s="16">
        <f>5336877-871855</f>
        <v>4465022</v>
      </c>
      <c r="F96" s="37"/>
      <c r="G96" s="499"/>
      <c r="H96" s="37"/>
      <c r="I96" s="37"/>
      <c r="J96" s="37"/>
      <c r="K96" s="37"/>
      <c r="L96" s="37"/>
      <c r="O96" s="34"/>
    </row>
    <row r="97" spans="1:15" ht="15.6" hidden="1" customHeight="1">
      <c r="A97" s="13">
        <v>329</v>
      </c>
      <c r="B97" s="14" t="s">
        <v>109</v>
      </c>
      <c r="C97" s="35">
        <v>401625</v>
      </c>
      <c r="D97" s="35">
        <v>401625</v>
      </c>
      <c r="E97" s="16">
        <v>401625</v>
      </c>
      <c r="F97" s="37"/>
      <c r="G97" s="499"/>
      <c r="H97" s="37"/>
      <c r="I97" s="37"/>
      <c r="J97" s="37"/>
      <c r="K97" s="37"/>
      <c r="L97" s="37"/>
      <c r="O97" s="34"/>
    </row>
    <row r="98" spans="1:15" s="34" customFormat="1" ht="15.6" hidden="1" customHeight="1">
      <c r="A98" s="24">
        <v>34</v>
      </c>
      <c r="B98" s="25" t="s">
        <v>18</v>
      </c>
      <c r="C98" s="26">
        <f>SUM(C99:C100)</f>
        <v>500000</v>
      </c>
      <c r="D98" s="26">
        <f>SUM(D99:D100)</f>
        <v>500000</v>
      </c>
      <c r="E98" s="27">
        <f>SUM(E99:E100)</f>
        <v>500000</v>
      </c>
      <c r="F98" s="23"/>
      <c r="G98" s="498"/>
      <c r="H98" s="23"/>
      <c r="I98" s="23"/>
      <c r="J98" s="23"/>
      <c r="K98" s="23"/>
      <c r="L98" s="23"/>
      <c r="O98" s="34">
        <f>SUM(D98:I98)</f>
        <v>1000000</v>
      </c>
    </row>
    <row r="99" spans="1:15" ht="15.6" hidden="1" customHeight="1">
      <c r="A99" s="13">
        <v>342</v>
      </c>
      <c r="B99" s="14" t="s">
        <v>110</v>
      </c>
      <c r="C99" s="35">
        <v>100000</v>
      </c>
      <c r="D99" s="35">
        <v>100000</v>
      </c>
      <c r="E99" s="36">
        <v>100000</v>
      </c>
      <c r="F99" s="37"/>
      <c r="G99" s="499"/>
      <c r="H99" s="37"/>
      <c r="I99" s="37"/>
      <c r="J99" s="37"/>
      <c r="K99" s="37"/>
      <c r="L99" s="37"/>
    </row>
    <row r="100" spans="1:15" ht="15.6" hidden="1" customHeight="1">
      <c r="A100" s="13">
        <v>343</v>
      </c>
      <c r="B100" s="14" t="s">
        <v>111</v>
      </c>
      <c r="C100" s="35">
        <v>400000</v>
      </c>
      <c r="D100" s="35">
        <v>400000</v>
      </c>
      <c r="E100" s="16">
        <v>400000</v>
      </c>
      <c r="F100" s="37"/>
      <c r="G100" s="499"/>
      <c r="H100" s="37"/>
      <c r="I100" s="37"/>
      <c r="J100" s="37"/>
      <c r="K100" s="37"/>
      <c r="L100" s="37"/>
      <c r="O100" s="34"/>
    </row>
    <row r="101" spans="1:15" s="34" customFormat="1" ht="31.15" hidden="1" customHeight="1">
      <c r="A101" s="24">
        <v>37</v>
      </c>
      <c r="B101" s="25" t="s">
        <v>112</v>
      </c>
      <c r="C101" s="26">
        <f>SUM(C102)</f>
        <v>120000</v>
      </c>
      <c r="D101" s="26">
        <f>SUM(D102)</f>
        <v>120000</v>
      </c>
      <c r="E101" s="27">
        <f>SUM(E102)</f>
        <v>120000</v>
      </c>
      <c r="F101" s="23"/>
      <c r="G101" s="498"/>
      <c r="H101" s="23"/>
      <c r="I101" s="23"/>
      <c r="J101" s="23"/>
      <c r="K101" s="23"/>
      <c r="L101" s="23"/>
    </row>
    <row r="102" spans="1:15" ht="31.15" hidden="1" customHeight="1">
      <c r="A102" s="17">
        <v>372</v>
      </c>
      <c r="B102" s="18" t="s">
        <v>113</v>
      </c>
      <c r="C102" s="38">
        <v>120000</v>
      </c>
      <c r="D102" s="38">
        <v>120000</v>
      </c>
      <c r="E102" s="20">
        <v>120000</v>
      </c>
      <c r="F102" s="37"/>
      <c r="G102" s="499"/>
      <c r="H102" s="37"/>
      <c r="I102" s="37"/>
      <c r="J102" s="37"/>
      <c r="K102" s="37"/>
      <c r="L102" s="37"/>
      <c r="O102" s="34"/>
    </row>
    <row r="103" spans="1:15" s="29" customFormat="1" ht="15.75" hidden="1" customHeight="1">
      <c r="A103" s="680" t="s">
        <v>98</v>
      </c>
      <c r="B103" s="681"/>
      <c r="C103" s="21">
        <f>SUM(C89,C93,C98,C101)</f>
        <v>133878715</v>
      </c>
      <c r="D103" s="21">
        <f>SUM(D89,D93,D98,D101)</f>
        <v>133103420</v>
      </c>
      <c r="E103" s="21">
        <f>SUM(E89,E93,E98,E101)</f>
        <v>133093420</v>
      </c>
      <c r="F103" s="23"/>
      <c r="G103" s="498"/>
      <c r="H103" s="23"/>
      <c r="I103" s="23"/>
      <c r="J103" s="23"/>
      <c r="K103" s="23"/>
      <c r="L103" s="23"/>
      <c r="M103" s="57" t="e">
        <f>SUM(M89,M93,M98,#REF!,#REF!)</f>
        <v>#REF!</v>
      </c>
      <c r="N103" s="21" t="e">
        <f>SUM(N89,N93,N98,#REF!,#REF!)</f>
        <v>#REF!</v>
      </c>
      <c r="O103" s="21" t="e">
        <f>SUM(O89,O93,O98,#REF!,#REF!)</f>
        <v>#REF!</v>
      </c>
    </row>
    <row r="104" spans="1:15" s="29" customFormat="1" ht="15.6" hidden="1" customHeight="1">
      <c r="A104" s="22"/>
      <c r="B104" s="22"/>
      <c r="C104" s="23"/>
      <c r="D104" s="23"/>
      <c r="E104" s="23"/>
      <c r="F104" s="23"/>
      <c r="G104" s="498"/>
      <c r="H104" s="23"/>
      <c r="I104" s="23"/>
      <c r="J104" s="23"/>
      <c r="K104" s="23"/>
      <c r="L104" s="23"/>
      <c r="O104" s="34"/>
    </row>
    <row r="105" spans="1:15" s="29" customFormat="1" ht="15.6" hidden="1" customHeight="1">
      <c r="A105" s="29" t="s">
        <v>114</v>
      </c>
      <c r="B105" s="22"/>
      <c r="C105" s="23"/>
      <c r="D105" s="23"/>
      <c r="E105" s="23"/>
      <c r="F105" s="23"/>
      <c r="G105" s="498"/>
      <c r="H105" s="23"/>
      <c r="I105" s="23"/>
      <c r="J105" s="23"/>
      <c r="K105" s="23"/>
      <c r="L105" s="23"/>
      <c r="O105" s="34"/>
    </row>
    <row r="106" spans="1:15" s="31" customFormat="1" ht="32.25" hidden="1" customHeight="1">
      <c r="A106" s="664" t="s">
        <v>93</v>
      </c>
      <c r="B106" s="666" t="s">
        <v>57</v>
      </c>
      <c r="C106" s="668" t="s">
        <v>58</v>
      </c>
      <c r="D106" s="668" t="s">
        <v>59</v>
      </c>
      <c r="E106" s="668" t="s">
        <v>1</v>
      </c>
      <c r="F106" s="677"/>
      <c r="G106" s="678"/>
      <c r="H106" s="679"/>
      <c r="I106" s="679"/>
      <c r="J106" s="679"/>
      <c r="K106" s="674"/>
      <c r="L106" s="674"/>
      <c r="M106" s="30" t="s">
        <v>74</v>
      </c>
      <c r="N106" s="30" t="s">
        <v>75</v>
      </c>
    </row>
    <row r="107" spans="1:15" s="31" customFormat="1" ht="15" hidden="1" customHeight="1">
      <c r="A107" s="665"/>
      <c r="B107" s="667"/>
      <c r="C107" s="669"/>
      <c r="D107" s="669"/>
      <c r="E107" s="669"/>
      <c r="F107" s="677"/>
      <c r="G107" s="678"/>
      <c r="H107" s="679"/>
      <c r="I107" s="679"/>
      <c r="J107" s="679"/>
      <c r="K107" s="674"/>
      <c r="L107" s="674"/>
      <c r="M107" s="32"/>
      <c r="N107" s="32"/>
    </row>
    <row r="108" spans="1:15" s="34" customFormat="1" ht="15.75" hidden="1" customHeight="1">
      <c r="A108" s="9">
        <v>32</v>
      </c>
      <c r="B108" s="10" t="s">
        <v>16</v>
      </c>
      <c r="C108" s="11">
        <f>SUM(C109:C110)</f>
        <v>719740</v>
      </c>
      <c r="D108" s="11">
        <f>SUM(D109:D110)</f>
        <v>650000</v>
      </c>
      <c r="E108" s="12">
        <f>SUM(E109:E110)</f>
        <v>650000</v>
      </c>
      <c r="F108" s="23"/>
      <c r="G108" s="498"/>
      <c r="H108" s="23"/>
      <c r="I108" s="23"/>
      <c r="J108" s="23"/>
      <c r="K108" s="23"/>
      <c r="L108" s="23"/>
      <c r="M108" s="34">
        <v>0</v>
      </c>
      <c r="N108" s="34">
        <v>0</v>
      </c>
      <c r="O108" s="34">
        <f>SUM(D108:I108)</f>
        <v>1300000</v>
      </c>
    </row>
    <row r="109" spans="1:15" ht="14.25" hidden="1" customHeight="1">
      <c r="A109" s="13">
        <v>321</v>
      </c>
      <c r="B109" s="14" t="s">
        <v>107</v>
      </c>
      <c r="C109" s="35">
        <v>52940</v>
      </c>
      <c r="D109" s="61">
        <v>50000</v>
      </c>
      <c r="E109" s="63">
        <v>50000</v>
      </c>
      <c r="F109" s="37"/>
      <c r="G109" s="499"/>
      <c r="H109" s="37"/>
      <c r="I109" s="37"/>
      <c r="J109" s="37"/>
      <c r="K109" s="37"/>
      <c r="L109" s="37"/>
      <c r="M109" s="4">
        <v>0</v>
      </c>
      <c r="N109" s="4">
        <v>0</v>
      </c>
      <c r="O109" s="34"/>
    </row>
    <row r="110" spans="1:15" ht="14.25" hidden="1" customHeight="1">
      <c r="A110" s="13">
        <v>322</v>
      </c>
      <c r="B110" s="14" t="s">
        <v>108</v>
      </c>
      <c r="C110" s="35">
        <f>690240-23440</f>
        <v>666800</v>
      </c>
      <c r="D110" s="35">
        <v>600000</v>
      </c>
      <c r="E110" s="63">
        <v>600000</v>
      </c>
      <c r="F110" s="37"/>
      <c r="G110" s="499"/>
      <c r="H110" s="37"/>
      <c r="I110" s="37"/>
      <c r="J110" s="37"/>
      <c r="K110" s="37"/>
      <c r="L110" s="37"/>
      <c r="M110" s="4">
        <v>0</v>
      </c>
      <c r="N110" s="4">
        <v>0</v>
      </c>
      <c r="O110" s="34"/>
    </row>
    <row r="111" spans="1:15" ht="15" hidden="1" customHeight="1">
      <c r="A111" s="24">
        <v>42</v>
      </c>
      <c r="B111" s="25" t="s">
        <v>20</v>
      </c>
      <c r="C111" s="26">
        <f>SUM(C112:C113)</f>
        <v>421000</v>
      </c>
      <c r="D111" s="26">
        <f>SUM(D112:D113)</f>
        <v>350000</v>
      </c>
      <c r="E111" s="27">
        <f>SUM(E112:E113)</f>
        <v>350000</v>
      </c>
      <c r="F111" s="23"/>
      <c r="G111" s="498"/>
      <c r="H111" s="23"/>
      <c r="I111" s="23"/>
      <c r="J111" s="23"/>
      <c r="K111" s="23"/>
      <c r="L111" s="23"/>
      <c r="O111" s="34">
        <f>SUM(D111:I111)</f>
        <v>700000</v>
      </c>
    </row>
    <row r="112" spans="1:15" ht="15.6" hidden="1" customHeight="1">
      <c r="A112" s="13">
        <v>422</v>
      </c>
      <c r="B112" s="14" t="s">
        <v>97</v>
      </c>
      <c r="C112" s="35">
        <v>420000</v>
      </c>
      <c r="D112" s="35">
        <v>350000</v>
      </c>
      <c r="E112" s="36">
        <v>350000</v>
      </c>
      <c r="F112" s="37"/>
      <c r="G112" s="499"/>
      <c r="H112" s="37"/>
      <c r="I112" s="37"/>
      <c r="J112" s="37"/>
      <c r="K112" s="37"/>
      <c r="L112" s="37"/>
      <c r="O112" s="34"/>
    </row>
    <row r="113" spans="1:15" ht="31.15" hidden="1" customHeight="1">
      <c r="A113" s="17">
        <v>424</v>
      </c>
      <c r="B113" s="18" t="s">
        <v>104</v>
      </c>
      <c r="C113" s="38">
        <v>1000</v>
      </c>
      <c r="D113" s="38"/>
      <c r="E113" s="39"/>
      <c r="F113" s="37"/>
      <c r="G113" s="499"/>
      <c r="H113" s="37"/>
      <c r="I113" s="37"/>
      <c r="J113" s="37"/>
      <c r="K113" s="37"/>
      <c r="L113" s="37"/>
    </row>
    <row r="114" spans="1:15" s="29" customFormat="1" ht="15.6" hidden="1" customHeight="1">
      <c r="A114" s="680" t="s">
        <v>98</v>
      </c>
      <c r="B114" s="681"/>
      <c r="C114" s="21">
        <f>SUM(C108,C111)</f>
        <v>1140740</v>
      </c>
      <c r="D114" s="21">
        <f>SUM(D108,D111)</f>
        <v>1000000</v>
      </c>
      <c r="E114" s="21">
        <f>SUM(E108,E111)</f>
        <v>1000000</v>
      </c>
      <c r="F114" s="23"/>
      <c r="G114" s="498"/>
      <c r="H114" s="23"/>
      <c r="I114" s="23"/>
      <c r="J114" s="23"/>
      <c r="K114" s="23"/>
      <c r="L114" s="23"/>
      <c r="M114" s="57" t="e">
        <f>SUM(#REF!,M108,#REF!,#REF!,M111)</f>
        <v>#REF!</v>
      </c>
      <c r="N114" s="21" t="e">
        <f>SUM(#REF!,N108,#REF!,#REF!,N111)</f>
        <v>#REF!</v>
      </c>
      <c r="O114" s="21" t="e">
        <f>SUM(#REF!,O108,#REF!,#REF!,O111)</f>
        <v>#REF!</v>
      </c>
    </row>
    <row r="115" spans="1:15" ht="27.75" hidden="1" customHeight="1">
      <c r="A115" s="64">
        <v>3212</v>
      </c>
      <c r="B115" s="65" t="s">
        <v>115</v>
      </c>
      <c r="C115" s="66">
        <f>SUM(D115:J115)</f>
        <v>0</v>
      </c>
      <c r="D115" s="61"/>
      <c r="E115" s="61"/>
      <c r="F115" s="67"/>
      <c r="G115" s="504"/>
      <c r="H115" s="67"/>
      <c r="I115" s="67"/>
      <c r="J115" s="67"/>
      <c r="K115" s="67"/>
      <c r="L115" s="68"/>
      <c r="M115" s="4">
        <v>0</v>
      </c>
      <c r="N115" s="4">
        <v>0</v>
      </c>
    </row>
    <row r="116" spans="1:15" ht="14.25" hidden="1" customHeight="1">
      <c r="A116" s="64">
        <v>3213</v>
      </c>
      <c r="B116" s="65" t="s">
        <v>116</v>
      </c>
      <c r="C116" s="66">
        <f>SUM(D116:J116)</f>
        <v>0</v>
      </c>
      <c r="D116" s="61"/>
      <c r="E116" s="61"/>
      <c r="F116" s="61"/>
      <c r="G116" s="505"/>
      <c r="H116" s="61"/>
      <c r="I116" s="61"/>
      <c r="J116" s="61"/>
      <c r="K116" s="61"/>
      <c r="L116" s="69"/>
      <c r="M116" s="4">
        <v>0</v>
      </c>
      <c r="N116" s="4">
        <v>0</v>
      </c>
    </row>
    <row r="117" spans="1:15" ht="14.25" hidden="1" customHeight="1">
      <c r="A117" s="24">
        <v>322</v>
      </c>
      <c r="B117" s="25" t="s">
        <v>108</v>
      </c>
      <c r="C117" s="70">
        <f>SUM(D117:J117)</f>
        <v>0</v>
      </c>
      <c r="D117" s="26">
        <f>SUM(D118)</f>
        <v>0</v>
      </c>
      <c r="E117" s="26">
        <f t="shared" ref="E117:L117" si="0">SUM(E118)</f>
        <v>0</v>
      </c>
      <c r="F117" s="26">
        <f>SUM(F118)</f>
        <v>0</v>
      </c>
      <c r="G117" s="506"/>
      <c r="H117" s="26">
        <f t="shared" si="0"/>
        <v>0</v>
      </c>
      <c r="I117" s="26">
        <f t="shared" si="0"/>
        <v>0</v>
      </c>
      <c r="J117" s="26">
        <f t="shared" si="0"/>
        <v>0</v>
      </c>
      <c r="K117" s="26">
        <f t="shared" si="0"/>
        <v>0</v>
      </c>
      <c r="L117" s="27">
        <f t="shared" si="0"/>
        <v>0</v>
      </c>
      <c r="M117" s="4">
        <v>0</v>
      </c>
      <c r="N117" s="4">
        <v>0</v>
      </c>
    </row>
    <row r="118" spans="1:15" ht="14.25" hidden="1" customHeight="1">
      <c r="A118" s="71">
        <v>3225</v>
      </c>
      <c r="B118" s="72" t="s">
        <v>117</v>
      </c>
      <c r="C118" s="73">
        <f>SUM(D118:J118)</f>
        <v>0</v>
      </c>
      <c r="D118" s="74"/>
      <c r="E118" s="75"/>
      <c r="F118" s="74"/>
      <c r="G118" s="507"/>
      <c r="H118" s="75"/>
      <c r="I118" s="75"/>
      <c r="J118" s="75"/>
      <c r="K118" s="74"/>
      <c r="L118" s="76"/>
      <c r="M118" s="4">
        <v>0</v>
      </c>
      <c r="N118" s="4">
        <v>0</v>
      </c>
    </row>
    <row r="119" spans="1:15" s="29" customFormat="1" ht="15" hidden="1" customHeight="1">
      <c r="A119" s="680" t="s">
        <v>98</v>
      </c>
      <c r="B119" s="681"/>
      <c r="C119" s="46">
        <f>SUM(C113)</f>
        <v>1000</v>
      </c>
      <c r="D119" s="46">
        <f>SUM(D113)</f>
        <v>0</v>
      </c>
      <c r="E119" s="46">
        <f t="shared" ref="E119:L119" si="1">SUM(E113)</f>
        <v>0</v>
      </c>
      <c r="F119" s="46">
        <f>SUM(F113)</f>
        <v>0</v>
      </c>
      <c r="G119" s="508"/>
      <c r="H119" s="46">
        <f t="shared" si="1"/>
        <v>0</v>
      </c>
      <c r="I119" s="46">
        <f t="shared" si="1"/>
        <v>0</v>
      </c>
      <c r="J119" s="46">
        <f>SUM(J113)</f>
        <v>0</v>
      </c>
      <c r="K119" s="46">
        <f t="shared" si="1"/>
        <v>0</v>
      </c>
      <c r="L119" s="46">
        <f t="shared" si="1"/>
        <v>0</v>
      </c>
    </row>
    <row r="120" spans="1:15" s="29" customFormat="1" ht="15.6" hidden="1" customHeight="1">
      <c r="A120" s="77"/>
      <c r="B120" s="22"/>
      <c r="C120" s="52"/>
      <c r="D120" s="52"/>
      <c r="E120" s="52"/>
      <c r="F120" s="52"/>
      <c r="G120" s="509"/>
      <c r="H120" s="52"/>
      <c r="I120" s="52"/>
      <c r="J120" s="52"/>
      <c r="K120" s="52"/>
      <c r="L120" s="52"/>
    </row>
    <row r="121" spans="1:15" s="29" customFormat="1" ht="15.6" hidden="1" customHeight="1">
      <c r="A121" s="684" t="s">
        <v>118</v>
      </c>
      <c r="B121" s="684"/>
      <c r="C121" s="684"/>
      <c r="D121" s="51" t="s">
        <v>119</v>
      </c>
      <c r="E121" s="49"/>
      <c r="F121" s="49"/>
      <c r="G121" s="509"/>
      <c r="H121" s="52"/>
      <c r="I121" s="52"/>
      <c r="J121" s="52"/>
      <c r="K121" s="52"/>
      <c r="L121" s="52"/>
    </row>
    <row r="122" spans="1:15" s="31" customFormat="1" ht="32.25" hidden="1" customHeight="1">
      <c r="A122" s="664" t="s">
        <v>93</v>
      </c>
      <c r="B122" s="666" t="s">
        <v>57</v>
      </c>
      <c r="C122" s="668" t="s">
        <v>120</v>
      </c>
      <c r="D122" s="685" t="s">
        <v>36</v>
      </c>
      <c r="E122" s="685" t="s">
        <v>47</v>
      </c>
      <c r="F122" s="685" t="s">
        <v>49</v>
      </c>
      <c r="G122" s="687"/>
      <c r="H122" s="685" t="s">
        <v>22</v>
      </c>
      <c r="I122" s="685" t="s">
        <v>121</v>
      </c>
      <c r="J122" s="685">
        <v>922</v>
      </c>
      <c r="K122" s="668" t="s">
        <v>122</v>
      </c>
      <c r="L122" s="668" t="s">
        <v>123</v>
      </c>
      <c r="M122" s="30" t="s">
        <v>74</v>
      </c>
      <c r="N122" s="30" t="s">
        <v>75</v>
      </c>
    </row>
    <row r="123" spans="1:15" s="31" customFormat="1" ht="65.25" hidden="1" customHeight="1">
      <c r="A123" s="665"/>
      <c r="B123" s="667"/>
      <c r="C123" s="669"/>
      <c r="D123" s="686"/>
      <c r="E123" s="686"/>
      <c r="F123" s="686"/>
      <c r="G123" s="688"/>
      <c r="H123" s="686"/>
      <c r="I123" s="686"/>
      <c r="J123" s="686"/>
      <c r="K123" s="669"/>
      <c r="L123" s="669"/>
      <c r="M123" s="32"/>
      <c r="N123" s="32"/>
    </row>
    <row r="124" spans="1:15" ht="14.25" hidden="1" customHeight="1">
      <c r="A124" s="9">
        <v>32</v>
      </c>
      <c r="B124" s="10" t="s">
        <v>16</v>
      </c>
      <c r="C124" s="60">
        <f t="shared" ref="C124:C129" si="2">SUM(D124:J124)</f>
        <v>0</v>
      </c>
      <c r="D124" s="11">
        <f t="shared" ref="D124:H124" si="3">SUM(D125,D128)</f>
        <v>0</v>
      </c>
      <c r="E124" s="11">
        <f t="shared" si="3"/>
        <v>0</v>
      </c>
      <c r="F124" s="11">
        <f>SUM(F125,F128)</f>
        <v>0</v>
      </c>
      <c r="G124" s="510"/>
      <c r="H124" s="11">
        <f t="shared" si="3"/>
        <v>0</v>
      </c>
      <c r="I124" s="11">
        <f>SUM(I125,I128)</f>
        <v>0</v>
      </c>
      <c r="J124" s="11">
        <f>SUM(J125,J128)</f>
        <v>0</v>
      </c>
      <c r="K124" s="11">
        <f>SUM(C124*1.1)</f>
        <v>0</v>
      </c>
      <c r="L124" s="12">
        <f>SUM(K124*1.099)</f>
        <v>0</v>
      </c>
      <c r="M124" s="4">
        <v>0</v>
      </c>
      <c r="N124" s="4">
        <v>0</v>
      </c>
    </row>
    <row r="125" spans="1:15" ht="14.25" hidden="1" customHeight="1">
      <c r="A125" s="24">
        <v>321</v>
      </c>
      <c r="B125" s="25" t="s">
        <v>107</v>
      </c>
      <c r="C125" s="70">
        <f t="shared" si="2"/>
        <v>0</v>
      </c>
      <c r="D125" s="26">
        <f t="shared" ref="D125:L125" si="4">SUM(D126:D127)</f>
        <v>0</v>
      </c>
      <c r="E125" s="26">
        <f t="shared" si="4"/>
        <v>0</v>
      </c>
      <c r="F125" s="26">
        <f>SUM(F126:F127)</f>
        <v>0</v>
      </c>
      <c r="G125" s="506"/>
      <c r="H125" s="26">
        <f t="shared" si="4"/>
        <v>0</v>
      </c>
      <c r="I125" s="26">
        <f>SUM(I126:I127)</f>
        <v>0</v>
      </c>
      <c r="J125" s="26">
        <f>SUM(J126:J127)</f>
        <v>0</v>
      </c>
      <c r="K125" s="26">
        <f t="shared" si="4"/>
        <v>0</v>
      </c>
      <c r="L125" s="27">
        <f t="shared" si="4"/>
        <v>0</v>
      </c>
      <c r="M125" s="4">
        <v>0</v>
      </c>
      <c r="N125" s="4">
        <v>0</v>
      </c>
    </row>
    <row r="126" spans="1:15" ht="27.75" hidden="1" customHeight="1">
      <c r="A126" s="64">
        <v>3212</v>
      </c>
      <c r="B126" s="65" t="s">
        <v>115</v>
      </c>
      <c r="C126" s="66">
        <f t="shared" si="2"/>
        <v>0</v>
      </c>
      <c r="D126" s="61"/>
      <c r="E126" s="61"/>
      <c r="F126" s="61"/>
      <c r="G126" s="505"/>
      <c r="H126" s="61"/>
      <c r="I126" s="61"/>
      <c r="J126" s="61"/>
      <c r="K126" s="61"/>
      <c r="L126" s="69"/>
      <c r="M126" s="4">
        <v>0</v>
      </c>
      <c r="N126" s="4">
        <v>0</v>
      </c>
    </row>
    <row r="127" spans="1:15" ht="14.25" hidden="1" customHeight="1">
      <c r="A127" s="64">
        <v>3213</v>
      </c>
      <c r="B127" s="65" t="s">
        <v>116</v>
      </c>
      <c r="C127" s="66">
        <f t="shared" si="2"/>
        <v>0</v>
      </c>
      <c r="D127" s="61"/>
      <c r="E127" s="61"/>
      <c r="F127" s="61"/>
      <c r="G127" s="505"/>
      <c r="H127" s="61"/>
      <c r="I127" s="61"/>
      <c r="J127" s="61"/>
      <c r="K127" s="61"/>
      <c r="L127" s="69"/>
      <c r="M127" s="4">
        <v>0</v>
      </c>
      <c r="N127" s="4">
        <v>0</v>
      </c>
    </row>
    <row r="128" spans="1:15" ht="14.25" hidden="1" customHeight="1">
      <c r="A128" s="24">
        <v>322</v>
      </c>
      <c r="B128" s="25" t="s">
        <v>108</v>
      </c>
      <c r="C128" s="70">
        <f t="shared" si="2"/>
        <v>0</v>
      </c>
      <c r="D128" s="26">
        <f t="shared" ref="D128:L128" si="5">SUM(D129)</f>
        <v>0</v>
      </c>
      <c r="E128" s="26">
        <f t="shared" si="5"/>
        <v>0</v>
      </c>
      <c r="F128" s="26">
        <f>SUM(F129)</f>
        <v>0</v>
      </c>
      <c r="G128" s="506"/>
      <c r="H128" s="26">
        <f t="shared" si="5"/>
        <v>0</v>
      </c>
      <c r="I128" s="26">
        <f>SUM(I129)</f>
        <v>0</v>
      </c>
      <c r="J128" s="26">
        <f>SUM(J129)</f>
        <v>0</v>
      </c>
      <c r="K128" s="26">
        <f t="shared" si="5"/>
        <v>0</v>
      </c>
      <c r="L128" s="27">
        <f t="shared" si="5"/>
        <v>0</v>
      </c>
      <c r="M128" s="4">
        <v>0</v>
      </c>
      <c r="N128" s="4">
        <v>0</v>
      </c>
    </row>
    <row r="129" spans="1:14" ht="14.25" hidden="1" customHeight="1">
      <c r="A129" s="71">
        <v>3225</v>
      </c>
      <c r="B129" s="72" t="s">
        <v>117</v>
      </c>
      <c r="C129" s="73">
        <f t="shared" si="2"/>
        <v>0</v>
      </c>
      <c r="D129" s="74"/>
      <c r="E129" s="75"/>
      <c r="F129" s="74"/>
      <c r="G129" s="507"/>
      <c r="H129" s="75"/>
      <c r="I129" s="75"/>
      <c r="J129" s="75"/>
      <c r="K129" s="74"/>
      <c r="L129" s="76"/>
      <c r="M129" s="4">
        <v>0</v>
      </c>
      <c r="N129" s="4">
        <v>0</v>
      </c>
    </row>
    <row r="130" spans="1:14" s="29" customFormat="1" ht="15.6" hidden="1" customHeight="1">
      <c r="A130" s="680" t="s">
        <v>98</v>
      </c>
      <c r="B130" s="681"/>
      <c r="C130" s="46">
        <f>SUM(C124)</f>
        <v>0</v>
      </c>
      <c r="D130" s="46">
        <f>SUM(D124)</f>
        <v>0</v>
      </c>
      <c r="E130" s="46">
        <f t="shared" ref="E130:L130" si="6">SUM(E124)</f>
        <v>0</v>
      </c>
      <c r="F130" s="46">
        <f>SUM(F124)</f>
        <v>0</v>
      </c>
      <c r="G130" s="508"/>
      <c r="H130" s="46">
        <f t="shared" si="6"/>
        <v>0</v>
      </c>
      <c r="I130" s="46">
        <f>SUM(I124)</f>
        <v>0</v>
      </c>
      <c r="J130" s="46">
        <f>SUM(J124)</f>
        <v>0</v>
      </c>
      <c r="K130" s="46">
        <f t="shared" si="6"/>
        <v>0</v>
      </c>
      <c r="L130" s="46">
        <f t="shared" si="6"/>
        <v>0</v>
      </c>
    </row>
    <row r="131" spans="1:14" s="29" customFormat="1" ht="15.6" hidden="1" customHeight="1">
      <c r="A131" s="22"/>
      <c r="B131" s="22"/>
      <c r="C131" s="52"/>
      <c r="D131" s="52"/>
      <c r="E131" s="52"/>
      <c r="F131" s="52"/>
      <c r="G131" s="509"/>
      <c r="H131" s="52"/>
      <c r="I131" s="52"/>
      <c r="J131" s="52"/>
      <c r="K131" s="52"/>
      <c r="L131" s="52"/>
    </row>
    <row r="132" spans="1:14" s="49" customFormat="1" ht="21" hidden="1" customHeight="1">
      <c r="A132" s="684" t="s">
        <v>118</v>
      </c>
      <c r="B132" s="684"/>
      <c r="C132" s="684"/>
      <c r="D132" s="51" t="s">
        <v>124</v>
      </c>
      <c r="G132" s="502"/>
    </row>
    <row r="133" spans="1:14" s="31" customFormat="1" ht="32.25" hidden="1" customHeight="1">
      <c r="A133" s="664" t="s">
        <v>93</v>
      </c>
      <c r="B133" s="666" t="s">
        <v>57</v>
      </c>
      <c r="C133" s="668" t="s">
        <v>120</v>
      </c>
      <c r="D133" s="685" t="s">
        <v>36</v>
      </c>
      <c r="E133" s="685" t="s">
        <v>47</v>
      </c>
      <c r="F133" s="685" t="s">
        <v>49</v>
      </c>
      <c r="G133" s="687"/>
      <c r="H133" s="685" t="s">
        <v>22</v>
      </c>
      <c r="I133" s="685" t="s">
        <v>121</v>
      </c>
      <c r="J133" s="685">
        <v>922</v>
      </c>
      <c r="K133" s="668" t="s">
        <v>122</v>
      </c>
      <c r="L133" s="668" t="s">
        <v>123</v>
      </c>
      <c r="M133" s="30" t="s">
        <v>74</v>
      </c>
      <c r="N133" s="30" t="s">
        <v>75</v>
      </c>
    </row>
    <row r="134" spans="1:14" s="31" customFormat="1" ht="60" hidden="1" customHeight="1">
      <c r="A134" s="665"/>
      <c r="B134" s="667"/>
      <c r="C134" s="669"/>
      <c r="D134" s="686"/>
      <c r="E134" s="686"/>
      <c r="F134" s="686"/>
      <c r="G134" s="688"/>
      <c r="H134" s="686"/>
      <c r="I134" s="686"/>
      <c r="J134" s="686"/>
      <c r="K134" s="669"/>
      <c r="L134" s="669"/>
      <c r="M134" s="32"/>
      <c r="N134" s="32"/>
    </row>
    <row r="135" spans="1:14" ht="14.25" hidden="1" customHeight="1">
      <c r="A135" s="9">
        <v>32</v>
      </c>
      <c r="B135" s="10" t="s">
        <v>16</v>
      </c>
      <c r="C135" s="60">
        <f t="shared" ref="C135:C145" si="7">SUM(D135:J135)</f>
        <v>0</v>
      </c>
      <c r="D135" s="11">
        <f>SUM(D136,D138,D142)</f>
        <v>0</v>
      </c>
      <c r="E135" s="11">
        <f t="shared" ref="E135:I135" si="8">SUM(E136,E138,E142)</f>
        <v>0</v>
      </c>
      <c r="F135" s="11">
        <f>SUM(F136,F138,F142)</f>
        <v>0</v>
      </c>
      <c r="G135" s="510"/>
      <c r="H135" s="11">
        <f t="shared" si="8"/>
        <v>0</v>
      </c>
      <c r="I135" s="11">
        <f t="shared" si="8"/>
        <v>0</v>
      </c>
      <c r="J135" s="11">
        <f>SUM(J136,J138,J142)</f>
        <v>0</v>
      </c>
      <c r="K135" s="11">
        <f>SUM(C135*1.1)</f>
        <v>0</v>
      </c>
      <c r="L135" s="12">
        <f>SUM(K135*1.099)</f>
        <v>0</v>
      </c>
      <c r="M135" s="4">
        <v>0</v>
      </c>
      <c r="N135" s="4">
        <v>0</v>
      </c>
    </row>
    <row r="136" spans="1:14" ht="14.25" hidden="1" customHeight="1">
      <c r="A136" s="24">
        <v>321</v>
      </c>
      <c r="B136" s="25" t="s">
        <v>107</v>
      </c>
      <c r="C136" s="70">
        <f t="shared" si="7"/>
        <v>0</v>
      </c>
      <c r="D136" s="26">
        <f>SUM(D137)</f>
        <v>0</v>
      </c>
      <c r="E136" s="26">
        <f t="shared" ref="E136:L136" si="9">SUM(E137)</f>
        <v>0</v>
      </c>
      <c r="F136" s="26">
        <f>SUM(F137)</f>
        <v>0</v>
      </c>
      <c r="G136" s="506"/>
      <c r="H136" s="26">
        <f t="shared" si="9"/>
        <v>0</v>
      </c>
      <c r="I136" s="26">
        <f t="shared" si="9"/>
        <v>0</v>
      </c>
      <c r="J136" s="26">
        <f t="shared" si="9"/>
        <v>0</v>
      </c>
      <c r="K136" s="26">
        <f t="shared" si="9"/>
        <v>0</v>
      </c>
      <c r="L136" s="27">
        <f t="shared" si="9"/>
        <v>0</v>
      </c>
      <c r="M136" s="4">
        <v>0</v>
      </c>
      <c r="N136" s="4">
        <v>0</v>
      </c>
    </row>
    <row r="137" spans="1:14" ht="14.25" hidden="1" customHeight="1">
      <c r="A137" s="64">
        <v>3213</v>
      </c>
      <c r="B137" s="65" t="s">
        <v>116</v>
      </c>
      <c r="C137" s="66">
        <f t="shared" si="7"/>
        <v>0</v>
      </c>
      <c r="D137" s="61"/>
      <c r="E137" s="61"/>
      <c r="F137" s="61"/>
      <c r="G137" s="505"/>
      <c r="H137" s="61"/>
      <c r="I137" s="61"/>
      <c r="J137" s="61"/>
      <c r="K137" s="61"/>
      <c r="L137" s="69"/>
      <c r="M137" s="4">
        <v>0</v>
      </c>
      <c r="N137" s="4">
        <v>0</v>
      </c>
    </row>
    <row r="138" spans="1:14" ht="14.25" hidden="1" customHeight="1">
      <c r="A138" s="24">
        <v>322</v>
      </c>
      <c r="B138" s="25" t="s">
        <v>108</v>
      </c>
      <c r="C138" s="70">
        <f t="shared" si="7"/>
        <v>0</v>
      </c>
      <c r="D138" s="26">
        <f>SUM(D139:D141)</f>
        <v>0</v>
      </c>
      <c r="E138" s="26">
        <f t="shared" ref="E138:L138" si="10">SUM(E139:E141)</f>
        <v>0</v>
      </c>
      <c r="F138" s="26">
        <f>SUM(F139:F141)</f>
        <v>0</v>
      </c>
      <c r="G138" s="506"/>
      <c r="H138" s="26">
        <f t="shared" si="10"/>
        <v>0</v>
      </c>
      <c r="I138" s="26">
        <f t="shared" si="10"/>
        <v>0</v>
      </c>
      <c r="J138" s="26">
        <f>SUM(J139:J141)</f>
        <v>0</v>
      </c>
      <c r="K138" s="26">
        <f t="shared" si="10"/>
        <v>0</v>
      </c>
      <c r="L138" s="27">
        <f t="shared" si="10"/>
        <v>0</v>
      </c>
      <c r="M138" s="4">
        <v>0</v>
      </c>
      <c r="N138" s="4">
        <v>0</v>
      </c>
    </row>
    <row r="139" spans="1:14" ht="19.5" hidden="1" customHeight="1">
      <c r="A139" s="64">
        <v>3221</v>
      </c>
      <c r="B139" s="65" t="s">
        <v>125</v>
      </c>
      <c r="C139" s="66">
        <f t="shared" si="7"/>
        <v>0</v>
      </c>
      <c r="D139" s="61"/>
      <c r="E139" s="61"/>
      <c r="F139" s="61"/>
      <c r="G139" s="505"/>
      <c r="H139" s="61"/>
      <c r="I139" s="61"/>
      <c r="J139" s="61"/>
      <c r="K139" s="61"/>
      <c r="L139" s="69"/>
      <c r="M139" s="4">
        <v>0</v>
      </c>
      <c r="N139" s="4">
        <v>0</v>
      </c>
    </row>
    <row r="140" spans="1:14" ht="14.25" hidden="1" customHeight="1">
      <c r="A140" s="64">
        <v>3222</v>
      </c>
      <c r="B140" s="65" t="s">
        <v>126</v>
      </c>
      <c r="C140" s="66">
        <f t="shared" si="7"/>
        <v>0</v>
      </c>
      <c r="D140" s="78"/>
      <c r="E140" s="78"/>
      <c r="F140" s="78"/>
      <c r="G140" s="511"/>
      <c r="H140" s="78"/>
      <c r="I140" s="78"/>
      <c r="J140" s="78"/>
      <c r="K140" s="61"/>
      <c r="L140" s="69"/>
      <c r="M140" s="4">
        <v>0</v>
      </c>
      <c r="N140" s="4">
        <v>0</v>
      </c>
    </row>
    <row r="141" spans="1:14" ht="14.25" hidden="1" customHeight="1">
      <c r="A141" s="64">
        <v>3225</v>
      </c>
      <c r="B141" s="65" t="s">
        <v>117</v>
      </c>
      <c r="C141" s="66">
        <f t="shared" si="7"/>
        <v>0</v>
      </c>
      <c r="D141" s="61"/>
      <c r="E141" s="78"/>
      <c r="F141" s="61"/>
      <c r="G141" s="511"/>
      <c r="H141" s="78"/>
      <c r="I141" s="78"/>
      <c r="J141" s="78"/>
      <c r="K141" s="61"/>
      <c r="L141" s="69"/>
      <c r="M141" s="4">
        <v>0</v>
      </c>
      <c r="N141" s="4">
        <v>0</v>
      </c>
    </row>
    <row r="142" spans="1:14" ht="18" hidden="1" customHeight="1">
      <c r="A142" s="24">
        <v>323</v>
      </c>
      <c r="B142" s="25" t="s">
        <v>94</v>
      </c>
      <c r="C142" s="70">
        <f t="shared" si="7"/>
        <v>0</v>
      </c>
      <c r="D142" s="26">
        <f>SUM(D143:D145)</f>
        <v>0</v>
      </c>
      <c r="E142" s="26">
        <f t="shared" ref="E142:L142" si="11">SUM(E143:E145)</f>
        <v>0</v>
      </c>
      <c r="F142" s="26">
        <f>SUM(F143:F145)</f>
        <v>0</v>
      </c>
      <c r="G142" s="506"/>
      <c r="H142" s="26">
        <f t="shared" si="11"/>
        <v>0</v>
      </c>
      <c r="I142" s="26">
        <f t="shared" si="11"/>
        <v>0</v>
      </c>
      <c r="J142" s="26">
        <f>SUM(J143:J145)</f>
        <v>0</v>
      </c>
      <c r="K142" s="26">
        <f t="shared" si="11"/>
        <v>0</v>
      </c>
      <c r="L142" s="27">
        <f t="shared" si="11"/>
        <v>0</v>
      </c>
    </row>
    <row r="143" spans="1:14" ht="15.6" hidden="1" customHeight="1">
      <c r="A143" s="64">
        <v>3236</v>
      </c>
      <c r="B143" s="65" t="s">
        <v>127</v>
      </c>
      <c r="C143" s="66">
        <f t="shared" si="7"/>
        <v>0</v>
      </c>
      <c r="D143" s="78"/>
      <c r="E143" s="78"/>
      <c r="F143" s="78"/>
      <c r="G143" s="511"/>
      <c r="H143" s="78"/>
      <c r="I143" s="78"/>
      <c r="J143" s="78"/>
      <c r="K143" s="61"/>
      <c r="L143" s="69"/>
    </row>
    <row r="144" spans="1:14" ht="15.6" hidden="1" customHeight="1">
      <c r="A144" s="64">
        <v>3237</v>
      </c>
      <c r="B144" s="65" t="s">
        <v>128</v>
      </c>
      <c r="C144" s="66">
        <f t="shared" si="7"/>
        <v>0</v>
      </c>
      <c r="D144" s="78"/>
      <c r="E144" s="78"/>
      <c r="F144" s="78"/>
      <c r="G144" s="511"/>
      <c r="H144" s="78"/>
      <c r="I144" s="78"/>
      <c r="J144" s="78"/>
      <c r="K144" s="61"/>
      <c r="L144" s="69"/>
    </row>
    <row r="145" spans="1:14" ht="15.6" hidden="1" customHeight="1">
      <c r="A145" s="71">
        <v>3239</v>
      </c>
      <c r="B145" s="72" t="s">
        <v>129</v>
      </c>
      <c r="C145" s="73">
        <f t="shared" si="7"/>
        <v>0</v>
      </c>
      <c r="D145" s="74"/>
      <c r="E145" s="75"/>
      <c r="F145" s="74"/>
      <c r="G145" s="507"/>
      <c r="H145" s="75"/>
      <c r="I145" s="75"/>
      <c r="J145" s="75"/>
      <c r="K145" s="74"/>
      <c r="L145" s="76"/>
    </row>
    <row r="146" spans="1:14" s="29" customFormat="1" ht="15.6" hidden="1" customHeight="1">
      <c r="A146" s="680" t="s">
        <v>98</v>
      </c>
      <c r="B146" s="681"/>
      <c r="C146" s="46">
        <f>SUM(C135)</f>
        <v>0</v>
      </c>
      <c r="D146" s="21">
        <f>SUM(D135)</f>
        <v>0</v>
      </c>
      <c r="E146" s="21">
        <f t="shared" ref="E146:L146" si="12">SUM(E135)</f>
        <v>0</v>
      </c>
      <c r="F146" s="21">
        <f>SUM(F135)</f>
        <v>0</v>
      </c>
      <c r="G146" s="512"/>
      <c r="H146" s="21">
        <f t="shared" si="12"/>
        <v>0</v>
      </c>
      <c r="I146" s="21">
        <f t="shared" si="12"/>
        <v>0</v>
      </c>
      <c r="J146" s="21">
        <f>SUM(J135)</f>
        <v>0</v>
      </c>
      <c r="K146" s="21">
        <f t="shared" si="12"/>
        <v>0</v>
      </c>
      <c r="L146" s="21">
        <f t="shared" si="12"/>
        <v>0</v>
      </c>
    </row>
    <row r="147" spans="1:14" s="29" customFormat="1" ht="15.6" hidden="1" customHeight="1">
      <c r="A147" s="22"/>
      <c r="B147" s="22"/>
      <c r="C147" s="52"/>
      <c r="D147" s="79"/>
      <c r="E147" s="23"/>
      <c r="F147" s="23"/>
      <c r="G147" s="498"/>
      <c r="H147" s="23"/>
      <c r="I147" s="23"/>
      <c r="J147" s="23"/>
      <c r="K147" s="23"/>
      <c r="L147" s="23"/>
    </row>
    <row r="148" spans="1:14" s="49" customFormat="1" ht="21" hidden="1" customHeight="1">
      <c r="A148" s="684" t="s">
        <v>118</v>
      </c>
      <c r="B148" s="684"/>
      <c r="C148" s="684"/>
      <c r="D148" s="51" t="s">
        <v>130</v>
      </c>
      <c r="G148" s="502"/>
    </row>
    <row r="149" spans="1:14" ht="32.25" hidden="1" customHeight="1">
      <c r="A149" s="664" t="s">
        <v>93</v>
      </c>
      <c r="B149" s="666" t="s">
        <v>57</v>
      </c>
      <c r="C149" s="668" t="s">
        <v>120</v>
      </c>
      <c r="D149" s="685" t="s">
        <v>36</v>
      </c>
      <c r="E149" s="685" t="s">
        <v>47</v>
      </c>
      <c r="F149" s="685" t="s">
        <v>49</v>
      </c>
      <c r="G149" s="687"/>
      <c r="H149" s="685" t="s">
        <v>22</v>
      </c>
      <c r="I149" s="685" t="s">
        <v>121</v>
      </c>
      <c r="J149" s="685">
        <v>922</v>
      </c>
      <c r="K149" s="668" t="s">
        <v>122</v>
      </c>
      <c r="L149" s="668" t="s">
        <v>123</v>
      </c>
    </row>
    <row r="150" spans="1:14" ht="54.75" hidden="1" customHeight="1">
      <c r="A150" s="665"/>
      <c r="B150" s="667"/>
      <c r="C150" s="669"/>
      <c r="D150" s="686"/>
      <c r="E150" s="686"/>
      <c r="F150" s="686"/>
      <c r="G150" s="688"/>
      <c r="H150" s="686"/>
      <c r="I150" s="686"/>
      <c r="J150" s="686"/>
      <c r="K150" s="669"/>
      <c r="L150" s="669"/>
    </row>
    <row r="151" spans="1:14" ht="15.75" hidden="1" customHeight="1">
      <c r="A151" s="9">
        <v>32</v>
      </c>
      <c r="B151" s="10" t="s">
        <v>16</v>
      </c>
      <c r="C151" s="60">
        <f t="shared" ref="C151:C158" si="13">SUM(D151:J151)</f>
        <v>0</v>
      </c>
      <c r="D151" s="11">
        <f>SUM(D152,D155)</f>
        <v>0</v>
      </c>
      <c r="E151" s="11">
        <f t="shared" ref="E151:I151" si="14">SUM(E152,E155)</f>
        <v>0</v>
      </c>
      <c r="F151" s="11">
        <f>SUM(F152,F155)</f>
        <v>0</v>
      </c>
      <c r="G151" s="510"/>
      <c r="H151" s="11">
        <f t="shared" si="14"/>
        <v>0</v>
      </c>
      <c r="I151" s="11">
        <f t="shared" si="14"/>
        <v>0</v>
      </c>
      <c r="J151" s="11">
        <f>SUM(J152,J155)</f>
        <v>0</v>
      </c>
      <c r="K151" s="11">
        <f>SUM(C151*1.1)</f>
        <v>0</v>
      </c>
      <c r="L151" s="12">
        <f>SUM(K151*1.099)</f>
        <v>0</v>
      </c>
      <c r="M151" s="4">
        <v>0</v>
      </c>
      <c r="N151" s="4">
        <v>0</v>
      </c>
    </row>
    <row r="152" spans="1:14" ht="14.25" hidden="1" customHeight="1">
      <c r="A152" s="24">
        <v>322</v>
      </c>
      <c r="B152" s="25" t="s">
        <v>108</v>
      </c>
      <c r="C152" s="70">
        <f t="shared" si="13"/>
        <v>0</v>
      </c>
      <c r="D152" s="26">
        <f>SUM(D153:D154)</f>
        <v>0</v>
      </c>
      <c r="E152" s="26">
        <f t="shared" ref="E152:L152" si="15">SUM(E153:E154)</f>
        <v>0</v>
      </c>
      <c r="F152" s="26">
        <f>SUM(F153:F154)</f>
        <v>0</v>
      </c>
      <c r="G152" s="506"/>
      <c r="H152" s="26">
        <f t="shared" si="15"/>
        <v>0</v>
      </c>
      <c r="I152" s="26">
        <f t="shared" si="15"/>
        <v>0</v>
      </c>
      <c r="J152" s="26">
        <f>SUM(J153:J154)</f>
        <v>0</v>
      </c>
      <c r="K152" s="26">
        <f t="shared" si="15"/>
        <v>0</v>
      </c>
      <c r="L152" s="27">
        <f t="shared" si="15"/>
        <v>0</v>
      </c>
      <c r="M152" s="4">
        <v>0</v>
      </c>
      <c r="N152" s="4">
        <v>0</v>
      </c>
    </row>
    <row r="153" spans="1:14" ht="19.5" hidden="1" customHeight="1">
      <c r="A153" s="64">
        <v>3221</v>
      </c>
      <c r="B153" s="65" t="s">
        <v>125</v>
      </c>
      <c r="C153" s="66">
        <f t="shared" si="13"/>
        <v>0</v>
      </c>
      <c r="D153" s="61"/>
      <c r="E153" s="61"/>
      <c r="F153" s="61"/>
      <c r="G153" s="505"/>
      <c r="H153" s="61"/>
      <c r="I153" s="61"/>
      <c r="J153" s="61"/>
      <c r="K153" s="61"/>
      <c r="L153" s="69"/>
      <c r="M153" s="4">
        <v>0</v>
      </c>
      <c r="N153" s="4">
        <v>0</v>
      </c>
    </row>
    <row r="154" spans="1:14" ht="14.25" hidden="1" customHeight="1">
      <c r="A154" s="64">
        <v>3225</v>
      </c>
      <c r="B154" s="65" t="s">
        <v>117</v>
      </c>
      <c r="C154" s="66">
        <f t="shared" si="13"/>
        <v>0</v>
      </c>
      <c r="D154" s="61"/>
      <c r="E154" s="78"/>
      <c r="F154" s="61"/>
      <c r="G154" s="511"/>
      <c r="H154" s="78"/>
      <c r="I154" s="78"/>
      <c r="J154" s="78"/>
      <c r="K154" s="61"/>
      <c r="L154" s="69"/>
      <c r="M154" s="4">
        <v>0</v>
      </c>
      <c r="N154" s="4">
        <v>0</v>
      </c>
    </row>
    <row r="155" spans="1:14" ht="18" hidden="1" customHeight="1">
      <c r="A155" s="24">
        <v>323</v>
      </c>
      <c r="B155" s="25" t="s">
        <v>94</v>
      </c>
      <c r="C155" s="70">
        <f t="shared" si="13"/>
        <v>0</v>
      </c>
      <c r="D155" s="26">
        <f>SUM(D156:D158)</f>
        <v>0</v>
      </c>
      <c r="E155" s="26">
        <f t="shared" ref="E155:L155" si="16">SUM(E156:E158)</f>
        <v>0</v>
      </c>
      <c r="F155" s="26">
        <f>SUM(F156:F158)</f>
        <v>0</v>
      </c>
      <c r="G155" s="506"/>
      <c r="H155" s="26">
        <f t="shared" si="16"/>
        <v>0</v>
      </c>
      <c r="I155" s="26">
        <f t="shared" si="16"/>
        <v>0</v>
      </c>
      <c r="J155" s="26">
        <f>SUM(J156:J158)</f>
        <v>0</v>
      </c>
      <c r="K155" s="26">
        <f t="shared" si="16"/>
        <v>0</v>
      </c>
      <c r="L155" s="27">
        <f t="shared" si="16"/>
        <v>0</v>
      </c>
    </row>
    <row r="156" spans="1:14" ht="15.6" hidden="1" customHeight="1">
      <c r="A156" s="64">
        <v>3235</v>
      </c>
      <c r="B156" s="65" t="s">
        <v>131</v>
      </c>
      <c r="C156" s="66">
        <f t="shared" si="13"/>
        <v>0</v>
      </c>
      <c r="D156" s="78"/>
      <c r="E156" s="78"/>
      <c r="F156" s="78"/>
      <c r="G156" s="511"/>
      <c r="H156" s="78"/>
      <c r="I156" s="78"/>
      <c r="J156" s="78"/>
      <c r="K156" s="61"/>
      <c r="L156" s="69"/>
    </row>
    <row r="157" spans="1:14" ht="15.6" hidden="1" customHeight="1">
      <c r="A157" s="64">
        <v>3237</v>
      </c>
      <c r="B157" s="65" t="s">
        <v>128</v>
      </c>
      <c r="C157" s="66">
        <f t="shared" si="13"/>
        <v>0</v>
      </c>
      <c r="D157" s="78"/>
      <c r="E157" s="78"/>
      <c r="F157" s="78"/>
      <c r="G157" s="511"/>
      <c r="H157" s="78"/>
      <c r="I157" s="78"/>
      <c r="J157" s="78"/>
      <c r="K157" s="61"/>
      <c r="L157" s="69"/>
    </row>
    <row r="158" spans="1:14" ht="15.6" hidden="1" customHeight="1">
      <c r="A158" s="71">
        <v>3239</v>
      </c>
      <c r="B158" s="72" t="s">
        <v>129</v>
      </c>
      <c r="C158" s="73">
        <f t="shared" si="13"/>
        <v>0</v>
      </c>
      <c r="D158" s="74"/>
      <c r="E158" s="75"/>
      <c r="F158" s="74"/>
      <c r="G158" s="507"/>
      <c r="H158" s="75"/>
      <c r="I158" s="75"/>
      <c r="J158" s="75"/>
      <c r="K158" s="74"/>
      <c r="L158" s="76"/>
    </row>
    <row r="159" spans="1:14" s="80" customFormat="1" ht="19.5" hidden="1" customHeight="1">
      <c r="A159" s="689" t="s">
        <v>98</v>
      </c>
      <c r="B159" s="690"/>
      <c r="C159" s="46">
        <f>SUM(C151)</f>
        <v>0</v>
      </c>
      <c r="D159" s="46">
        <f>SUM(D151)</f>
        <v>0</v>
      </c>
      <c r="E159" s="46">
        <f t="shared" ref="E159:L159" si="17">SUM(E151)</f>
        <v>0</v>
      </c>
      <c r="F159" s="46">
        <f>SUM(F151)</f>
        <v>0</v>
      </c>
      <c r="G159" s="508"/>
      <c r="H159" s="46">
        <f t="shared" si="17"/>
        <v>0</v>
      </c>
      <c r="I159" s="46">
        <f t="shared" si="17"/>
        <v>0</v>
      </c>
      <c r="J159" s="46">
        <f>SUM(J151)</f>
        <v>0</v>
      </c>
      <c r="K159" s="46">
        <f t="shared" si="17"/>
        <v>0</v>
      </c>
      <c r="L159" s="46">
        <f t="shared" si="17"/>
        <v>0</v>
      </c>
      <c r="M159" s="46" t="e">
        <f>SUM(#REF!,#REF!,#REF!,#REF!)</f>
        <v>#REF!</v>
      </c>
      <c r="N159" s="46" t="e">
        <f>SUM(#REF!,#REF!,#REF!,#REF!)</f>
        <v>#REF!</v>
      </c>
    </row>
    <row r="160" spans="1:14" ht="15.6" hidden="1" customHeight="1">
      <c r="A160" s="81"/>
      <c r="B160" s="82"/>
      <c r="C160" s="52"/>
      <c r="D160" s="83"/>
      <c r="E160" s="23"/>
      <c r="F160" s="23"/>
      <c r="G160" s="498"/>
      <c r="H160" s="23"/>
      <c r="I160" s="23"/>
      <c r="J160" s="23"/>
      <c r="K160" s="23"/>
      <c r="L160" s="23"/>
      <c r="M160" s="29"/>
      <c r="N160" s="29"/>
    </row>
    <row r="161" spans="1:14" s="49" customFormat="1" ht="21" hidden="1" customHeight="1">
      <c r="A161" s="684" t="s">
        <v>118</v>
      </c>
      <c r="B161" s="684"/>
      <c r="C161" s="684"/>
      <c r="D161" s="51" t="s">
        <v>132</v>
      </c>
      <c r="G161" s="502"/>
    </row>
    <row r="162" spans="1:14" ht="32.25" hidden="1" customHeight="1">
      <c r="A162" s="664" t="s">
        <v>93</v>
      </c>
      <c r="B162" s="666" t="s">
        <v>57</v>
      </c>
      <c r="C162" s="668" t="s">
        <v>120</v>
      </c>
      <c r="D162" s="685" t="s">
        <v>36</v>
      </c>
      <c r="E162" s="685" t="s">
        <v>47</v>
      </c>
      <c r="F162" s="685" t="s">
        <v>49</v>
      </c>
      <c r="G162" s="687"/>
      <c r="H162" s="685" t="s">
        <v>22</v>
      </c>
      <c r="I162" s="685" t="s">
        <v>121</v>
      </c>
      <c r="J162" s="685">
        <v>922</v>
      </c>
      <c r="K162" s="668" t="s">
        <v>122</v>
      </c>
      <c r="L162" s="668" t="s">
        <v>123</v>
      </c>
    </row>
    <row r="163" spans="1:14" ht="57.75" hidden="1" customHeight="1">
      <c r="A163" s="665"/>
      <c r="B163" s="667"/>
      <c r="C163" s="669"/>
      <c r="D163" s="686"/>
      <c r="E163" s="686"/>
      <c r="F163" s="686"/>
      <c r="G163" s="688"/>
      <c r="H163" s="686"/>
      <c r="I163" s="686"/>
      <c r="J163" s="686"/>
      <c r="K163" s="669"/>
      <c r="L163" s="669"/>
    </row>
    <row r="164" spans="1:14" ht="15.75" hidden="1" customHeight="1">
      <c r="A164" s="24">
        <v>32</v>
      </c>
      <c r="B164" s="25" t="s">
        <v>16</v>
      </c>
      <c r="C164" s="70">
        <f t="shared" ref="C164:C172" si="18">SUM(D164:J164)</f>
        <v>0</v>
      </c>
      <c r="D164" s="26">
        <f>SUM(D165,D167,D170)</f>
        <v>0</v>
      </c>
      <c r="E164" s="26">
        <f t="shared" ref="E164:I164" si="19">SUM(E165,E167,E170)</f>
        <v>0</v>
      </c>
      <c r="F164" s="26">
        <f>SUM(F165,F167,F170)</f>
        <v>0</v>
      </c>
      <c r="G164" s="506"/>
      <c r="H164" s="26">
        <f t="shared" si="19"/>
        <v>0</v>
      </c>
      <c r="I164" s="26">
        <f t="shared" si="19"/>
        <v>0</v>
      </c>
      <c r="J164" s="26">
        <f>SUM(J165,J167,J170)</f>
        <v>0</v>
      </c>
      <c r="K164" s="26">
        <f>SUM(C164*1.1)</f>
        <v>0</v>
      </c>
      <c r="L164" s="27">
        <f>SUM(K164*1.099)</f>
        <v>0</v>
      </c>
      <c r="M164" s="4">
        <v>0</v>
      </c>
      <c r="N164" s="4">
        <v>0</v>
      </c>
    </row>
    <row r="165" spans="1:14" ht="12.75" hidden="1" customHeight="1">
      <c r="A165" s="24">
        <v>321</v>
      </c>
      <c r="B165" s="25" t="s">
        <v>107</v>
      </c>
      <c r="C165" s="70">
        <f t="shared" si="18"/>
        <v>0</v>
      </c>
      <c r="D165" s="26">
        <f>SUM(D166)</f>
        <v>0</v>
      </c>
      <c r="E165" s="26">
        <f t="shared" ref="E165:L165" si="20">SUM(E166)</f>
        <v>0</v>
      </c>
      <c r="F165" s="26">
        <f>SUM(F166)</f>
        <v>0</v>
      </c>
      <c r="G165" s="506"/>
      <c r="H165" s="26">
        <f t="shared" si="20"/>
        <v>0</v>
      </c>
      <c r="I165" s="26">
        <f t="shared" si="20"/>
        <v>0</v>
      </c>
      <c r="J165" s="26">
        <f t="shared" si="20"/>
        <v>0</v>
      </c>
      <c r="K165" s="26">
        <f t="shared" si="20"/>
        <v>0</v>
      </c>
      <c r="L165" s="27">
        <f t="shared" si="20"/>
        <v>0</v>
      </c>
      <c r="M165" s="4">
        <v>0</v>
      </c>
      <c r="N165" s="4">
        <v>0</v>
      </c>
    </row>
    <row r="166" spans="1:14" ht="14.25" hidden="1" customHeight="1">
      <c r="A166" s="64">
        <v>3213</v>
      </c>
      <c r="B166" s="65" t="s">
        <v>116</v>
      </c>
      <c r="C166" s="66">
        <f t="shared" si="18"/>
        <v>0</v>
      </c>
      <c r="D166" s="61"/>
      <c r="E166" s="61"/>
      <c r="F166" s="61"/>
      <c r="G166" s="505"/>
      <c r="H166" s="61"/>
      <c r="I166" s="61"/>
      <c r="J166" s="61"/>
      <c r="K166" s="61"/>
      <c r="L166" s="69"/>
      <c r="M166" s="4">
        <v>0</v>
      </c>
      <c r="N166" s="4">
        <v>0</v>
      </c>
    </row>
    <row r="167" spans="1:14" ht="14.25" hidden="1" customHeight="1">
      <c r="A167" s="24">
        <v>322</v>
      </c>
      <c r="B167" s="25" t="s">
        <v>108</v>
      </c>
      <c r="C167" s="70">
        <f t="shared" si="18"/>
        <v>0</v>
      </c>
      <c r="D167" s="26">
        <f>SUM(D168:D169)</f>
        <v>0</v>
      </c>
      <c r="E167" s="26">
        <f t="shared" ref="E167:L167" si="21">SUM(E168:E169)</f>
        <v>0</v>
      </c>
      <c r="F167" s="26">
        <f>SUM(F168:F169)</f>
        <v>0</v>
      </c>
      <c r="G167" s="506"/>
      <c r="H167" s="26">
        <f t="shared" si="21"/>
        <v>0</v>
      </c>
      <c r="I167" s="26">
        <f t="shared" si="21"/>
        <v>0</v>
      </c>
      <c r="J167" s="26">
        <f>SUM(J168:J169)</f>
        <v>0</v>
      </c>
      <c r="K167" s="26">
        <f t="shared" si="21"/>
        <v>0</v>
      </c>
      <c r="L167" s="27">
        <f t="shared" si="21"/>
        <v>0</v>
      </c>
      <c r="M167" s="4">
        <v>0</v>
      </c>
      <c r="N167" s="4">
        <v>0</v>
      </c>
    </row>
    <row r="168" spans="1:14" ht="19.5" hidden="1" customHeight="1">
      <c r="A168" s="64">
        <v>3221</v>
      </c>
      <c r="B168" s="65" t="s">
        <v>125</v>
      </c>
      <c r="C168" s="66">
        <f t="shared" si="18"/>
        <v>0</v>
      </c>
      <c r="D168" s="61"/>
      <c r="E168" s="61"/>
      <c r="F168" s="61"/>
      <c r="G168" s="505"/>
      <c r="H168" s="61"/>
      <c r="I168" s="61"/>
      <c r="J168" s="61"/>
      <c r="K168" s="61"/>
      <c r="L168" s="69"/>
      <c r="M168" s="4">
        <v>0</v>
      </c>
      <c r="N168" s="4">
        <v>0</v>
      </c>
    </row>
    <row r="169" spans="1:14" ht="14.25" hidden="1" customHeight="1">
      <c r="A169" s="64">
        <v>3225</v>
      </c>
      <c r="B169" s="65" t="s">
        <v>117</v>
      </c>
      <c r="C169" s="66">
        <f t="shared" si="18"/>
        <v>0</v>
      </c>
      <c r="D169" s="61"/>
      <c r="E169" s="78"/>
      <c r="F169" s="61"/>
      <c r="G169" s="511"/>
      <c r="H169" s="78"/>
      <c r="I169" s="78"/>
      <c r="J169" s="78"/>
      <c r="K169" s="61"/>
      <c r="L169" s="69"/>
      <c r="M169" s="4">
        <v>0</v>
      </c>
      <c r="N169" s="4">
        <v>0</v>
      </c>
    </row>
    <row r="170" spans="1:14" ht="18" hidden="1" customHeight="1">
      <c r="A170" s="24">
        <v>323</v>
      </c>
      <c r="B170" s="25" t="s">
        <v>94</v>
      </c>
      <c r="C170" s="70">
        <f t="shared" si="18"/>
        <v>0</v>
      </c>
      <c r="D170" s="26">
        <f>SUM(D171:D172)</f>
        <v>0</v>
      </c>
      <c r="E170" s="26">
        <f t="shared" ref="E170:L170" si="22">SUM(E171:E172)</f>
        <v>0</v>
      </c>
      <c r="F170" s="26">
        <f>SUM(F171:F172)</f>
        <v>0</v>
      </c>
      <c r="G170" s="506"/>
      <c r="H170" s="26">
        <f t="shared" si="22"/>
        <v>0</v>
      </c>
      <c r="I170" s="26">
        <f t="shared" si="22"/>
        <v>0</v>
      </c>
      <c r="J170" s="26">
        <f>SUM(J171:J172)</f>
        <v>0</v>
      </c>
      <c r="K170" s="26">
        <f t="shared" si="22"/>
        <v>0</v>
      </c>
      <c r="L170" s="27">
        <f t="shared" si="22"/>
        <v>0</v>
      </c>
    </row>
    <row r="171" spans="1:14" ht="15.6" hidden="1" customHeight="1">
      <c r="A171" s="64">
        <v>3237</v>
      </c>
      <c r="B171" s="65" t="s">
        <v>128</v>
      </c>
      <c r="C171" s="66">
        <f t="shared" si="18"/>
        <v>0</v>
      </c>
      <c r="D171" s="78"/>
      <c r="E171" s="78"/>
      <c r="F171" s="78"/>
      <c r="G171" s="511"/>
      <c r="H171" s="78"/>
      <c r="I171" s="78"/>
      <c r="J171" s="78"/>
      <c r="K171" s="61"/>
      <c r="L171" s="69"/>
    </row>
    <row r="172" spans="1:14" ht="15.6" hidden="1" customHeight="1">
      <c r="A172" s="64">
        <v>3239</v>
      </c>
      <c r="B172" s="65" t="s">
        <v>129</v>
      </c>
      <c r="C172" s="66">
        <f t="shared" si="18"/>
        <v>0</v>
      </c>
      <c r="D172" s="61"/>
      <c r="E172" s="78"/>
      <c r="F172" s="61"/>
      <c r="G172" s="511"/>
      <c r="H172" s="78"/>
      <c r="I172" s="78"/>
      <c r="J172" s="78"/>
      <c r="K172" s="61"/>
      <c r="L172" s="69"/>
    </row>
    <row r="173" spans="1:14" s="84" customFormat="1" ht="19.5" hidden="1" customHeight="1">
      <c r="A173" s="689" t="s">
        <v>98</v>
      </c>
      <c r="B173" s="690"/>
      <c r="C173" s="21">
        <f>SUM(C164)</f>
        <v>0</v>
      </c>
      <c r="D173" s="21">
        <f>SUM(D164)</f>
        <v>0</v>
      </c>
      <c r="E173" s="21">
        <f t="shared" ref="E173:L173" si="23">SUM(E164)</f>
        <v>0</v>
      </c>
      <c r="F173" s="21">
        <f>SUM(F164)</f>
        <v>0</v>
      </c>
      <c r="G173" s="512"/>
      <c r="H173" s="21">
        <f t="shared" si="23"/>
        <v>0</v>
      </c>
      <c r="I173" s="21">
        <f t="shared" si="23"/>
        <v>0</v>
      </c>
      <c r="J173" s="21">
        <f>SUM(J164)</f>
        <v>0</v>
      </c>
      <c r="K173" s="21">
        <f t="shared" si="23"/>
        <v>0</v>
      </c>
      <c r="L173" s="21">
        <f t="shared" si="23"/>
        <v>0</v>
      </c>
      <c r="M173" s="21" t="e">
        <f>SUM(#REF!,#REF!,#REF!,M170)</f>
        <v>#REF!</v>
      </c>
      <c r="N173" s="21" t="e">
        <f>SUM(#REF!,#REF!,#REF!,N170)</f>
        <v>#REF!</v>
      </c>
    </row>
    <row r="174" spans="1:14" ht="15.6" hidden="1" customHeight="1"/>
    <row r="175" spans="1:14" ht="15.6" hidden="1" customHeight="1"/>
    <row r="176" spans="1:14" ht="15.6" hidden="1" customHeight="1">
      <c r="A176" s="29" t="s">
        <v>83</v>
      </c>
    </row>
    <row r="177" spans="1:15" s="31" customFormat="1" ht="28.5" hidden="1" customHeight="1">
      <c r="A177" s="664" t="s">
        <v>93</v>
      </c>
      <c r="B177" s="666" t="s">
        <v>57</v>
      </c>
      <c r="C177" s="668" t="s">
        <v>58</v>
      </c>
      <c r="D177" s="668" t="s">
        <v>59</v>
      </c>
      <c r="E177" s="668" t="s">
        <v>1</v>
      </c>
      <c r="F177" s="677"/>
      <c r="G177" s="678"/>
      <c r="H177" s="679"/>
      <c r="I177" s="679"/>
      <c r="J177" s="679"/>
      <c r="K177" s="674"/>
      <c r="L177" s="674"/>
      <c r="M177" s="30" t="s">
        <v>74</v>
      </c>
      <c r="N177" s="30" t="s">
        <v>75</v>
      </c>
    </row>
    <row r="178" spans="1:15" s="31" customFormat="1" ht="15" hidden="1" customHeight="1">
      <c r="A178" s="665"/>
      <c r="B178" s="667"/>
      <c r="C178" s="669"/>
      <c r="D178" s="669"/>
      <c r="E178" s="669"/>
      <c r="F178" s="677"/>
      <c r="G178" s="678"/>
      <c r="H178" s="679"/>
      <c r="I178" s="679"/>
      <c r="J178" s="679"/>
      <c r="K178" s="674"/>
      <c r="L178" s="674"/>
      <c r="M178" s="32"/>
      <c r="N178" s="32"/>
    </row>
    <row r="179" spans="1:15" s="34" customFormat="1" ht="15.75" hidden="1" customHeight="1">
      <c r="A179" s="9">
        <v>32</v>
      </c>
      <c r="B179" s="10" t="s">
        <v>16</v>
      </c>
      <c r="C179" s="11">
        <f>SUM(C180:C180)</f>
        <v>20000</v>
      </c>
      <c r="D179" s="11">
        <f>SUM(D180:D180)</f>
        <v>10000</v>
      </c>
      <c r="E179" s="12">
        <f>SUM(E180:E180)</f>
        <v>10000</v>
      </c>
      <c r="F179" s="23"/>
      <c r="G179" s="498"/>
      <c r="H179" s="23"/>
      <c r="I179" s="23"/>
      <c r="J179" s="23"/>
      <c r="K179" s="23"/>
      <c r="L179" s="23"/>
      <c r="M179" s="34">
        <v>0</v>
      </c>
      <c r="N179" s="34">
        <v>0</v>
      </c>
      <c r="O179" s="34">
        <f>SUM(D179:I179)</f>
        <v>20000</v>
      </c>
    </row>
    <row r="180" spans="1:15" ht="14.25" hidden="1" customHeight="1">
      <c r="A180" s="13">
        <v>322</v>
      </c>
      <c r="B180" s="14" t="s">
        <v>108</v>
      </c>
      <c r="C180" s="35">
        <v>20000</v>
      </c>
      <c r="D180" s="35">
        <v>10000</v>
      </c>
      <c r="E180" s="63">
        <v>10000</v>
      </c>
      <c r="F180" s="37"/>
      <c r="G180" s="499"/>
      <c r="H180" s="37"/>
      <c r="I180" s="37"/>
      <c r="J180" s="37"/>
      <c r="K180" s="37"/>
      <c r="L180" s="37"/>
      <c r="M180" s="4">
        <v>0</v>
      </c>
      <c r="N180" s="4">
        <v>0</v>
      </c>
      <c r="O180" s="34"/>
    </row>
    <row r="181" spans="1:15" ht="31.15" hidden="1" customHeight="1">
      <c r="A181" s="24">
        <v>42</v>
      </c>
      <c r="B181" s="25" t="s">
        <v>20</v>
      </c>
      <c r="C181" s="26">
        <f>SUM(C182:C182)</f>
        <v>80000</v>
      </c>
      <c r="D181" s="26">
        <f>SUM(D182:D182)</f>
        <v>90000</v>
      </c>
      <c r="E181" s="27">
        <f>SUM(E182:E182)</f>
        <v>90000</v>
      </c>
      <c r="F181" s="23"/>
      <c r="G181" s="498"/>
      <c r="H181" s="23"/>
      <c r="I181" s="23"/>
      <c r="J181" s="23"/>
      <c r="K181" s="23"/>
      <c r="L181" s="23"/>
      <c r="O181" s="34">
        <f>SUM(D181:I181)</f>
        <v>180000</v>
      </c>
    </row>
    <row r="182" spans="1:15" ht="15.6" hidden="1" customHeight="1">
      <c r="A182" s="17">
        <v>423</v>
      </c>
      <c r="B182" s="18" t="s">
        <v>133</v>
      </c>
      <c r="C182" s="38">
        <v>80000</v>
      </c>
      <c r="D182" s="38">
        <v>90000</v>
      </c>
      <c r="E182" s="39">
        <v>90000</v>
      </c>
      <c r="F182" s="37"/>
      <c r="G182" s="499"/>
      <c r="H182" s="37"/>
      <c r="I182" s="37"/>
      <c r="J182" s="37"/>
      <c r="K182" s="37"/>
      <c r="L182" s="37"/>
      <c r="O182" s="34"/>
    </row>
    <row r="183" spans="1:15" s="29" customFormat="1" ht="15.6" hidden="1" customHeight="1">
      <c r="A183" s="680" t="s">
        <v>98</v>
      </c>
      <c r="B183" s="681"/>
      <c r="C183" s="21">
        <f>SUM(C179,C181)</f>
        <v>100000</v>
      </c>
      <c r="D183" s="21">
        <f>SUM(D179,D181)</f>
        <v>100000</v>
      </c>
      <c r="E183" s="21">
        <f>SUM(E179,E181)</f>
        <v>100000</v>
      </c>
      <c r="F183" s="23"/>
      <c r="G183" s="498"/>
      <c r="H183" s="23"/>
      <c r="I183" s="23"/>
      <c r="J183" s="23"/>
      <c r="K183" s="23"/>
      <c r="L183" s="23"/>
      <c r="M183" s="57" t="e">
        <f>SUM(#REF!,M179,#REF!,#REF!,M181)</f>
        <v>#REF!</v>
      </c>
      <c r="N183" s="21" t="e">
        <f>SUM(#REF!,N179,#REF!,#REF!,N181)</f>
        <v>#REF!</v>
      </c>
      <c r="O183" s="21" t="e">
        <f>SUM(#REF!,O179,#REF!,#REF!,O181)</f>
        <v>#REF!</v>
      </c>
    </row>
    <row r="184" spans="1:15" ht="10.5" hidden="1" customHeight="1"/>
    <row r="185" spans="1:15" ht="15.6" hidden="1" customHeight="1">
      <c r="A185" s="682" t="s">
        <v>134</v>
      </c>
      <c r="B185" s="682"/>
      <c r="C185" s="682"/>
      <c r="D185" s="682"/>
      <c r="E185" s="682"/>
    </row>
    <row r="186" spans="1:15" ht="15.6" hidden="1" customHeight="1">
      <c r="A186" s="29" t="s">
        <v>135</v>
      </c>
    </row>
    <row r="187" spans="1:15" s="31" customFormat="1" ht="19.5" hidden="1" customHeight="1">
      <c r="A187" s="664" t="s">
        <v>93</v>
      </c>
      <c r="B187" s="666" t="s">
        <v>57</v>
      </c>
      <c r="C187" s="668" t="s">
        <v>58</v>
      </c>
      <c r="D187" s="668" t="s">
        <v>59</v>
      </c>
      <c r="E187" s="668" t="s">
        <v>1</v>
      </c>
      <c r="F187" s="677"/>
      <c r="G187" s="678"/>
      <c r="H187" s="679"/>
      <c r="I187" s="679"/>
      <c r="J187" s="679"/>
      <c r="K187" s="674"/>
      <c r="L187" s="674"/>
      <c r="M187" s="30" t="s">
        <v>74</v>
      </c>
      <c r="N187" s="30" t="s">
        <v>75</v>
      </c>
    </row>
    <row r="188" spans="1:15" s="31" customFormat="1" ht="25.5" hidden="1" customHeight="1">
      <c r="A188" s="665"/>
      <c r="B188" s="667"/>
      <c r="C188" s="669"/>
      <c r="D188" s="669"/>
      <c r="E188" s="669"/>
      <c r="F188" s="677"/>
      <c r="G188" s="678"/>
      <c r="H188" s="679"/>
      <c r="I188" s="679"/>
      <c r="J188" s="679"/>
      <c r="K188" s="674"/>
      <c r="L188" s="674"/>
      <c r="M188" s="32"/>
      <c r="N188" s="32"/>
    </row>
    <row r="189" spans="1:15" s="34" customFormat="1" ht="15.75" hidden="1" customHeight="1">
      <c r="A189" s="9">
        <v>32</v>
      </c>
      <c r="B189" s="10" t="s">
        <v>16</v>
      </c>
      <c r="C189" s="11">
        <f>SUM(C190:C191)</f>
        <v>342462</v>
      </c>
      <c r="D189" s="11">
        <f>SUM(D190:D191)</f>
        <v>0</v>
      </c>
      <c r="E189" s="12">
        <f>SUM(E190:E191)</f>
        <v>0</v>
      </c>
      <c r="F189" s="23"/>
      <c r="G189" s="498"/>
      <c r="H189" s="23"/>
      <c r="I189" s="23"/>
      <c r="J189" s="23"/>
      <c r="K189" s="23"/>
      <c r="L189" s="23"/>
      <c r="M189" s="34">
        <v>0</v>
      </c>
      <c r="N189" s="34">
        <v>0</v>
      </c>
      <c r="O189" s="34">
        <f>SUM(D189:I189)</f>
        <v>0</v>
      </c>
    </row>
    <row r="190" spans="1:15" ht="12.75" hidden="1" customHeight="1">
      <c r="A190" s="13">
        <v>321</v>
      </c>
      <c r="B190" s="14" t="s">
        <v>107</v>
      </c>
      <c r="C190" s="35">
        <v>177000</v>
      </c>
      <c r="D190" s="61"/>
      <c r="E190" s="63"/>
      <c r="F190" s="37"/>
      <c r="G190" s="499"/>
      <c r="H190" s="37"/>
      <c r="I190" s="37"/>
      <c r="J190" s="37"/>
      <c r="K190" s="37"/>
      <c r="L190" s="37"/>
      <c r="M190" s="4">
        <v>0</v>
      </c>
      <c r="N190" s="4">
        <v>0</v>
      </c>
      <c r="O190" s="34"/>
    </row>
    <row r="191" spans="1:15" ht="18" hidden="1" customHeight="1">
      <c r="A191" s="13">
        <v>323</v>
      </c>
      <c r="B191" s="14" t="s">
        <v>94</v>
      </c>
      <c r="C191" s="35">
        <v>165462</v>
      </c>
      <c r="D191" s="35"/>
      <c r="E191" s="63"/>
      <c r="F191" s="37"/>
      <c r="G191" s="499"/>
      <c r="H191" s="37"/>
      <c r="I191" s="37"/>
      <c r="J191" s="37"/>
      <c r="K191" s="37"/>
      <c r="L191" s="37"/>
      <c r="O191" s="34"/>
    </row>
    <row r="192" spans="1:15" ht="31.15" hidden="1" customHeight="1">
      <c r="A192" s="24">
        <v>42</v>
      </c>
      <c r="B192" s="25" t="s">
        <v>136</v>
      </c>
      <c r="C192" s="26">
        <f>SUM(C193)</f>
        <v>17583221</v>
      </c>
      <c r="D192" s="26">
        <f>SUM(D193)</f>
        <v>0</v>
      </c>
      <c r="E192" s="27">
        <f>SUM(E193)</f>
        <v>0</v>
      </c>
      <c r="F192" s="23"/>
      <c r="G192" s="498"/>
      <c r="H192" s="23"/>
      <c r="I192" s="23"/>
      <c r="J192" s="23"/>
      <c r="K192" s="23"/>
      <c r="L192" s="23"/>
      <c r="O192" s="34">
        <f>SUM(D192:I192)</f>
        <v>0</v>
      </c>
    </row>
    <row r="193" spans="1:15" ht="15.6" hidden="1" customHeight="1">
      <c r="A193" s="13">
        <v>422</v>
      </c>
      <c r="B193" s="14" t="s">
        <v>97</v>
      </c>
      <c r="C193" s="35">
        <v>17583221</v>
      </c>
      <c r="D193" s="35"/>
      <c r="E193" s="36"/>
      <c r="F193" s="37"/>
      <c r="G193" s="499"/>
      <c r="H193" s="37"/>
      <c r="I193" s="37"/>
      <c r="J193" s="37"/>
      <c r="K193" s="37"/>
      <c r="L193" s="37"/>
      <c r="O193" s="34"/>
    </row>
    <row r="194" spans="1:15" s="34" customFormat="1" ht="31.15" hidden="1" customHeight="1">
      <c r="A194" s="24">
        <v>45</v>
      </c>
      <c r="B194" s="25" t="s">
        <v>137</v>
      </c>
      <c r="C194" s="26">
        <f>SUM(C195)</f>
        <v>15300000</v>
      </c>
      <c r="D194" s="26">
        <f>SUM(D195)</f>
        <v>0</v>
      </c>
      <c r="E194" s="27">
        <f>SUM(E195)</f>
        <v>0</v>
      </c>
      <c r="F194" s="23"/>
      <c r="G194" s="498"/>
      <c r="H194" s="23"/>
      <c r="I194" s="23"/>
      <c r="J194" s="23"/>
      <c r="K194" s="23"/>
      <c r="L194" s="23"/>
    </row>
    <row r="195" spans="1:15" ht="15.6" hidden="1" customHeight="1">
      <c r="A195" s="13">
        <v>451</v>
      </c>
      <c r="B195" s="14" t="s">
        <v>138</v>
      </c>
      <c r="C195" s="35">
        <v>15300000</v>
      </c>
      <c r="D195" s="35"/>
      <c r="E195" s="36"/>
      <c r="F195" s="37"/>
      <c r="G195" s="499"/>
      <c r="H195" s="37"/>
      <c r="I195" s="37"/>
      <c r="J195" s="37"/>
      <c r="K195" s="37"/>
      <c r="L195" s="37"/>
    </row>
    <row r="196" spans="1:15" s="29" customFormat="1" ht="15.6" hidden="1" customHeight="1">
      <c r="A196" s="691" t="s">
        <v>98</v>
      </c>
      <c r="B196" s="692"/>
      <c r="C196" s="85">
        <f>SUM(C189,C192,C194)</f>
        <v>33225683</v>
      </c>
      <c r="D196" s="85">
        <f>SUM(D189,D192,D194)</f>
        <v>0</v>
      </c>
      <c r="E196" s="85">
        <f>SUM(E189,E192,E194)</f>
        <v>0</v>
      </c>
      <c r="F196" s="23"/>
      <c r="G196" s="498"/>
      <c r="H196" s="23"/>
      <c r="I196" s="23"/>
      <c r="J196" s="23"/>
      <c r="K196" s="23"/>
      <c r="L196" s="23"/>
      <c r="M196" s="57" t="e">
        <f>SUM(#REF!,M189,#REF!,#REF!,M192)</f>
        <v>#REF!</v>
      </c>
      <c r="N196" s="21" t="e">
        <f>SUM(#REF!,N189,#REF!,#REF!,N192)</f>
        <v>#REF!</v>
      </c>
      <c r="O196" s="21" t="e">
        <f>SUM(#REF!,O189,#REF!,#REF!,O192)</f>
        <v>#REF!</v>
      </c>
    </row>
    <row r="197" spans="1:15" s="86" customFormat="1" ht="11.25" hidden="1" customHeight="1">
      <c r="A197" s="52"/>
      <c r="D197" s="87"/>
      <c r="G197" s="513"/>
    </row>
    <row r="198" spans="1:15" ht="15.6" hidden="1" customHeight="1">
      <c r="A198" s="682" t="s">
        <v>139</v>
      </c>
      <c r="B198" s="682"/>
      <c r="C198" s="682"/>
      <c r="D198" s="682"/>
      <c r="E198" s="682"/>
      <c r="F198" s="88"/>
      <c r="G198" s="514"/>
      <c r="H198" s="88"/>
      <c r="I198" s="88"/>
      <c r="J198" s="88"/>
      <c r="K198" s="32"/>
      <c r="L198" s="32"/>
    </row>
    <row r="199" spans="1:15" ht="14.25" hidden="1" customHeight="1">
      <c r="A199" s="89"/>
      <c r="B199" s="89"/>
      <c r="C199" s="89"/>
      <c r="D199" s="89"/>
      <c r="E199" s="89"/>
      <c r="F199" s="88"/>
      <c r="G199" s="514"/>
      <c r="H199" s="88"/>
      <c r="I199" s="88"/>
      <c r="J199" s="88"/>
      <c r="K199" s="32"/>
      <c r="L199" s="32"/>
    </row>
    <row r="200" spans="1:15" ht="15.6" hidden="1" customHeight="1">
      <c r="A200" s="29" t="s">
        <v>135</v>
      </c>
    </row>
    <row r="201" spans="1:15" s="31" customFormat="1" ht="27.75" hidden="1" customHeight="1">
      <c r="A201" s="664" t="s">
        <v>93</v>
      </c>
      <c r="B201" s="666" t="s">
        <v>57</v>
      </c>
      <c r="C201" s="668" t="s">
        <v>58</v>
      </c>
      <c r="D201" s="668" t="s">
        <v>59</v>
      </c>
      <c r="E201" s="668" t="s">
        <v>1</v>
      </c>
      <c r="F201" s="677"/>
      <c r="G201" s="678"/>
      <c r="H201" s="679"/>
      <c r="I201" s="679"/>
      <c r="J201" s="679"/>
      <c r="K201" s="674"/>
      <c r="L201" s="674"/>
      <c r="M201" s="30" t="s">
        <v>74</v>
      </c>
      <c r="N201" s="30" t="s">
        <v>75</v>
      </c>
    </row>
    <row r="202" spans="1:15" s="31" customFormat="1" ht="15" hidden="1" customHeight="1">
      <c r="A202" s="665"/>
      <c r="B202" s="667"/>
      <c r="C202" s="669"/>
      <c r="D202" s="669"/>
      <c r="E202" s="669"/>
      <c r="F202" s="677"/>
      <c r="G202" s="678"/>
      <c r="H202" s="679"/>
      <c r="I202" s="679"/>
      <c r="J202" s="679"/>
      <c r="K202" s="674"/>
      <c r="L202" s="674"/>
      <c r="M202" s="32"/>
      <c r="N202" s="32"/>
    </row>
    <row r="203" spans="1:15" s="34" customFormat="1" ht="31.15" hidden="1" customHeight="1">
      <c r="A203" s="9">
        <v>45</v>
      </c>
      <c r="B203" s="10" t="s">
        <v>140</v>
      </c>
      <c r="C203" s="11">
        <f>SUM(C204)</f>
        <v>10687111</v>
      </c>
      <c r="D203" s="11">
        <f>SUM(D204)</f>
        <v>10687410</v>
      </c>
      <c r="E203" s="12">
        <f>SUM(E204)</f>
        <v>0</v>
      </c>
      <c r="F203" s="23"/>
      <c r="G203" s="498"/>
      <c r="H203" s="23"/>
      <c r="I203" s="23"/>
      <c r="J203" s="23"/>
      <c r="K203" s="23"/>
      <c r="L203" s="23"/>
    </row>
    <row r="204" spans="1:15" ht="16.5" hidden="1" customHeight="1">
      <c r="A204" s="17">
        <v>451</v>
      </c>
      <c r="B204" s="18" t="s">
        <v>138</v>
      </c>
      <c r="C204" s="38">
        <v>10687111</v>
      </c>
      <c r="D204" s="38">
        <v>10687410</v>
      </c>
      <c r="E204" s="39"/>
      <c r="F204" s="37"/>
      <c r="G204" s="499"/>
      <c r="H204" s="37"/>
      <c r="I204" s="37"/>
      <c r="J204" s="37"/>
      <c r="K204" s="37"/>
      <c r="L204" s="37"/>
    </row>
    <row r="205" spans="1:15" s="29" customFormat="1" ht="15.6" hidden="1" customHeight="1">
      <c r="A205" s="680" t="s">
        <v>98</v>
      </c>
      <c r="B205" s="681"/>
      <c r="C205" s="21">
        <f>SUM(C203)</f>
        <v>10687111</v>
      </c>
      <c r="D205" s="21">
        <f>SUM(D203)</f>
        <v>10687410</v>
      </c>
      <c r="E205" s="21">
        <f>SUM(E203)</f>
        <v>0</v>
      </c>
      <c r="F205" s="23"/>
      <c r="G205" s="498"/>
      <c r="H205" s="23"/>
      <c r="I205" s="23"/>
      <c r="J205" s="23"/>
      <c r="K205" s="23"/>
      <c r="L205" s="23"/>
      <c r="M205" s="57" t="e">
        <f>SUM(#REF!,#REF!,#REF!,#REF!,#REF!)</f>
        <v>#REF!</v>
      </c>
      <c r="N205" s="21" t="e">
        <f>SUM(#REF!,#REF!,#REF!,#REF!,#REF!)</f>
        <v>#REF!</v>
      </c>
      <c r="O205" s="21" t="e">
        <f>SUM(#REF!,#REF!,#REF!,#REF!,#REF!)</f>
        <v>#REF!</v>
      </c>
    </row>
    <row r="206" spans="1:15" s="29" customFormat="1" ht="15.6" hidden="1" customHeight="1">
      <c r="A206" s="22"/>
      <c r="B206" s="22"/>
      <c r="C206" s="23"/>
      <c r="D206" s="23"/>
      <c r="E206" s="23"/>
      <c r="F206" s="23"/>
      <c r="G206" s="498"/>
      <c r="H206" s="23"/>
      <c r="I206" s="23"/>
      <c r="J206" s="23"/>
      <c r="K206" s="23"/>
      <c r="L206" s="23"/>
      <c r="M206" s="23"/>
      <c r="N206" s="23"/>
      <c r="O206" s="23"/>
    </row>
    <row r="207" spans="1:15" ht="15.6" hidden="1" customHeight="1">
      <c r="A207" s="682" t="s">
        <v>141</v>
      </c>
      <c r="B207" s="682"/>
      <c r="C207" s="682"/>
      <c r="D207" s="682"/>
      <c r="E207" s="682"/>
      <c r="F207" s="23"/>
      <c r="G207" s="498"/>
      <c r="H207" s="23"/>
      <c r="I207" s="23"/>
      <c r="J207" s="23"/>
      <c r="K207" s="23"/>
      <c r="L207" s="23"/>
    </row>
    <row r="208" spans="1:15" ht="15.6" hidden="1" customHeight="1">
      <c r="A208" s="29" t="s">
        <v>135</v>
      </c>
    </row>
    <row r="209" spans="1:15" s="31" customFormat="1" ht="28.5" hidden="1" customHeight="1">
      <c r="A209" s="664" t="s">
        <v>93</v>
      </c>
      <c r="B209" s="666" t="s">
        <v>57</v>
      </c>
      <c r="C209" s="668" t="s">
        <v>58</v>
      </c>
      <c r="D209" s="668" t="s">
        <v>59</v>
      </c>
      <c r="E209" s="668" t="s">
        <v>1</v>
      </c>
      <c r="F209" s="677"/>
      <c r="G209" s="678"/>
      <c r="H209" s="679"/>
      <c r="I209" s="679"/>
      <c r="J209" s="679"/>
      <c r="K209" s="674"/>
      <c r="L209" s="674"/>
      <c r="M209" s="30" t="s">
        <v>74</v>
      </c>
      <c r="N209" s="30" t="s">
        <v>75</v>
      </c>
    </row>
    <row r="210" spans="1:15" s="31" customFormat="1" ht="15" hidden="1" customHeight="1">
      <c r="A210" s="665"/>
      <c r="B210" s="667"/>
      <c r="C210" s="669"/>
      <c r="D210" s="669"/>
      <c r="E210" s="669"/>
      <c r="F210" s="677"/>
      <c r="G210" s="678"/>
      <c r="H210" s="679"/>
      <c r="I210" s="679"/>
      <c r="J210" s="679"/>
      <c r="K210" s="674"/>
      <c r="L210" s="674"/>
      <c r="M210" s="32"/>
      <c r="N210" s="32"/>
    </row>
    <row r="211" spans="1:15" ht="31.15" hidden="1" customHeight="1">
      <c r="A211" s="9">
        <v>42</v>
      </c>
      <c r="B211" s="10" t="s">
        <v>20</v>
      </c>
      <c r="C211" s="11">
        <f>SUM(C212)</f>
        <v>6000000</v>
      </c>
      <c r="D211" s="11">
        <f>SUM(D212)</f>
        <v>0</v>
      </c>
      <c r="E211" s="12">
        <f>SUM(E212)</f>
        <v>0</v>
      </c>
      <c r="F211" s="23"/>
      <c r="G211" s="498"/>
      <c r="H211" s="23"/>
      <c r="I211" s="23"/>
      <c r="J211" s="23"/>
      <c r="K211" s="23"/>
      <c r="L211" s="23"/>
      <c r="O211" s="34">
        <f>SUM(D211:I211)</f>
        <v>0</v>
      </c>
    </row>
    <row r="212" spans="1:15" ht="15.6" hidden="1" customHeight="1">
      <c r="A212" s="13">
        <v>422</v>
      </c>
      <c r="B212" s="14" t="s">
        <v>97</v>
      </c>
      <c r="C212" s="35">
        <v>6000000</v>
      </c>
      <c r="D212" s="35"/>
      <c r="E212" s="36"/>
      <c r="F212" s="37"/>
      <c r="G212" s="499"/>
      <c r="H212" s="37"/>
      <c r="I212" s="37"/>
      <c r="J212" s="37"/>
      <c r="K212" s="37"/>
      <c r="L212" s="37"/>
      <c r="O212" s="34"/>
    </row>
    <row r="213" spans="1:15" s="34" customFormat="1" ht="31.15" hidden="1" customHeight="1">
      <c r="A213" s="24">
        <v>45</v>
      </c>
      <c r="B213" s="25" t="s">
        <v>140</v>
      </c>
      <c r="C213" s="26">
        <f>SUM(C214)</f>
        <v>2500000</v>
      </c>
      <c r="D213" s="26">
        <f>SUM(D214)</f>
        <v>0</v>
      </c>
      <c r="E213" s="27">
        <f>SUM(E214)</f>
        <v>0</v>
      </c>
      <c r="F213" s="23"/>
      <c r="G213" s="498"/>
      <c r="H213" s="23"/>
      <c r="I213" s="23"/>
      <c r="J213" s="23"/>
      <c r="K213" s="23"/>
      <c r="L213" s="23"/>
    </row>
    <row r="214" spans="1:15" ht="15.6" hidden="1" customHeight="1">
      <c r="A214" s="17">
        <v>451</v>
      </c>
      <c r="B214" s="18" t="s">
        <v>138</v>
      </c>
      <c r="C214" s="38">
        <v>2500000</v>
      </c>
      <c r="D214" s="38"/>
      <c r="E214" s="39"/>
      <c r="F214" s="37"/>
      <c r="G214" s="499"/>
      <c r="H214" s="37"/>
      <c r="I214" s="37"/>
      <c r="J214" s="37"/>
      <c r="K214" s="37"/>
      <c r="L214" s="37"/>
    </row>
    <row r="215" spans="1:15" s="29" customFormat="1" ht="15.6" hidden="1" customHeight="1">
      <c r="A215" s="680" t="s">
        <v>98</v>
      </c>
      <c r="B215" s="681"/>
      <c r="C215" s="21">
        <f>SUM(C211,C213)</f>
        <v>8500000</v>
      </c>
      <c r="D215" s="21">
        <f>SUM(D211,D213)</f>
        <v>0</v>
      </c>
      <c r="E215" s="21">
        <f>SUM(E211,E213)</f>
        <v>0</v>
      </c>
      <c r="F215" s="23"/>
      <c r="G215" s="498"/>
      <c r="H215" s="23"/>
      <c r="I215" s="23"/>
      <c r="J215" s="23"/>
      <c r="K215" s="23"/>
      <c r="L215" s="23"/>
      <c r="M215" s="57" t="e">
        <f>SUM(#REF!,#REF!,#REF!,#REF!,M211)</f>
        <v>#REF!</v>
      </c>
      <c r="N215" s="21" t="e">
        <f>SUM(#REF!,#REF!,#REF!,#REF!,N211)</f>
        <v>#REF!</v>
      </c>
      <c r="O215" s="21" t="e">
        <f>SUM(#REF!,#REF!,#REF!,#REF!,O211)</f>
        <v>#REF!</v>
      </c>
    </row>
    <row r="216" spans="1:15" ht="22.5" hidden="1" customHeight="1">
      <c r="A216" s="693" t="s">
        <v>142</v>
      </c>
      <c r="B216" s="693"/>
      <c r="C216" s="693"/>
      <c r="D216" s="693"/>
      <c r="E216" s="693"/>
    </row>
    <row r="217" spans="1:15" ht="15.6" hidden="1" customHeight="1">
      <c r="C217" s="90"/>
    </row>
    <row r="218" spans="1:15" ht="15.6" hidden="1" customHeight="1">
      <c r="A218" s="83">
        <v>1</v>
      </c>
      <c r="B218" s="29" t="s">
        <v>36</v>
      </c>
      <c r="C218" s="33">
        <f>SUM(C70)</f>
        <v>4243113</v>
      </c>
      <c r="D218" s="33">
        <f>SUM(D70)</f>
        <v>4243113</v>
      </c>
      <c r="E218" s="33">
        <f>SUM(E70)</f>
        <v>4243113</v>
      </c>
    </row>
    <row r="219" spans="1:15" ht="15.6" hidden="1" customHeight="1">
      <c r="A219" s="83">
        <v>3</v>
      </c>
      <c r="B219" s="29" t="s">
        <v>48</v>
      </c>
      <c r="C219" s="33">
        <f>SUM(C84)</f>
        <v>2600000</v>
      </c>
      <c r="D219" s="33">
        <f>SUM(D84)</f>
        <v>2600000</v>
      </c>
      <c r="E219" s="33">
        <f>SUM(E84)</f>
        <v>2600000</v>
      </c>
    </row>
    <row r="220" spans="1:15" ht="15.6" hidden="1" customHeight="1">
      <c r="A220" s="83">
        <v>4</v>
      </c>
      <c r="B220" s="29" t="s">
        <v>49</v>
      </c>
      <c r="C220" s="33">
        <f>SUM(C103)</f>
        <v>133878715</v>
      </c>
      <c r="D220" s="33">
        <f>SUM(D103)</f>
        <v>133103420</v>
      </c>
      <c r="E220" s="33">
        <f>SUM(E103)</f>
        <v>133093420</v>
      </c>
    </row>
    <row r="221" spans="1:15" ht="15.6" hidden="1" customHeight="1">
      <c r="A221" s="83">
        <v>5</v>
      </c>
      <c r="B221" s="29" t="s">
        <v>143</v>
      </c>
      <c r="C221" s="33">
        <f>SUM(C196,C205,C215)</f>
        <v>52412794</v>
      </c>
      <c r="D221" s="33">
        <f>SUM(D196,D205,D215)</f>
        <v>10687410</v>
      </c>
      <c r="E221" s="33">
        <f>SUM(E196,E205,E215)</f>
        <v>0</v>
      </c>
    </row>
    <row r="222" spans="1:15" ht="15.6" hidden="1" customHeight="1">
      <c r="A222" s="83">
        <v>6</v>
      </c>
      <c r="B222" s="29" t="s">
        <v>34</v>
      </c>
      <c r="C222" s="33">
        <f>SUM(C114)</f>
        <v>1140740</v>
      </c>
      <c r="D222" s="33">
        <f>SUM(D114)</f>
        <v>1000000</v>
      </c>
      <c r="E222" s="33">
        <f>SUM(E114)</f>
        <v>1000000</v>
      </c>
    </row>
    <row r="223" spans="1:15" ht="31.15" hidden="1" customHeight="1">
      <c r="A223" s="79">
        <v>7</v>
      </c>
      <c r="B223" s="91" t="s">
        <v>22</v>
      </c>
      <c r="C223" s="23">
        <f>SUM(C183)</f>
        <v>100000</v>
      </c>
      <c r="D223" s="23">
        <f>SUM(D183)</f>
        <v>100000</v>
      </c>
      <c r="E223" s="23">
        <f>SUM(E183)</f>
        <v>100000</v>
      </c>
    </row>
    <row r="224" spans="1:15" ht="15.6" hidden="1" customHeight="1">
      <c r="A224" s="83"/>
      <c r="B224" s="29"/>
      <c r="C224" s="33"/>
      <c r="D224" s="33"/>
      <c r="E224" s="33"/>
    </row>
    <row r="225" spans="1:14" ht="15.6" hidden="1" customHeight="1">
      <c r="A225" s="56"/>
      <c r="B225" s="29"/>
      <c r="C225" s="33">
        <f>SUM(C218,C219,C220,C221,C222,C223)</f>
        <v>194375362</v>
      </c>
      <c r="D225" s="33">
        <f>SUM(D218,D219,D220,D221,D222,D223)</f>
        <v>151733943</v>
      </c>
      <c r="E225" s="33">
        <f>SUM(E218,E219,E220,E221,E222,E223)</f>
        <v>141036533</v>
      </c>
    </row>
    <row r="226" spans="1:14" ht="15.6" hidden="1" customHeight="1">
      <c r="A226" s="56"/>
      <c r="B226" s="29"/>
      <c r="C226" s="33"/>
      <c r="D226" s="33"/>
      <c r="E226" s="33"/>
    </row>
    <row r="227" spans="1:14" ht="27.75" hidden="1" customHeight="1">
      <c r="A227" s="694" t="s">
        <v>144</v>
      </c>
      <c r="B227" s="694"/>
      <c r="C227" s="694"/>
      <c r="D227" s="694"/>
      <c r="E227" s="694"/>
      <c r="F227" s="92"/>
    </row>
    <row r="228" spans="1:14" ht="15.6" hidden="1" customHeight="1">
      <c r="A228" s="682" t="s">
        <v>90</v>
      </c>
      <c r="B228" s="682"/>
      <c r="C228" s="682"/>
      <c r="D228" s="22"/>
      <c r="E228" s="22"/>
      <c r="F228" s="92"/>
    </row>
    <row r="229" spans="1:14" ht="25.5" hidden="1" customHeight="1">
      <c r="A229" s="695" t="s">
        <v>145</v>
      </c>
      <c r="B229" s="695"/>
      <c r="C229" s="695"/>
      <c r="D229" s="695"/>
      <c r="E229" s="695"/>
      <c r="F229" s="92"/>
    </row>
    <row r="230" spans="1:14" ht="15.6" hidden="1" customHeight="1">
      <c r="A230" s="664" t="s">
        <v>93</v>
      </c>
      <c r="B230" s="666" t="s">
        <v>57</v>
      </c>
      <c r="C230" s="668" t="s">
        <v>58</v>
      </c>
      <c r="D230" s="668" t="s">
        <v>59</v>
      </c>
      <c r="E230" s="668" t="s">
        <v>1</v>
      </c>
      <c r="F230" s="92"/>
    </row>
    <row r="231" spans="1:14" ht="37.5" hidden="1" customHeight="1">
      <c r="A231" s="665"/>
      <c r="B231" s="667"/>
      <c r="C231" s="669"/>
      <c r="D231" s="669"/>
      <c r="E231" s="669"/>
      <c r="F231" s="92"/>
    </row>
    <row r="232" spans="1:14" ht="15.6" hidden="1" customHeight="1">
      <c r="A232" s="9">
        <v>922</v>
      </c>
      <c r="B232" s="10" t="s">
        <v>46</v>
      </c>
      <c r="C232" s="11">
        <f>SUM(C233:C233)</f>
        <v>16761388</v>
      </c>
      <c r="D232" s="11">
        <f>SUM(D233:D233)</f>
        <v>10000000</v>
      </c>
      <c r="E232" s="12">
        <f>SUM(E233:E233)</f>
        <v>10000000</v>
      </c>
    </row>
    <row r="233" spans="1:14" ht="15.6" hidden="1" customHeight="1">
      <c r="A233" s="17">
        <v>92221</v>
      </c>
      <c r="B233" s="18" t="s">
        <v>146</v>
      </c>
      <c r="C233" s="38">
        <v>16761388</v>
      </c>
      <c r="D233" s="38">
        <v>10000000</v>
      </c>
      <c r="E233" s="20">
        <v>10000000</v>
      </c>
    </row>
    <row r="234" spans="1:14" ht="15.6" hidden="1" customHeight="1">
      <c r="A234" s="680" t="s">
        <v>98</v>
      </c>
      <c r="B234" s="681"/>
      <c r="C234" s="21">
        <f>SUM(C232)</f>
        <v>16761388</v>
      </c>
      <c r="D234" s="21">
        <f>SUM(D232)</f>
        <v>10000000</v>
      </c>
      <c r="E234" s="21">
        <f>SUM(E232)</f>
        <v>10000000</v>
      </c>
    </row>
    <row r="235" spans="1:14" ht="15.6" hidden="1" customHeight="1">
      <c r="A235" s="22"/>
      <c r="B235" s="22"/>
      <c r="C235" s="23"/>
      <c r="D235" s="23"/>
      <c r="E235" s="23"/>
    </row>
    <row r="236" spans="1:14" ht="15.6" hidden="1" customHeight="1">
      <c r="A236" s="56"/>
      <c r="B236" s="29"/>
      <c r="C236" s="33"/>
      <c r="D236" s="33"/>
      <c r="E236" s="33"/>
    </row>
    <row r="237" spans="1:14" ht="15.6" hidden="1" customHeight="1">
      <c r="A237" s="680" t="s">
        <v>24</v>
      </c>
      <c r="B237" s="681"/>
      <c r="C237" s="93">
        <f>SUM(C70,C84,C103,C114,C183,C196,C205,C215)</f>
        <v>194375362</v>
      </c>
      <c r="D237" s="93">
        <f>SUM(D70,D84,D103,D114,D183,D196,D205,D215)</f>
        <v>151733943</v>
      </c>
      <c r="E237" s="93">
        <f>SUM(E70,E84,E103,E114,E183,E196,E205,E215)</f>
        <v>141036533</v>
      </c>
      <c r="F237" s="29"/>
      <c r="G237" s="515"/>
      <c r="H237" s="29"/>
      <c r="I237" s="29"/>
      <c r="J237" s="29"/>
      <c r="K237" s="29"/>
      <c r="L237" s="29"/>
      <c r="M237" s="94" t="e">
        <f>SUM(#REF!,M119,#REF!,M146,M159,M173,#REF!)</f>
        <v>#REF!</v>
      </c>
      <c r="N237" s="93" t="e">
        <f>SUM(#REF!,N119,#REF!,N146,N159,N173,#REF!)</f>
        <v>#REF!</v>
      </c>
    </row>
    <row r="238" spans="1:14" ht="15.6" hidden="1" customHeight="1">
      <c r="A238" s="680" t="s">
        <v>147</v>
      </c>
      <c r="B238" s="681"/>
      <c r="C238" s="46">
        <f>SUM(C237,C234)</f>
        <v>211136750</v>
      </c>
      <c r="D238" s="46">
        <f>SUM(D237,D234)</f>
        <v>161733943</v>
      </c>
      <c r="E238" s="46">
        <f>SUM(E237,E234)</f>
        <v>151036533</v>
      </c>
      <c r="F238" s="29"/>
      <c r="G238" s="515"/>
      <c r="H238" s="29"/>
      <c r="I238" s="29"/>
      <c r="J238" s="29"/>
      <c r="K238" s="29"/>
      <c r="L238" s="29"/>
      <c r="M238" s="29"/>
      <c r="N238" s="29"/>
    </row>
    <row r="239" spans="1:14" ht="15.6" hidden="1" customHeight="1">
      <c r="A239" s="22"/>
      <c r="B239" s="22"/>
      <c r="C239" s="52"/>
      <c r="D239" s="52"/>
      <c r="E239" s="52"/>
      <c r="F239" s="29"/>
      <c r="G239" s="515"/>
      <c r="H239" s="29"/>
      <c r="I239" s="29"/>
      <c r="J239" s="29"/>
      <c r="K239" s="29"/>
      <c r="L239" s="29"/>
      <c r="M239" s="29"/>
      <c r="N239" s="29"/>
    </row>
    <row r="240" spans="1:14">
      <c r="A240" s="95"/>
      <c r="B240" s="95"/>
      <c r="C240" s="96"/>
      <c r="D240" s="96"/>
      <c r="E240" s="96"/>
      <c r="F240" s="520"/>
      <c r="G240" s="515"/>
      <c r="H240" s="29"/>
      <c r="I240" s="29"/>
      <c r="J240" s="29"/>
      <c r="K240" s="29"/>
      <c r="L240" s="29"/>
      <c r="M240" s="29"/>
      <c r="N240" s="29"/>
    </row>
    <row r="241" spans="1:7" ht="18.75">
      <c r="A241" s="701" t="s">
        <v>148</v>
      </c>
      <c r="B241" s="701"/>
      <c r="C241" s="701"/>
      <c r="D241" s="701"/>
      <c r="E241" s="701"/>
      <c r="F241" s="521"/>
    </row>
    <row r="242" spans="1:7">
      <c r="A242" s="97"/>
      <c r="B242" s="97"/>
      <c r="C242" s="98"/>
      <c r="D242" s="97"/>
      <c r="E242" s="97"/>
      <c r="F242" s="521"/>
    </row>
    <row r="243" spans="1:7" ht="54.75" customHeight="1">
      <c r="A243" s="319" t="s">
        <v>149</v>
      </c>
      <c r="B243" s="320" t="s">
        <v>150</v>
      </c>
      <c r="C243" s="319" t="s">
        <v>167</v>
      </c>
      <c r="D243" s="319" t="s">
        <v>716</v>
      </c>
      <c r="E243" s="320" t="s">
        <v>180</v>
      </c>
      <c r="F243" s="521"/>
    </row>
    <row r="244" spans="1:7" s="56" customFormat="1">
      <c r="A244" s="321" t="s">
        <v>35</v>
      </c>
      <c r="B244" s="322" t="s">
        <v>151</v>
      </c>
      <c r="C244" s="324"/>
      <c r="D244" s="325"/>
      <c r="E244" s="325"/>
      <c r="F244" s="522"/>
      <c r="G244" s="516"/>
    </row>
    <row r="245" spans="1:7">
      <c r="A245" s="315"/>
      <c r="B245" s="315" t="s">
        <v>152</v>
      </c>
      <c r="C245" s="316">
        <f>'RAČUN PRIHODA I RASHODA'!F138</f>
        <v>3231048</v>
      </c>
      <c r="D245" s="316">
        <f>'RAČUN PRIHODA I RASHODA'!G138+'RAČUN PRIHODA I RASHODA'!G140</f>
        <v>1654931.88</v>
      </c>
      <c r="E245" s="553">
        <f>D245/C245*100</f>
        <v>51.219662474837882</v>
      </c>
    </row>
    <row r="246" spans="1:7">
      <c r="A246" s="315"/>
      <c r="B246" s="315" t="s">
        <v>153</v>
      </c>
      <c r="C246" s="316">
        <f>'RAČUN PRIHODA I RASHODA'!F362</f>
        <v>3231048</v>
      </c>
      <c r="D246" s="316">
        <f>'RAČUN PRIHODA I RASHODA'!G362</f>
        <v>1507221.0500000003</v>
      </c>
      <c r="E246" s="553">
        <f>D246/C246*100</f>
        <v>46.648055058296883</v>
      </c>
    </row>
    <row r="247" spans="1:7" s="29" customFormat="1">
      <c r="A247" s="698" t="s">
        <v>717</v>
      </c>
      <c r="B247" s="698"/>
      <c r="C247" s="332">
        <v>0</v>
      </c>
      <c r="D247" s="332">
        <v>0</v>
      </c>
      <c r="E247" s="554" t="s">
        <v>741</v>
      </c>
      <c r="G247" s="515"/>
    </row>
    <row r="248" spans="1:7" s="29" customFormat="1">
      <c r="A248" s="321" t="s">
        <v>248</v>
      </c>
      <c r="B248" s="322" t="s">
        <v>151</v>
      </c>
      <c r="C248" s="324"/>
      <c r="D248" s="325"/>
      <c r="E248" s="555"/>
      <c r="G248" s="515"/>
    </row>
    <row r="249" spans="1:7" s="29" customFormat="1">
      <c r="A249" s="315"/>
      <c r="B249" s="315" t="s">
        <v>152</v>
      </c>
      <c r="C249" s="316">
        <f>'RAČUN PRIHODA I RASHODA'!F139</f>
        <v>9101</v>
      </c>
      <c r="D249" s="316">
        <f>'RAČUN PRIHODA I RASHODA'!G139</f>
        <v>7372.48</v>
      </c>
      <c r="E249" s="553">
        <f>D249/C249*100</f>
        <v>81.007361828370506</v>
      </c>
      <c r="G249" s="515"/>
    </row>
    <row r="250" spans="1:7" s="29" customFormat="1">
      <c r="A250" s="315"/>
      <c r="B250" s="315" t="s">
        <v>153</v>
      </c>
      <c r="C250" s="316">
        <f>'RAČUN PRIHODA I RASHODA'!F562</f>
        <v>9101</v>
      </c>
      <c r="D250" s="316">
        <f>'RAČUN PRIHODA I RASHODA'!G562</f>
        <v>1799.21</v>
      </c>
      <c r="E250" s="553">
        <f>D250/C250*100</f>
        <v>19.769366003735854</v>
      </c>
      <c r="G250" s="515"/>
    </row>
    <row r="251" spans="1:7" s="29" customFormat="1">
      <c r="A251" s="698" t="s">
        <v>717</v>
      </c>
      <c r="B251" s="698"/>
      <c r="C251" s="332">
        <v>46886</v>
      </c>
      <c r="D251" s="332">
        <v>46886.43</v>
      </c>
      <c r="E251" s="554">
        <f>D251/C251*100</f>
        <v>100.00091711811628</v>
      </c>
      <c r="G251" s="515"/>
    </row>
    <row r="252" spans="1:7" s="56" customFormat="1">
      <c r="A252" s="321" t="s">
        <v>32</v>
      </c>
      <c r="B252" s="322" t="s">
        <v>48</v>
      </c>
      <c r="C252" s="326"/>
      <c r="D252" s="327"/>
      <c r="E252" s="556"/>
      <c r="G252" s="516"/>
    </row>
    <row r="253" spans="1:7">
      <c r="A253" s="315"/>
      <c r="B253" s="315" t="s">
        <v>152</v>
      </c>
      <c r="C253" s="316">
        <f>'RAČUN PRIHODA I RASHODA'!F130+'RAČUN PRIHODA I RASHODA'!F129+'RAČUN PRIHODA I RASHODA'!F90+'RAČUN PRIHODA I RASHODA'!F88</f>
        <v>83164</v>
      </c>
      <c r="D253" s="316">
        <f>'RAČUN PRIHODA I RASHODA'!G130+'RAČUN PRIHODA I RASHODA'!G129+'RAČUN PRIHODA I RASHODA'!G90+'RAČUN PRIHODA I RASHODA'!G88</f>
        <v>121021.16999999998</v>
      </c>
      <c r="E253" s="553">
        <f>D253/C253*100</f>
        <v>145.52110288105428</v>
      </c>
    </row>
    <row r="254" spans="1:7">
      <c r="A254" s="315"/>
      <c r="B254" s="315" t="s">
        <v>153</v>
      </c>
      <c r="C254" s="316">
        <f>'RAČUN PRIHODA I RASHODA'!F762</f>
        <v>83164</v>
      </c>
      <c r="D254" s="316">
        <f>'RAČUN PRIHODA I RASHODA'!G762</f>
        <v>72183.679999999993</v>
      </c>
      <c r="E254" s="553">
        <f>D254/C254*100</f>
        <v>86.796787071328936</v>
      </c>
    </row>
    <row r="255" spans="1:7">
      <c r="A255" s="698" t="s">
        <v>717</v>
      </c>
      <c r="B255" s="698"/>
      <c r="C255" s="332">
        <v>100437</v>
      </c>
      <c r="D255" s="332">
        <v>100437.15</v>
      </c>
      <c r="E255" s="554">
        <f>D255/C255*100</f>
        <v>100.00014934735206</v>
      </c>
    </row>
    <row r="256" spans="1:7" s="56" customFormat="1">
      <c r="A256" s="321" t="s">
        <v>250</v>
      </c>
      <c r="B256" s="322" t="s">
        <v>30</v>
      </c>
      <c r="C256" s="328"/>
      <c r="D256" s="329"/>
      <c r="E256" s="555"/>
      <c r="G256" s="516"/>
    </row>
    <row r="257" spans="1:7">
      <c r="A257" s="315"/>
      <c r="B257" s="315" t="s">
        <v>152</v>
      </c>
      <c r="C257" s="316">
        <f>'RAČUN PRIHODA I RASHODA'!F120+'RAČUN PRIHODA I RASHODA'!F156</f>
        <v>470265</v>
      </c>
      <c r="D257" s="316">
        <f>'RAČUN PRIHODA I RASHODA'!G120+'RAČUN PRIHODA I RASHODA'!G156</f>
        <v>112224.55</v>
      </c>
      <c r="E257" s="553">
        <f>D257/C257*100</f>
        <v>23.864108534549668</v>
      </c>
    </row>
    <row r="258" spans="1:7">
      <c r="A258" s="315"/>
      <c r="B258" s="315" t="s">
        <v>153</v>
      </c>
      <c r="C258" s="316">
        <f>'RAČUN PRIHODA I RASHODA'!F962</f>
        <v>781579</v>
      </c>
      <c r="D258" s="316">
        <f>'RAČUN PRIHODA I RASHODA'!G962</f>
        <v>316188.52999999997</v>
      </c>
      <c r="E258" s="553">
        <f>D258/C258*100</f>
        <v>40.45509539022926</v>
      </c>
    </row>
    <row r="259" spans="1:7">
      <c r="A259" s="698" t="s">
        <v>717</v>
      </c>
      <c r="B259" s="698"/>
      <c r="C259" s="332">
        <v>427248</v>
      </c>
      <c r="D259" s="332">
        <v>427247.99</v>
      </c>
      <c r="E259" s="554">
        <f>D259/C259*100</f>
        <v>99.999997659439003</v>
      </c>
    </row>
    <row r="260" spans="1:7" s="56" customFormat="1">
      <c r="A260" s="321" t="s">
        <v>504</v>
      </c>
      <c r="B260" s="322"/>
      <c r="C260" s="328"/>
      <c r="D260" s="329"/>
      <c r="E260" s="555"/>
      <c r="G260" s="516"/>
    </row>
    <row r="261" spans="1:7">
      <c r="A261" s="315"/>
      <c r="B261" s="315" t="s">
        <v>152</v>
      </c>
      <c r="C261" s="316">
        <f>'RAČUN PRIHODA I RASHODA'!F56</f>
        <v>37063</v>
      </c>
      <c r="D261" s="316">
        <f>'RAČUN PRIHODA I RASHODA'!G56</f>
        <v>34086.199999999997</v>
      </c>
      <c r="E261" s="553">
        <f>D261/C261*100</f>
        <v>91.968270242559953</v>
      </c>
    </row>
    <row r="262" spans="1:7">
      <c r="A262" s="315"/>
      <c r="B262" s="315" t="s">
        <v>153</v>
      </c>
      <c r="C262" s="316">
        <f>'RAČUN PRIHODA I RASHODA'!F1162</f>
        <v>37063</v>
      </c>
      <c r="D262" s="316">
        <f>'RAČUN PRIHODA I RASHODA'!G1162</f>
        <v>11634.15</v>
      </c>
      <c r="E262" s="553">
        <f>D262/C262*100</f>
        <v>31.390200469470901</v>
      </c>
    </row>
    <row r="263" spans="1:7">
      <c r="A263" s="698" t="s">
        <v>717</v>
      </c>
      <c r="B263" s="698"/>
      <c r="C263" s="331">
        <v>42195</v>
      </c>
      <c r="D263" s="331">
        <v>42194.81</v>
      </c>
      <c r="E263" s="557">
        <f>D263/C263*100</f>
        <v>99.999549709681233</v>
      </c>
    </row>
    <row r="264" spans="1:7">
      <c r="A264" s="370" t="s">
        <v>505</v>
      </c>
      <c r="B264" s="333" t="s">
        <v>29</v>
      </c>
      <c r="C264" s="331"/>
      <c r="D264" s="331"/>
      <c r="E264" s="557"/>
    </row>
    <row r="265" spans="1:7">
      <c r="A265" s="315"/>
      <c r="B265" s="315" t="s">
        <v>152</v>
      </c>
      <c r="C265" s="316">
        <f>'RAČUN PRIHODA I RASHODA'!F81</f>
        <v>70685</v>
      </c>
      <c r="D265" s="316">
        <f>'RAČUN PRIHODA I RASHODA'!G80</f>
        <v>44175.1</v>
      </c>
      <c r="E265" s="553">
        <f>D265/C265*100</f>
        <v>62.495720449883287</v>
      </c>
    </row>
    <row r="266" spans="1:7">
      <c r="A266" s="315"/>
      <c r="B266" s="315" t="s">
        <v>153</v>
      </c>
      <c r="C266" s="316">
        <f>'RAČUN PRIHODA I RASHODA'!F1362</f>
        <v>99649</v>
      </c>
      <c r="D266" s="316">
        <f>'RAČUN PRIHODA I RASHODA'!G1362</f>
        <v>35165.919999999998</v>
      </c>
      <c r="E266" s="553">
        <f>D266/C266*100</f>
        <v>35.289787152906698</v>
      </c>
    </row>
    <row r="267" spans="1:7">
      <c r="A267" s="698" t="s">
        <v>717</v>
      </c>
      <c r="B267" s="698"/>
      <c r="C267" s="331">
        <v>38924</v>
      </c>
      <c r="D267" s="331">
        <v>38923.72</v>
      </c>
      <c r="E267" s="557">
        <f>D267/C267*100</f>
        <v>99.999280649470762</v>
      </c>
    </row>
    <row r="268" spans="1:7">
      <c r="A268" s="370" t="s">
        <v>507</v>
      </c>
      <c r="B268" s="333"/>
      <c r="C268" s="331"/>
      <c r="D268" s="331"/>
      <c r="E268" s="557"/>
    </row>
    <row r="269" spans="1:7">
      <c r="A269" s="315"/>
      <c r="B269" s="315" t="s">
        <v>152</v>
      </c>
      <c r="C269" s="316">
        <f>'RAČUN PRIHODA I RASHODA'!F57</f>
        <v>51570</v>
      </c>
      <c r="D269" s="316">
        <f>'RAČUN PRIHODA I RASHODA'!G57</f>
        <v>41777.46</v>
      </c>
      <c r="E269" s="553">
        <f>D269/C269*100</f>
        <v>81.011169284467712</v>
      </c>
    </row>
    <row r="270" spans="1:7">
      <c r="A270" s="315"/>
      <c r="B270" s="315" t="s">
        <v>153</v>
      </c>
      <c r="C270" s="316">
        <f>'RAČUN PRIHODA I RASHODA'!F1762</f>
        <v>51570</v>
      </c>
      <c r="D270" s="316">
        <f>'RAČUN PRIHODA I RASHODA'!G1762</f>
        <v>10195.25</v>
      </c>
      <c r="E270" s="553">
        <f>D270/C270*100</f>
        <v>19.76973046344774</v>
      </c>
    </row>
    <row r="271" spans="1:7">
      <c r="A271" s="698" t="s">
        <v>717</v>
      </c>
      <c r="B271" s="698"/>
      <c r="C271" s="331">
        <v>254640</v>
      </c>
      <c r="D271" s="331">
        <v>254639.72</v>
      </c>
      <c r="E271" s="557">
        <f>D271/C271*100</f>
        <v>99.999890040841976</v>
      </c>
    </row>
    <row r="272" spans="1:7">
      <c r="A272" s="370" t="s">
        <v>508</v>
      </c>
      <c r="B272" s="333"/>
      <c r="C272" s="331"/>
      <c r="D272" s="331"/>
      <c r="E272" s="557"/>
    </row>
    <row r="273" spans="1:7">
      <c r="A273" s="315"/>
      <c r="B273" s="315" t="s">
        <v>152</v>
      </c>
      <c r="C273" s="316">
        <f>'RAČUN PRIHODA I RASHODA'!F58</f>
        <v>9375</v>
      </c>
      <c r="D273" s="316">
        <f>'RAČUN PRIHODA I RASHODA'!G58</f>
        <v>47197.09</v>
      </c>
      <c r="E273" s="553">
        <f>D273/C273*100</f>
        <v>503.43562666666662</v>
      </c>
    </row>
    <row r="274" spans="1:7">
      <c r="A274" s="315"/>
      <c r="B274" s="315" t="s">
        <v>153</v>
      </c>
      <c r="C274" s="316">
        <f>'RAČUN PRIHODA I RASHODA'!F1962</f>
        <v>9375</v>
      </c>
      <c r="D274" s="316">
        <f>'RAČUN PRIHODA I RASHODA'!G1962</f>
        <v>16996.18</v>
      </c>
      <c r="E274" s="553">
        <f>D274/C274*100</f>
        <v>181.29258666666666</v>
      </c>
    </row>
    <row r="275" spans="1:7">
      <c r="A275" s="698" t="s">
        <v>717</v>
      </c>
      <c r="B275" s="698"/>
      <c r="C275" s="331">
        <v>0</v>
      </c>
      <c r="D275" s="331">
        <v>0</v>
      </c>
      <c r="E275" s="554" t="s">
        <v>741</v>
      </c>
    </row>
    <row r="276" spans="1:7" s="56" customFormat="1">
      <c r="A276" s="321" t="s">
        <v>33</v>
      </c>
      <c r="B276" s="322" t="s">
        <v>34</v>
      </c>
      <c r="C276" s="328"/>
      <c r="D276" s="329"/>
      <c r="E276" s="555"/>
      <c r="G276" s="516"/>
    </row>
    <row r="277" spans="1:7">
      <c r="A277" s="315"/>
      <c r="B277" s="315" t="s">
        <v>152</v>
      </c>
      <c r="C277" s="316">
        <f>'RAČUN PRIHODA I RASHODA'!F132</f>
        <v>113696</v>
      </c>
      <c r="D277" s="316">
        <f>'RAČUN PRIHODA I RASHODA'!G132</f>
        <v>18307.96</v>
      </c>
      <c r="E277" s="553">
        <f>D277/C277*100</f>
        <v>16.102554179566564</v>
      </c>
    </row>
    <row r="278" spans="1:7">
      <c r="A278" s="315"/>
      <c r="B278" s="315" t="s">
        <v>153</v>
      </c>
      <c r="C278" s="316">
        <f>'RAČUN PRIHODA I RASHODA'!F2162</f>
        <v>113696</v>
      </c>
      <c r="D278" s="316">
        <f>'RAČUN PRIHODA I RASHODA'!G2162</f>
        <v>35531.69</v>
      </c>
      <c r="E278" s="553">
        <f>D278/C278*100</f>
        <v>31.251486419926827</v>
      </c>
    </row>
    <row r="279" spans="1:7">
      <c r="A279" s="699" t="s">
        <v>717</v>
      </c>
      <c r="B279" s="700"/>
      <c r="C279" s="331">
        <v>18293</v>
      </c>
      <c r="D279" s="331">
        <v>18293.560000000001</v>
      </c>
      <c r="E279" s="557">
        <f>D279/C279*100</f>
        <v>100.00306128027114</v>
      </c>
    </row>
    <row r="280" spans="1:7" ht="31.15" customHeight="1">
      <c r="A280" s="321" t="s">
        <v>155</v>
      </c>
      <c r="B280" s="323" t="s">
        <v>22</v>
      </c>
      <c r="C280" s="330"/>
      <c r="D280" s="330"/>
      <c r="E280" s="558"/>
    </row>
    <row r="281" spans="1:7" ht="15.6" customHeight="1">
      <c r="A281" s="315"/>
      <c r="B281" s="315" t="s">
        <v>152</v>
      </c>
      <c r="C281" s="316">
        <v>0</v>
      </c>
      <c r="D281" s="316">
        <v>0</v>
      </c>
      <c r="E281" s="553" t="s">
        <v>741</v>
      </c>
    </row>
    <row r="282" spans="1:7" ht="15.6" customHeight="1">
      <c r="A282" s="315"/>
      <c r="B282" s="315" t="s">
        <v>153</v>
      </c>
      <c r="C282" s="316">
        <v>0</v>
      </c>
      <c r="D282" s="316">
        <v>0</v>
      </c>
      <c r="E282" s="553" t="s">
        <v>741</v>
      </c>
    </row>
    <row r="283" spans="1:7">
      <c r="A283" s="699" t="s">
        <v>717</v>
      </c>
      <c r="B283" s="700"/>
      <c r="C283" s="331">
        <v>0</v>
      </c>
      <c r="D283" s="331">
        <v>0</v>
      </c>
      <c r="E283" s="554" t="s">
        <v>741</v>
      </c>
    </row>
    <row r="284" spans="1:7">
      <c r="A284" s="321" t="s">
        <v>156</v>
      </c>
      <c r="B284" s="323" t="s">
        <v>157</v>
      </c>
      <c r="C284" s="330"/>
      <c r="D284" s="330"/>
      <c r="E284" s="558"/>
    </row>
    <row r="285" spans="1:7">
      <c r="A285" s="315"/>
      <c r="B285" s="315" t="s">
        <v>158</v>
      </c>
      <c r="C285" s="316">
        <v>0</v>
      </c>
      <c r="D285" s="316">
        <v>0</v>
      </c>
      <c r="E285" s="553" t="s">
        <v>741</v>
      </c>
    </row>
    <row r="286" spans="1:7">
      <c r="A286" s="315"/>
      <c r="B286" s="315" t="s">
        <v>159</v>
      </c>
      <c r="C286" s="316">
        <v>0</v>
      </c>
      <c r="D286" s="316">
        <v>0</v>
      </c>
      <c r="E286" s="553" t="s">
        <v>741</v>
      </c>
    </row>
    <row r="287" spans="1:7">
      <c r="A287" s="699" t="s">
        <v>717</v>
      </c>
      <c r="B287" s="700"/>
      <c r="C287" s="331">
        <v>0</v>
      </c>
      <c r="D287" s="331">
        <v>0</v>
      </c>
      <c r="E287" s="554" t="s">
        <v>741</v>
      </c>
    </row>
    <row r="288" spans="1:7">
      <c r="A288" s="696"/>
      <c r="B288" s="697"/>
      <c r="C288" s="318"/>
      <c r="D288" s="318"/>
      <c r="E288" s="559"/>
    </row>
    <row r="289" spans="1:5">
      <c r="A289" s="696" t="s">
        <v>718</v>
      </c>
      <c r="B289" s="697"/>
      <c r="C289" s="317">
        <f>C245+C249+C253+C257+C261+C265+C269+C273+C277</f>
        <v>4075967</v>
      </c>
      <c r="D289" s="317">
        <f>D245+D249+D253+D257+D261+D265+D269+D273+D277</f>
        <v>2081093.89</v>
      </c>
      <c r="E289" s="559">
        <f>D289/C289*100</f>
        <v>51.057672694602289</v>
      </c>
    </row>
    <row r="290" spans="1:5">
      <c r="A290" s="696" t="s">
        <v>719</v>
      </c>
      <c r="B290" s="697"/>
      <c r="C290" s="317">
        <f>C246+C250+C254+C258+C262+C266+C270+C274+C278</f>
        <v>4416245</v>
      </c>
      <c r="D290" s="317">
        <f>D246+D250+D254+D258+D262+D266+D270+D274+D278</f>
        <v>2006915.66</v>
      </c>
      <c r="E290" s="559">
        <f>D290/C290*100</f>
        <v>45.443938459030235</v>
      </c>
    </row>
    <row r="291" spans="1:5">
      <c r="A291" s="699" t="s">
        <v>717</v>
      </c>
      <c r="B291" s="700"/>
      <c r="C291" s="331">
        <f>C279+C275+C271+C267+C263+C259+C255+C251+C247</f>
        <v>928623</v>
      </c>
      <c r="D291" s="331">
        <f>D247+D251+D255+D259+D263+D267+D271+D275+D279</f>
        <v>928623.37999999989</v>
      </c>
      <c r="E291" s="557">
        <f>D291/C291*100</f>
        <v>100.00004092080424</v>
      </c>
    </row>
    <row r="292" spans="1:5">
      <c r="C292" s="90"/>
    </row>
    <row r="294" spans="1:5">
      <c r="C294" s="379"/>
    </row>
  </sheetData>
  <mergeCells count="241">
    <mergeCell ref="A290:B290"/>
    <mergeCell ref="A263:B263"/>
    <mergeCell ref="A279:B279"/>
    <mergeCell ref="A283:B283"/>
    <mergeCell ref="A287:B287"/>
    <mergeCell ref="A288:B288"/>
    <mergeCell ref="A289:B289"/>
    <mergeCell ref="A291:B291"/>
    <mergeCell ref="A237:B237"/>
    <mergeCell ref="A238:B238"/>
    <mergeCell ref="A241:E241"/>
    <mergeCell ref="A247:B247"/>
    <mergeCell ref="A255:B255"/>
    <mergeCell ref="A259:B259"/>
    <mergeCell ref="A251:B251"/>
    <mergeCell ref="A267:B267"/>
    <mergeCell ref="A271:B271"/>
    <mergeCell ref="A275:B275"/>
    <mergeCell ref="A230:A231"/>
    <mergeCell ref="B230:B231"/>
    <mergeCell ref="C230:C231"/>
    <mergeCell ref="D230:D231"/>
    <mergeCell ref="E230:E231"/>
    <mergeCell ref="A234:B234"/>
    <mergeCell ref="L209:L210"/>
    <mergeCell ref="A215:B215"/>
    <mergeCell ref="A216:E216"/>
    <mergeCell ref="A227:E227"/>
    <mergeCell ref="A228:C228"/>
    <mergeCell ref="A229:E229"/>
    <mergeCell ref="F209:F210"/>
    <mergeCell ref="G209:G210"/>
    <mergeCell ref="H209:H210"/>
    <mergeCell ref="I209:I210"/>
    <mergeCell ref="J209:J210"/>
    <mergeCell ref="K209:K210"/>
    <mergeCell ref="A207:E207"/>
    <mergeCell ref="A209:A210"/>
    <mergeCell ref="B209:B210"/>
    <mergeCell ref="C209:C210"/>
    <mergeCell ref="D209:D210"/>
    <mergeCell ref="E209:E210"/>
    <mergeCell ref="H201:H202"/>
    <mergeCell ref="I201:I202"/>
    <mergeCell ref="J201:J202"/>
    <mergeCell ref="K201:K202"/>
    <mergeCell ref="L201:L202"/>
    <mergeCell ref="A205:B205"/>
    <mergeCell ref="L187:L188"/>
    <mergeCell ref="A196:B196"/>
    <mergeCell ref="A198:E198"/>
    <mergeCell ref="A201:A202"/>
    <mergeCell ref="B201:B202"/>
    <mergeCell ref="C201:C202"/>
    <mergeCell ref="D201:D202"/>
    <mergeCell ref="E201:E202"/>
    <mergeCell ref="F201:F202"/>
    <mergeCell ref="G201:G202"/>
    <mergeCell ref="F187:F188"/>
    <mergeCell ref="G187:G188"/>
    <mergeCell ref="H187:H188"/>
    <mergeCell ref="I187:I188"/>
    <mergeCell ref="J187:J188"/>
    <mergeCell ref="K187:K188"/>
    <mergeCell ref="A183:B183"/>
    <mergeCell ref="A185:E185"/>
    <mergeCell ref="A187:A188"/>
    <mergeCell ref="B187:B188"/>
    <mergeCell ref="C187:C188"/>
    <mergeCell ref="D187:D188"/>
    <mergeCell ref="E187:E188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H162:H163"/>
    <mergeCell ref="I162:I163"/>
    <mergeCell ref="J162:J163"/>
    <mergeCell ref="K162:K163"/>
    <mergeCell ref="L162:L163"/>
    <mergeCell ref="A173:B173"/>
    <mergeCell ref="L149:L150"/>
    <mergeCell ref="A159:B159"/>
    <mergeCell ref="A161:C161"/>
    <mergeCell ref="A162:A163"/>
    <mergeCell ref="B162:B163"/>
    <mergeCell ref="C162:C163"/>
    <mergeCell ref="D162:D163"/>
    <mergeCell ref="E162:E163"/>
    <mergeCell ref="F162:F163"/>
    <mergeCell ref="G162:G163"/>
    <mergeCell ref="F149:F150"/>
    <mergeCell ref="G149:G150"/>
    <mergeCell ref="H149:H150"/>
    <mergeCell ref="I149:I150"/>
    <mergeCell ref="J149:J150"/>
    <mergeCell ref="K149:K150"/>
    <mergeCell ref="A148:C148"/>
    <mergeCell ref="A149:A150"/>
    <mergeCell ref="B149:B150"/>
    <mergeCell ref="C149:C150"/>
    <mergeCell ref="D149:D150"/>
    <mergeCell ref="E149:E150"/>
    <mergeCell ref="H133:H134"/>
    <mergeCell ref="I133:I134"/>
    <mergeCell ref="J133:J134"/>
    <mergeCell ref="K133:K134"/>
    <mergeCell ref="L133:L134"/>
    <mergeCell ref="A146:B146"/>
    <mergeCell ref="L122:L123"/>
    <mergeCell ref="A130:B130"/>
    <mergeCell ref="A132:C132"/>
    <mergeCell ref="A133:A134"/>
    <mergeCell ref="B133:B134"/>
    <mergeCell ref="C133:C134"/>
    <mergeCell ref="D133:D134"/>
    <mergeCell ref="E133:E134"/>
    <mergeCell ref="F133:F134"/>
    <mergeCell ref="G133:G134"/>
    <mergeCell ref="F122:F123"/>
    <mergeCell ref="G122:G123"/>
    <mergeCell ref="H122:H123"/>
    <mergeCell ref="I122:I123"/>
    <mergeCell ref="J122:J123"/>
    <mergeCell ref="K122:K123"/>
    <mergeCell ref="K87:K88"/>
    <mergeCell ref="A121:C121"/>
    <mergeCell ref="A122:A123"/>
    <mergeCell ref="B122:B123"/>
    <mergeCell ref="C122:C123"/>
    <mergeCell ref="D122:D123"/>
    <mergeCell ref="E122:E123"/>
    <mergeCell ref="I106:I107"/>
    <mergeCell ref="J106:J107"/>
    <mergeCell ref="K106:K107"/>
    <mergeCell ref="A84:B84"/>
    <mergeCell ref="A87:A88"/>
    <mergeCell ref="B87:B88"/>
    <mergeCell ref="C87:C88"/>
    <mergeCell ref="D87:D88"/>
    <mergeCell ref="E87:E88"/>
    <mergeCell ref="L106:L107"/>
    <mergeCell ref="A114:B114"/>
    <mergeCell ref="A119:B119"/>
    <mergeCell ref="L87:L88"/>
    <mergeCell ref="A103:B103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F87:F88"/>
    <mergeCell ref="G87:G88"/>
    <mergeCell ref="H87:H88"/>
    <mergeCell ref="I87:I88"/>
    <mergeCell ref="J87:J88"/>
    <mergeCell ref="L61:L62"/>
    <mergeCell ref="A70:B70"/>
    <mergeCell ref="A73:A74"/>
    <mergeCell ref="B73:B74"/>
    <mergeCell ref="C73:C74"/>
    <mergeCell ref="D73:D74"/>
    <mergeCell ref="E73:E74"/>
    <mergeCell ref="F73:F74"/>
    <mergeCell ref="G73:G74"/>
    <mergeCell ref="H73:H74"/>
    <mergeCell ref="F61:F62"/>
    <mergeCell ref="G61:G62"/>
    <mergeCell ref="H61:H62"/>
    <mergeCell ref="I61:I62"/>
    <mergeCell ref="J61:J62"/>
    <mergeCell ref="K61:K62"/>
    <mergeCell ref="I73:I74"/>
    <mergeCell ref="J73:J74"/>
    <mergeCell ref="K73:K74"/>
    <mergeCell ref="L73:L74"/>
    <mergeCell ref="A52:B52"/>
    <mergeCell ref="A54:B54"/>
    <mergeCell ref="A56:E56"/>
    <mergeCell ref="A58:C58"/>
    <mergeCell ref="A59:B59"/>
    <mergeCell ref="A61:A62"/>
    <mergeCell ref="B61:B62"/>
    <mergeCell ref="C61:C62"/>
    <mergeCell ref="D61:D62"/>
    <mergeCell ref="E61:E62"/>
    <mergeCell ref="A44:B44"/>
    <mergeCell ref="A47:A48"/>
    <mergeCell ref="B47:B48"/>
    <mergeCell ref="C47:C48"/>
    <mergeCell ref="D47:D48"/>
    <mergeCell ref="E47:E48"/>
    <mergeCell ref="L31:L32"/>
    <mergeCell ref="A37:B37"/>
    <mergeCell ref="A40:A41"/>
    <mergeCell ref="B40:B41"/>
    <mergeCell ref="C40:C41"/>
    <mergeCell ref="D40:D41"/>
    <mergeCell ref="E40:E41"/>
    <mergeCell ref="F31:F32"/>
    <mergeCell ref="G31:G32"/>
    <mergeCell ref="H31:H32"/>
    <mergeCell ref="I31:I32"/>
    <mergeCell ref="J31:J32"/>
    <mergeCell ref="K31:K32"/>
    <mergeCell ref="A28:B28"/>
    <mergeCell ref="A31:A32"/>
    <mergeCell ref="B31:B32"/>
    <mergeCell ref="C31:C32"/>
    <mergeCell ref="D31:D32"/>
    <mergeCell ref="E31:E32"/>
    <mergeCell ref="A19:B19"/>
    <mergeCell ref="A22:A23"/>
    <mergeCell ref="B22:B23"/>
    <mergeCell ref="C22:C23"/>
    <mergeCell ref="D22:D23"/>
    <mergeCell ref="E22:E23"/>
    <mergeCell ref="A10:B10"/>
    <mergeCell ref="A13:A14"/>
    <mergeCell ref="B13:B14"/>
    <mergeCell ref="C13:C14"/>
    <mergeCell ref="D13:D14"/>
    <mergeCell ref="E13:E14"/>
    <mergeCell ref="A1:E1"/>
    <mergeCell ref="A3:E3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SAŽETAK </vt:lpstr>
      <vt:lpstr>RAČUN PRIHODA I RASHODA</vt:lpstr>
      <vt:lpstr>UNOS RASHODA P4</vt:lpstr>
      <vt:lpstr>RASHODI FUNKCIJSKI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FINANCIRANJA'!Podrucje_ispisa</vt:lpstr>
      <vt:lpstr>'RAČUN PRIHODA I RASHODA'!Podrucje_ispisa</vt:lpstr>
      <vt:lpstr>'RASHODI FUNKCIJSKI'!Podrucje_ispisa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Jozo</cp:lastModifiedBy>
  <cp:lastPrinted>2023-07-25T08:58:06Z</cp:lastPrinted>
  <dcterms:created xsi:type="dcterms:W3CDTF">2022-08-26T07:26:16Z</dcterms:created>
  <dcterms:modified xsi:type="dcterms:W3CDTF">2023-07-28T17:46:02Z</dcterms:modified>
</cp:coreProperties>
</file>