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STAVA\Dinamika\AKADEMSKA_2010_2011\ZADACA\"/>
    </mc:Choice>
  </mc:AlternateContent>
  <bookViews>
    <workbookView xWindow="240" yWindow="90" windowWidth="13395" windowHeight="2640"/>
  </bookViews>
  <sheets>
    <sheet name="Pripremni proračun" sheetId="1" r:id="rId1"/>
    <sheet name="Modalne jednadžbe" sheetId="2" r:id="rId2"/>
    <sheet name="Stvarni pomaci" sheetId="3" r:id="rId3"/>
  </sheets>
  <calcPr calcId="162913"/>
</workbook>
</file>

<file path=xl/calcChain.xml><?xml version="1.0" encoding="utf-8"?>
<calcChain xmlns="http://schemas.openxmlformats.org/spreadsheetml/2006/main">
  <c r="C65" i="2" l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C107" i="3"/>
  <c r="A108" i="3"/>
  <c r="C108" i="3"/>
  <c r="A109" i="3"/>
  <c r="C109" i="3"/>
  <c r="A110" i="3"/>
  <c r="C110" i="3"/>
  <c r="A111" i="3"/>
  <c r="C111" i="3"/>
  <c r="A112" i="3"/>
  <c r="C112" i="3"/>
  <c r="A113" i="3"/>
  <c r="C113" i="3"/>
  <c r="A114" i="3"/>
  <c r="C114" i="3"/>
  <c r="A115" i="3"/>
  <c r="C115" i="3"/>
  <c r="A116" i="3"/>
  <c r="C116" i="3"/>
  <c r="A117" i="3"/>
  <c r="C117" i="3"/>
  <c r="A118" i="3"/>
  <c r="C118" i="3"/>
  <c r="A119" i="3"/>
  <c r="C119" i="3"/>
  <c r="A120" i="3"/>
  <c r="C120" i="3"/>
  <c r="A121" i="3"/>
  <c r="C121" i="3"/>
  <c r="A122" i="3"/>
  <c r="C122" i="3"/>
  <c r="A123" i="3"/>
  <c r="C123" i="3"/>
  <c r="A124" i="3"/>
  <c r="C124" i="3"/>
  <c r="A125" i="3"/>
  <c r="C125" i="3"/>
  <c r="A126" i="3"/>
  <c r="C126" i="3"/>
  <c r="A127" i="3"/>
  <c r="C127" i="3"/>
  <c r="A128" i="3"/>
  <c r="C128" i="3"/>
  <c r="A129" i="3"/>
  <c r="C129" i="3"/>
  <c r="A130" i="3"/>
  <c r="C130" i="3"/>
  <c r="A131" i="3"/>
  <c r="C131" i="3"/>
  <c r="A132" i="3"/>
  <c r="C132" i="3"/>
  <c r="A133" i="3"/>
  <c r="C133" i="3"/>
  <c r="A134" i="3"/>
  <c r="C134" i="3"/>
  <c r="A135" i="3"/>
  <c r="C135" i="3"/>
  <c r="A136" i="3"/>
  <c r="C136" i="3"/>
  <c r="A137" i="3"/>
  <c r="C137" i="3"/>
  <c r="A138" i="3"/>
  <c r="C138" i="3"/>
  <c r="A139" i="3"/>
  <c r="C139" i="3"/>
  <c r="A140" i="3"/>
  <c r="C140" i="3"/>
  <c r="A141" i="3"/>
  <c r="C141" i="3"/>
  <c r="A142" i="3"/>
  <c r="C142" i="3"/>
  <c r="A143" i="3"/>
  <c r="C143" i="3"/>
  <c r="A144" i="3"/>
  <c r="C144" i="3"/>
  <c r="A145" i="3"/>
  <c r="C145" i="3"/>
  <c r="A146" i="3"/>
  <c r="C146" i="3"/>
  <c r="A147" i="3"/>
  <c r="C147" i="3"/>
  <c r="A148" i="3"/>
  <c r="C148" i="3"/>
  <c r="A149" i="3"/>
  <c r="C149" i="3"/>
  <c r="A150" i="3"/>
  <c r="C150" i="3"/>
  <c r="A151" i="3"/>
  <c r="C151" i="3"/>
  <c r="A152" i="3"/>
  <c r="C152" i="3"/>
  <c r="A153" i="3"/>
  <c r="C153" i="3"/>
  <c r="A154" i="3"/>
  <c r="C154" i="3"/>
  <c r="A155" i="3"/>
  <c r="C155" i="3"/>
  <c r="A156" i="3"/>
  <c r="C156" i="3"/>
  <c r="A157" i="3"/>
  <c r="C157" i="3"/>
  <c r="A158" i="3"/>
  <c r="C158" i="3"/>
  <c r="A159" i="3"/>
  <c r="C159" i="3"/>
  <c r="A160" i="3"/>
  <c r="C160" i="3"/>
  <c r="A161" i="3"/>
  <c r="C161" i="3"/>
  <c r="A162" i="3"/>
  <c r="C162" i="3"/>
  <c r="A163" i="3"/>
  <c r="C163" i="3"/>
  <c r="A164" i="3"/>
  <c r="C164" i="3"/>
  <c r="A165" i="3"/>
  <c r="C165" i="3"/>
  <c r="A166" i="3"/>
  <c r="C166" i="3"/>
  <c r="A167" i="3"/>
  <c r="C167" i="3"/>
  <c r="A168" i="3"/>
  <c r="C168" i="3"/>
  <c r="A169" i="3"/>
  <c r="C169" i="3"/>
  <c r="A170" i="3"/>
  <c r="C170" i="3"/>
  <c r="A171" i="3"/>
  <c r="C171" i="3"/>
  <c r="A172" i="3"/>
  <c r="C172" i="3"/>
  <c r="A173" i="3"/>
  <c r="C173" i="3"/>
  <c r="A174" i="3"/>
  <c r="C174" i="3"/>
  <c r="A175" i="3"/>
  <c r="C175" i="3"/>
  <c r="A176" i="3"/>
  <c r="C176" i="3"/>
  <c r="A177" i="3"/>
  <c r="C177" i="3"/>
  <c r="A178" i="3"/>
  <c r="C178" i="3"/>
  <c r="A179" i="3"/>
  <c r="C179" i="3"/>
  <c r="A180" i="3"/>
  <c r="C180" i="3"/>
  <c r="A181" i="3"/>
  <c r="C181" i="3"/>
  <c r="A182" i="3"/>
  <c r="C182" i="3"/>
  <c r="A183" i="3"/>
  <c r="C183" i="3"/>
  <c r="A184" i="3"/>
  <c r="C184" i="3"/>
  <c r="A185" i="3"/>
  <c r="C185" i="3"/>
  <c r="A186" i="3"/>
  <c r="C186" i="3"/>
  <c r="A187" i="3"/>
  <c r="C187" i="3"/>
  <c r="A188" i="3"/>
  <c r="C188" i="3"/>
  <c r="A189" i="3"/>
  <c r="C189" i="3"/>
  <c r="A190" i="3"/>
  <c r="C190" i="3"/>
  <c r="A191" i="3"/>
  <c r="C191" i="3"/>
  <c r="A192" i="3"/>
  <c r="C192" i="3"/>
  <c r="A193" i="3"/>
  <c r="C193" i="3"/>
  <c r="A194" i="3"/>
  <c r="C194" i="3"/>
  <c r="A195" i="3"/>
  <c r="C195" i="3"/>
  <c r="A196" i="3"/>
  <c r="C196" i="3"/>
  <c r="A197" i="3"/>
  <c r="C197" i="3"/>
  <c r="A198" i="3"/>
  <c r="C198" i="3"/>
  <c r="A199" i="3"/>
  <c r="C199" i="3"/>
  <c r="A200" i="3"/>
  <c r="C200" i="3"/>
  <c r="A201" i="3"/>
  <c r="C201" i="3"/>
  <c r="A202" i="3"/>
  <c r="C202" i="3"/>
  <c r="A203" i="3"/>
  <c r="C203" i="3"/>
  <c r="A204" i="3"/>
  <c r="C204" i="3"/>
  <c r="A205" i="3"/>
  <c r="C205" i="3"/>
  <c r="A206" i="3"/>
  <c r="C206" i="3"/>
  <c r="C3" i="3"/>
  <c r="C4" i="3"/>
  <c r="C2" i="3"/>
  <c r="A6" i="3"/>
  <c r="M53" i="2"/>
  <c r="G36" i="2"/>
  <c r="B66" i="2" s="1"/>
  <c r="H47" i="1"/>
  <c r="G26" i="2" s="1"/>
  <c r="G34" i="2" s="1"/>
  <c r="H45" i="1"/>
  <c r="L45" i="1" s="1"/>
  <c r="O45" i="1" s="1"/>
  <c r="H43" i="1"/>
  <c r="L43" i="1" s="1"/>
  <c r="O43" i="1" s="1"/>
  <c r="F29" i="1"/>
  <c r="F58" i="1" s="1"/>
  <c r="D29" i="1"/>
  <c r="B62" i="1" s="1"/>
  <c r="D27" i="1"/>
  <c r="B53" i="1" s="1"/>
  <c r="H29" i="1"/>
  <c r="I58" i="1" s="1"/>
  <c r="H27" i="1"/>
  <c r="I53" i="1" s="1"/>
  <c r="F27" i="1"/>
  <c r="F61" i="1" s="1"/>
  <c r="H25" i="1"/>
  <c r="I60" i="1" s="1"/>
  <c r="F25" i="1"/>
  <c r="F60" i="1" s="1"/>
  <c r="D25" i="1"/>
  <c r="B56" i="1" s="1"/>
  <c r="L47" i="1" l="1"/>
  <c r="O47" i="1" s="1"/>
  <c r="G25" i="2"/>
  <c r="G29" i="2" s="1"/>
  <c r="M46" i="2" s="1"/>
  <c r="G24" i="2"/>
  <c r="G28" i="2" s="1"/>
  <c r="M45" i="2" s="1"/>
  <c r="D37" i="1"/>
  <c r="B8" i="3"/>
  <c r="C8" i="3"/>
  <c r="M42" i="2"/>
  <c r="Q43" i="2"/>
  <c r="B64" i="2"/>
  <c r="B263" i="2"/>
  <c r="B205" i="3" s="1"/>
  <c r="B261" i="2"/>
  <c r="B203" i="3" s="1"/>
  <c r="B259" i="2"/>
  <c r="B201" i="3" s="1"/>
  <c r="B257" i="2"/>
  <c r="B199" i="3" s="1"/>
  <c r="B255" i="2"/>
  <c r="B197" i="3" s="1"/>
  <c r="B253" i="2"/>
  <c r="B195" i="3" s="1"/>
  <c r="B251" i="2"/>
  <c r="B193" i="3" s="1"/>
  <c r="B249" i="2"/>
  <c r="B191" i="3" s="1"/>
  <c r="B247" i="2"/>
  <c r="B189" i="3" s="1"/>
  <c r="B245" i="2"/>
  <c r="B187" i="3" s="1"/>
  <c r="B243" i="2"/>
  <c r="B185" i="3" s="1"/>
  <c r="B241" i="2"/>
  <c r="B183" i="3" s="1"/>
  <c r="B239" i="2"/>
  <c r="B181" i="3" s="1"/>
  <c r="B237" i="2"/>
  <c r="B179" i="3" s="1"/>
  <c r="B235" i="2"/>
  <c r="B177" i="3" s="1"/>
  <c r="B233" i="2"/>
  <c r="B175" i="3" s="1"/>
  <c r="B231" i="2"/>
  <c r="B173" i="3" s="1"/>
  <c r="B229" i="2"/>
  <c r="B171" i="3" s="1"/>
  <c r="B227" i="2"/>
  <c r="B169" i="3" s="1"/>
  <c r="B225" i="2"/>
  <c r="B167" i="3" s="1"/>
  <c r="B223" i="2"/>
  <c r="B165" i="3" s="1"/>
  <c r="B221" i="2"/>
  <c r="B163" i="3" s="1"/>
  <c r="B219" i="2"/>
  <c r="B161" i="3" s="1"/>
  <c r="B217" i="2"/>
  <c r="B159" i="3" s="1"/>
  <c r="B215" i="2"/>
  <c r="B157" i="3" s="1"/>
  <c r="B213" i="2"/>
  <c r="B155" i="3" s="1"/>
  <c r="B211" i="2"/>
  <c r="B153" i="3" s="1"/>
  <c r="B209" i="2"/>
  <c r="B151" i="3" s="1"/>
  <c r="B207" i="2"/>
  <c r="B149" i="3" s="1"/>
  <c r="B205" i="2"/>
  <c r="B147" i="3" s="1"/>
  <c r="B203" i="2"/>
  <c r="B145" i="3" s="1"/>
  <c r="B201" i="2"/>
  <c r="B143" i="3" s="1"/>
  <c r="B199" i="2"/>
  <c r="B141" i="3" s="1"/>
  <c r="B197" i="2"/>
  <c r="B139" i="3" s="1"/>
  <c r="B195" i="2"/>
  <c r="B137" i="3" s="1"/>
  <c r="B193" i="2"/>
  <c r="B135" i="3" s="1"/>
  <c r="B191" i="2"/>
  <c r="B133" i="3" s="1"/>
  <c r="B189" i="2"/>
  <c r="B131" i="3" s="1"/>
  <c r="B187" i="2"/>
  <c r="B129" i="3" s="1"/>
  <c r="B185" i="2"/>
  <c r="B127" i="3" s="1"/>
  <c r="B183" i="2"/>
  <c r="B125" i="3" s="1"/>
  <c r="B181" i="2"/>
  <c r="B123" i="3" s="1"/>
  <c r="B179" i="2"/>
  <c r="B121" i="3" s="1"/>
  <c r="B177" i="2"/>
  <c r="B119" i="3" s="1"/>
  <c r="B175" i="2"/>
  <c r="B117" i="3" s="1"/>
  <c r="B173" i="2"/>
  <c r="B115" i="3" s="1"/>
  <c r="B171" i="2"/>
  <c r="B113" i="3" s="1"/>
  <c r="B169" i="2"/>
  <c r="B111" i="3" s="1"/>
  <c r="B167" i="2"/>
  <c r="B109" i="3" s="1"/>
  <c r="B165" i="2"/>
  <c r="B107" i="3" s="1"/>
  <c r="B163" i="2"/>
  <c r="B161" i="2"/>
  <c r="B159" i="2"/>
  <c r="B15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M43" i="2"/>
  <c r="Q41" i="2"/>
  <c r="Q42" i="2"/>
  <c r="B264" i="2"/>
  <c r="B206" i="3" s="1"/>
  <c r="B262" i="2"/>
  <c r="B204" i="3" s="1"/>
  <c r="B260" i="2"/>
  <c r="B202" i="3" s="1"/>
  <c r="B258" i="2"/>
  <c r="B200" i="3" s="1"/>
  <c r="B256" i="2"/>
  <c r="B198" i="3" s="1"/>
  <c r="B254" i="2"/>
  <c r="B196" i="3" s="1"/>
  <c r="B252" i="2"/>
  <c r="B194" i="3" s="1"/>
  <c r="B250" i="2"/>
  <c r="B192" i="3" s="1"/>
  <c r="B248" i="2"/>
  <c r="B190" i="3" s="1"/>
  <c r="B246" i="2"/>
  <c r="B188" i="3" s="1"/>
  <c r="B244" i="2"/>
  <c r="B186" i="3" s="1"/>
  <c r="B242" i="2"/>
  <c r="B184" i="3" s="1"/>
  <c r="B240" i="2"/>
  <c r="B182" i="3" s="1"/>
  <c r="B238" i="2"/>
  <c r="B180" i="3" s="1"/>
  <c r="B236" i="2"/>
  <c r="B178" i="3" s="1"/>
  <c r="B234" i="2"/>
  <c r="B176" i="3" s="1"/>
  <c r="B232" i="2"/>
  <c r="B174" i="3" s="1"/>
  <c r="B230" i="2"/>
  <c r="B172" i="3" s="1"/>
  <c r="B228" i="2"/>
  <c r="B170" i="3" s="1"/>
  <c r="B226" i="2"/>
  <c r="B168" i="3" s="1"/>
  <c r="B224" i="2"/>
  <c r="B166" i="3" s="1"/>
  <c r="B222" i="2"/>
  <c r="B164" i="3" s="1"/>
  <c r="B220" i="2"/>
  <c r="B162" i="3" s="1"/>
  <c r="B218" i="2"/>
  <c r="B160" i="3" s="1"/>
  <c r="B216" i="2"/>
  <c r="B158" i="3" s="1"/>
  <c r="B214" i="2"/>
  <c r="B156" i="3" s="1"/>
  <c r="B212" i="2"/>
  <c r="B154" i="3" s="1"/>
  <c r="B210" i="2"/>
  <c r="B152" i="3" s="1"/>
  <c r="B208" i="2"/>
  <c r="B150" i="3" s="1"/>
  <c r="B206" i="2"/>
  <c r="B148" i="3" s="1"/>
  <c r="B204" i="2"/>
  <c r="B146" i="3" s="1"/>
  <c r="B202" i="2"/>
  <c r="B144" i="3" s="1"/>
  <c r="B200" i="2"/>
  <c r="B142" i="3" s="1"/>
  <c r="B198" i="2"/>
  <c r="B140" i="3" s="1"/>
  <c r="B196" i="2"/>
  <c r="B138" i="3" s="1"/>
  <c r="B194" i="2"/>
  <c r="B136" i="3" s="1"/>
  <c r="B192" i="2"/>
  <c r="B134" i="3" s="1"/>
  <c r="B190" i="2"/>
  <c r="B132" i="3" s="1"/>
  <c r="B188" i="2"/>
  <c r="B130" i="3" s="1"/>
  <c r="B186" i="2"/>
  <c r="B128" i="3" s="1"/>
  <c r="B184" i="2"/>
  <c r="B126" i="3" s="1"/>
  <c r="B182" i="2"/>
  <c r="B124" i="3" s="1"/>
  <c r="B180" i="2"/>
  <c r="B122" i="3" s="1"/>
  <c r="B178" i="2"/>
  <c r="B120" i="3" s="1"/>
  <c r="B176" i="2"/>
  <c r="B118" i="3" s="1"/>
  <c r="B174" i="2"/>
  <c r="B116" i="3" s="1"/>
  <c r="B172" i="2"/>
  <c r="B114" i="3" s="1"/>
  <c r="B170" i="2"/>
  <c r="B112" i="3" s="1"/>
  <c r="B168" i="2"/>
  <c r="B110" i="3" s="1"/>
  <c r="B166" i="2"/>
  <c r="B108" i="3" s="1"/>
  <c r="B164" i="2"/>
  <c r="B162" i="2"/>
  <c r="B160" i="2"/>
  <c r="B158" i="2"/>
  <c r="B156" i="2"/>
  <c r="B154" i="2"/>
  <c r="B152" i="2"/>
  <c r="B150" i="2"/>
  <c r="B14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94" i="2"/>
  <c r="B92" i="2"/>
  <c r="B90" i="2"/>
  <c r="B88" i="2"/>
  <c r="B86" i="2"/>
  <c r="B84" i="2"/>
  <c r="B82" i="2"/>
  <c r="B80" i="2"/>
  <c r="B78" i="2"/>
  <c r="B76" i="2"/>
  <c r="B74" i="2"/>
  <c r="B72" i="2"/>
  <c r="B70" i="2"/>
  <c r="B68" i="2"/>
  <c r="G33" i="2"/>
  <c r="M41" i="2"/>
  <c r="G30" i="2"/>
  <c r="G32" i="2"/>
  <c r="I52" i="1"/>
  <c r="I54" i="1"/>
  <c r="I57" i="1"/>
  <c r="I62" i="1"/>
  <c r="I61" i="1"/>
  <c r="I56" i="1"/>
  <c r="F53" i="1"/>
  <c r="F62" i="1"/>
  <c r="F52" i="1"/>
  <c r="F54" i="1"/>
  <c r="F56" i="1"/>
  <c r="F57" i="1"/>
  <c r="D39" i="1"/>
  <c r="D38" i="1"/>
  <c r="B52" i="1"/>
  <c r="B54" i="1"/>
  <c r="B57" i="1"/>
  <c r="B60" i="1"/>
  <c r="B61" i="1"/>
  <c r="N60" i="1" s="1"/>
  <c r="B58" i="1"/>
  <c r="N56" i="1" l="1"/>
  <c r="N57" i="1" s="1"/>
  <c r="P58" i="1" s="1"/>
  <c r="C81" i="1"/>
  <c r="F81" i="1" s="1"/>
  <c r="M50" i="2"/>
  <c r="M49" i="2"/>
  <c r="I44" i="2" s="1"/>
  <c r="N52" i="1"/>
  <c r="N53" i="1" s="1"/>
  <c r="N61" i="1"/>
  <c r="P60" i="1" s="1"/>
  <c r="F43" i="2"/>
  <c r="F42" i="2"/>
  <c r="F41" i="2"/>
  <c r="I41" i="2"/>
  <c r="B12" i="3"/>
  <c r="B16" i="3"/>
  <c r="B20" i="3"/>
  <c r="B24" i="3"/>
  <c r="B28" i="3"/>
  <c r="B32" i="3"/>
  <c r="B36" i="3"/>
  <c r="B40" i="3"/>
  <c r="B44" i="3"/>
  <c r="B48" i="3"/>
  <c r="B52" i="3"/>
  <c r="B56" i="3"/>
  <c r="B60" i="3"/>
  <c r="B64" i="3"/>
  <c r="B68" i="3"/>
  <c r="B72" i="3"/>
  <c r="B76" i="3"/>
  <c r="B80" i="3"/>
  <c r="B84" i="3"/>
  <c r="B88" i="3"/>
  <c r="B92" i="3"/>
  <c r="B96" i="3"/>
  <c r="B100" i="3"/>
  <c r="B104" i="3"/>
  <c r="B7" i="3"/>
  <c r="B11" i="3"/>
  <c r="B15" i="3"/>
  <c r="B19" i="3"/>
  <c r="B23" i="3"/>
  <c r="B27" i="3"/>
  <c r="B31" i="3"/>
  <c r="B35" i="3"/>
  <c r="B39" i="3"/>
  <c r="B43" i="3"/>
  <c r="B47" i="3"/>
  <c r="B51" i="3"/>
  <c r="B55" i="3"/>
  <c r="B59" i="3"/>
  <c r="B63" i="3"/>
  <c r="B67" i="3"/>
  <c r="B71" i="3"/>
  <c r="B75" i="3"/>
  <c r="B79" i="3"/>
  <c r="B83" i="3"/>
  <c r="B87" i="3"/>
  <c r="B91" i="3"/>
  <c r="B95" i="3"/>
  <c r="B99" i="3"/>
  <c r="B103" i="3"/>
  <c r="B6" i="3"/>
  <c r="I46" i="2"/>
  <c r="I47" i="2"/>
  <c r="F47" i="2"/>
  <c r="F46" i="2"/>
  <c r="M51" i="2"/>
  <c r="F51" i="2" s="1"/>
  <c r="M47" i="2"/>
  <c r="I48" i="2"/>
  <c r="F49" i="2"/>
  <c r="F48" i="2"/>
  <c r="I49" i="2"/>
  <c r="B10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F52" i="2"/>
  <c r="I51" i="2"/>
  <c r="B9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I53" i="2"/>
  <c r="F54" i="2"/>
  <c r="F53" i="2"/>
  <c r="I42" i="2" l="1"/>
  <c r="I43" i="2"/>
  <c r="F44" i="2"/>
  <c r="I52" i="2"/>
  <c r="P56" i="1"/>
  <c r="P57" i="1"/>
  <c r="P61" i="1"/>
  <c r="P53" i="1"/>
  <c r="P54" i="1"/>
  <c r="P52" i="1"/>
  <c r="P62" i="1"/>
  <c r="C105" i="3"/>
  <c r="C101" i="3"/>
  <c r="C97" i="3"/>
  <c r="C93" i="3"/>
  <c r="C89" i="3"/>
  <c r="C85" i="3"/>
  <c r="C81" i="3"/>
  <c r="C77" i="3"/>
  <c r="C73" i="3"/>
  <c r="C69" i="3"/>
  <c r="C65" i="3"/>
  <c r="C61" i="3"/>
  <c r="C57" i="3"/>
  <c r="C53" i="3"/>
  <c r="C49" i="3"/>
  <c r="C45" i="3"/>
  <c r="C41" i="3"/>
  <c r="C37" i="3"/>
  <c r="C33" i="3"/>
  <c r="C29" i="3"/>
  <c r="C25" i="3"/>
  <c r="C21" i="3"/>
  <c r="C17" i="3"/>
  <c r="C13" i="3"/>
  <c r="C9" i="3"/>
  <c r="C106" i="3"/>
  <c r="C102" i="3"/>
  <c r="C98" i="3"/>
  <c r="C94" i="3"/>
  <c r="C90" i="3"/>
  <c r="C86" i="3"/>
  <c r="C82" i="3"/>
  <c r="C78" i="3"/>
  <c r="C74" i="3"/>
  <c r="C70" i="3"/>
  <c r="C66" i="3"/>
  <c r="C62" i="3"/>
  <c r="C58" i="3"/>
  <c r="C54" i="3"/>
  <c r="C50" i="3"/>
  <c r="C46" i="3"/>
  <c r="C42" i="3"/>
  <c r="C38" i="3"/>
  <c r="C34" i="3"/>
  <c r="C30" i="3"/>
  <c r="C26" i="3"/>
  <c r="C22" i="3"/>
  <c r="C18" i="3"/>
  <c r="C14" i="3"/>
  <c r="C10" i="3"/>
  <c r="I54" i="2"/>
  <c r="C6" i="3"/>
  <c r="C103" i="3"/>
  <c r="C99" i="3"/>
  <c r="C95" i="3"/>
  <c r="C91" i="3"/>
  <c r="C87" i="3"/>
  <c r="C83" i="3"/>
  <c r="C79" i="3"/>
  <c r="C75" i="3"/>
  <c r="C71" i="3"/>
  <c r="C67" i="3"/>
  <c r="C63" i="3"/>
  <c r="C59" i="3"/>
  <c r="C55" i="3"/>
  <c r="C51" i="3"/>
  <c r="C47" i="3"/>
  <c r="C43" i="3"/>
  <c r="C39" i="3"/>
  <c r="C35" i="3"/>
  <c r="C31" i="3"/>
  <c r="C27" i="3"/>
  <c r="C23" i="3"/>
  <c r="C19" i="3"/>
  <c r="C15" i="3"/>
  <c r="C11" i="3"/>
  <c r="C7" i="3"/>
  <c r="C104" i="3"/>
  <c r="C100" i="3"/>
  <c r="C96" i="3"/>
  <c r="C92" i="3"/>
  <c r="C88" i="3"/>
  <c r="C84" i="3"/>
  <c r="C80" i="3"/>
  <c r="C76" i="3"/>
  <c r="C72" i="3"/>
  <c r="C68" i="3"/>
  <c r="C64" i="3"/>
  <c r="C60" i="3"/>
  <c r="C56" i="3"/>
  <c r="C52" i="3"/>
  <c r="C48" i="3"/>
  <c r="C44" i="3"/>
  <c r="C40" i="3"/>
  <c r="C36" i="3"/>
  <c r="C32" i="3"/>
  <c r="C28" i="3"/>
  <c r="C24" i="3"/>
  <c r="C20" i="3"/>
  <c r="C16" i="3"/>
  <c r="C12" i="3"/>
  <c r="Q56" i="1" l="1"/>
  <c r="T57" i="1" s="1"/>
  <c r="G69" i="1" s="1"/>
  <c r="F76" i="1" s="1"/>
  <c r="E5" i="2" s="1"/>
  <c r="Q52" i="1"/>
  <c r="T53" i="1" s="1"/>
  <c r="C69" i="1" s="1"/>
  <c r="D76" i="1" s="1"/>
  <c r="E4" i="2" s="1"/>
  <c r="Q60" i="1"/>
  <c r="T61" i="1" s="1"/>
  <c r="K69" i="1" s="1"/>
  <c r="H76" i="1" s="1"/>
  <c r="E6" i="2" s="1"/>
  <c r="G67" i="1" l="1"/>
  <c r="F74" i="1" s="1"/>
  <c r="C5" i="2" s="1"/>
  <c r="G68" i="1"/>
  <c r="F75" i="1" s="1"/>
  <c r="D5" i="2" s="1"/>
  <c r="C68" i="1"/>
  <c r="D75" i="1" s="1"/>
  <c r="C67" i="1"/>
  <c r="D74" i="1" s="1"/>
  <c r="C4" i="2" s="1"/>
  <c r="K67" i="1"/>
  <c r="H74" i="1" s="1"/>
  <c r="C6" i="2" s="1"/>
  <c r="K68" i="1"/>
  <c r="H75" i="1" s="1"/>
  <c r="D6" i="2" s="1"/>
  <c r="D4" i="2"/>
  <c r="G6" i="3"/>
  <c r="C17" i="2"/>
  <c r="C16" i="2" l="1"/>
  <c r="E6" i="3"/>
  <c r="C18" i="2"/>
  <c r="M259" i="2" s="1"/>
  <c r="F6" i="3"/>
  <c r="M264" i="2"/>
  <c r="M232" i="2"/>
  <c r="M225" i="2"/>
  <c r="M209" i="2"/>
  <c r="M116" i="2"/>
  <c r="M84" i="2"/>
  <c r="M154" i="2"/>
  <c r="M96" i="2"/>
  <c r="M203" i="2"/>
  <c r="M208" i="2"/>
  <c r="M197" i="2"/>
  <c r="M250" i="2"/>
  <c r="M170" i="2"/>
  <c r="M103" i="2"/>
  <c r="M87" i="2"/>
  <c r="M108" i="2"/>
  <c r="M76" i="2"/>
  <c r="M70" i="2"/>
  <c r="M135" i="2"/>
  <c r="M88" i="2"/>
  <c r="M153" i="2"/>
  <c r="M150" i="2"/>
  <c r="M114" i="2"/>
  <c r="M78" i="2"/>
  <c r="M156" i="2"/>
  <c r="M81" i="2"/>
  <c r="M106" i="2"/>
  <c r="M249" i="2"/>
  <c r="M257" i="2"/>
  <c r="M66" i="2"/>
  <c r="M172" i="2"/>
  <c r="M180" i="2"/>
  <c r="M188" i="2"/>
  <c r="M196" i="2"/>
  <c r="M204" i="2"/>
  <c r="M212" i="2"/>
  <c r="M220" i="2"/>
  <c r="M228" i="2"/>
  <c r="M236" i="2"/>
  <c r="M244" i="2"/>
  <c r="M252" i="2"/>
  <c r="M260" i="2"/>
  <c r="M167" i="2"/>
  <c r="M175" i="2"/>
  <c r="M183" i="2"/>
  <c r="M191" i="2"/>
  <c r="M199" i="2"/>
  <c r="M207" i="2"/>
  <c r="M215" i="2"/>
  <c r="M223" i="2"/>
  <c r="M231" i="2"/>
  <c r="M239" i="2"/>
  <c r="M247" i="2"/>
  <c r="M255" i="2"/>
  <c r="E261" i="2"/>
  <c r="E257" i="2"/>
  <c r="E253" i="2"/>
  <c r="E249" i="2"/>
  <c r="E245" i="2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264" i="2"/>
  <c r="E260" i="2"/>
  <c r="E256" i="2"/>
  <c r="E252" i="2"/>
  <c r="E24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263" i="2"/>
  <c r="E259" i="2"/>
  <c r="E255" i="2"/>
  <c r="E251" i="2"/>
  <c r="E24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66" i="2"/>
  <c r="E262" i="2"/>
  <c r="E258" i="2"/>
  <c r="E254" i="2"/>
  <c r="E250" i="2"/>
  <c r="E24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59" i="2"/>
  <c r="E151" i="2"/>
  <c r="E143" i="2"/>
  <c r="E135" i="2"/>
  <c r="E127" i="2"/>
  <c r="E164" i="2"/>
  <c r="E156" i="2"/>
  <c r="E148" i="2"/>
  <c r="E140" i="2"/>
  <c r="E132" i="2"/>
  <c r="E124" i="2"/>
  <c r="E120" i="2"/>
  <c r="E112" i="2"/>
  <c r="E104" i="2"/>
  <c r="E96" i="2"/>
  <c r="E88" i="2"/>
  <c r="E80" i="2"/>
  <c r="E72" i="2"/>
  <c r="E161" i="2"/>
  <c r="E153" i="2"/>
  <c r="E145" i="2"/>
  <c r="E137" i="2"/>
  <c r="E129" i="2"/>
  <c r="E121" i="2"/>
  <c r="E113" i="2"/>
  <c r="E105" i="2"/>
  <c r="E97" i="2"/>
  <c r="E89" i="2"/>
  <c r="E81" i="2"/>
  <c r="E73" i="2"/>
  <c r="E158" i="2"/>
  <c r="E150" i="2"/>
  <c r="E142" i="2"/>
  <c r="E134" i="2"/>
  <c r="E126" i="2"/>
  <c r="E114" i="2"/>
  <c r="E106" i="2"/>
  <c r="E98" i="2"/>
  <c r="E90" i="2"/>
  <c r="E82" i="2"/>
  <c r="E74" i="2"/>
  <c r="E163" i="2"/>
  <c r="E155" i="2"/>
  <c r="E147" i="2"/>
  <c r="E139" i="2"/>
  <c r="E131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160" i="2"/>
  <c r="E152" i="2"/>
  <c r="E144" i="2"/>
  <c r="E136" i="2"/>
  <c r="E128" i="2"/>
  <c r="E116" i="2"/>
  <c r="E108" i="2"/>
  <c r="E100" i="2"/>
  <c r="E92" i="2"/>
  <c r="E84" i="2"/>
  <c r="E76" i="2"/>
  <c r="E68" i="2"/>
  <c r="E64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5" i="2"/>
  <c r="E162" i="2"/>
  <c r="E154" i="2"/>
  <c r="E146" i="2"/>
  <c r="E138" i="2"/>
  <c r="E130" i="2"/>
  <c r="E122" i="2"/>
  <c r="E118" i="2"/>
  <c r="E110" i="2"/>
  <c r="E102" i="2"/>
  <c r="E94" i="2"/>
  <c r="E86" i="2"/>
  <c r="E78" i="2"/>
  <c r="E70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68" i="2"/>
  <c r="I172" i="2"/>
  <c r="I176" i="2"/>
  <c r="I180" i="2"/>
  <c r="I184" i="2"/>
  <c r="I188" i="2"/>
  <c r="I192" i="2"/>
  <c r="I196" i="2"/>
  <c r="I200" i="2"/>
  <c r="I204" i="2"/>
  <c r="I208" i="2"/>
  <c r="I212" i="2"/>
  <c r="I216" i="2"/>
  <c r="I220" i="2"/>
  <c r="I224" i="2"/>
  <c r="I228" i="2"/>
  <c r="I232" i="2"/>
  <c r="I236" i="2"/>
  <c r="I240" i="2"/>
  <c r="I244" i="2"/>
  <c r="I248" i="2"/>
  <c r="I252" i="2"/>
  <c r="I256" i="2"/>
  <c r="I260" i="2"/>
  <c r="I264" i="2"/>
  <c r="I66" i="2"/>
  <c r="I73" i="2"/>
  <c r="I81" i="2"/>
  <c r="I89" i="2"/>
  <c r="I97" i="2"/>
  <c r="I105" i="2"/>
  <c r="I113" i="2"/>
  <c r="I121" i="2"/>
  <c r="I129" i="2"/>
  <c r="I137" i="2"/>
  <c r="I145" i="2"/>
  <c r="I153" i="2"/>
  <c r="I161" i="2"/>
  <c r="I167" i="2"/>
  <c r="I171" i="2"/>
  <c r="I175" i="2"/>
  <c r="I179" i="2"/>
  <c r="I183" i="2"/>
  <c r="I187" i="2"/>
  <c r="I191" i="2"/>
  <c r="I195" i="2"/>
  <c r="I199" i="2"/>
  <c r="I203" i="2"/>
  <c r="I207" i="2"/>
  <c r="I211" i="2"/>
  <c r="I215" i="2"/>
  <c r="I219" i="2"/>
  <c r="I223" i="2"/>
  <c r="I227" i="2"/>
  <c r="I231" i="2"/>
  <c r="I235" i="2"/>
  <c r="I239" i="2"/>
  <c r="I243" i="2"/>
  <c r="I247" i="2"/>
  <c r="I251" i="2"/>
  <c r="I255" i="2"/>
  <c r="I259" i="2"/>
  <c r="I263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0" i="2"/>
  <c r="I174" i="2"/>
  <c r="I178" i="2"/>
  <c r="I182" i="2"/>
  <c r="I186" i="2"/>
  <c r="I190" i="2"/>
  <c r="I194" i="2"/>
  <c r="I198" i="2"/>
  <c r="I202" i="2"/>
  <c r="I206" i="2"/>
  <c r="I210" i="2"/>
  <c r="I214" i="2"/>
  <c r="I218" i="2"/>
  <c r="I222" i="2"/>
  <c r="I226" i="2"/>
  <c r="I230" i="2"/>
  <c r="I234" i="2"/>
  <c r="I238" i="2"/>
  <c r="I242" i="2"/>
  <c r="I246" i="2"/>
  <c r="I250" i="2"/>
  <c r="I254" i="2"/>
  <c r="I258" i="2"/>
  <c r="I262" i="2"/>
  <c r="I64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69" i="2"/>
  <c r="I173" i="2"/>
  <c r="I177" i="2"/>
  <c r="I181" i="2"/>
  <c r="I185" i="2"/>
  <c r="I189" i="2"/>
  <c r="I193" i="2"/>
  <c r="I197" i="2"/>
  <c r="I201" i="2"/>
  <c r="I205" i="2"/>
  <c r="I209" i="2"/>
  <c r="I213" i="2"/>
  <c r="I217" i="2"/>
  <c r="I221" i="2"/>
  <c r="I225" i="2"/>
  <c r="I229" i="2"/>
  <c r="I233" i="2"/>
  <c r="I237" i="2"/>
  <c r="I241" i="2"/>
  <c r="I245" i="2"/>
  <c r="I249" i="2"/>
  <c r="I253" i="2"/>
  <c r="I257" i="2"/>
  <c r="I261" i="2"/>
  <c r="I65" i="2"/>
  <c r="I67" i="2"/>
  <c r="I159" i="2"/>
  <c r="I151" i="2"/>
  <c r="I143" i="2"/>
  <c r="I135" i="2"/>
  <c r="I127" i="2"/>
  <c r="I119" i="2"/>
  <c r="I111" i="2"/>
  <c r="I103" i="2"/>
  <c r="I95" i="2"/>
  <c r="I87" i="2"/>
  <c r="I79" i="2"/>
  <c r="I71" i="2"/>
  <c r="I160" i="2"/>
  <c r="I152" i="2"/>
  <c r="I144" i="2"/>
  <c r="I136" i="2"/>
  <c r="I128" i="2"/>
  <c r="I120" i="2"/>
  <c r="I112" i="2"/>
  <c r="I104" i="2"/>
  <c r="I96" i="2"/>
  <c r="I88" i="2"/>
  <c r="I80" i="2"/>
  <c r="I72" i="2"/>
  <c r="I131" i="2"/>
  <c r="I115" i="2"/>
  <c r="I99" i="2"/>
  <c r="I83" i="2"/>
  <c r="I164" i="2"/>
  <c r="I156" i="2"/>
  <c r="I140" i="2"/>
  <c r="I132" i="2"/>
  <c r="I116" i="2"/>
  <c r="I100" i="2"/>
  <c r="I92" i="2"/>
  <c r="I76" i="2"/>
  <c r="I163" i="2"/>
  <c r="I155" i="2"/>
  <c r="I147" i="2"/>
  <c r="I139" i="2"/>
  <c r="I123" i="2"/>
  <c r="I107" i="2"/>
  <c r="I91" i="2"/>
  <c r="I75" i="2"/>
  <c r="I148" i="2"/>
  <c r="I124" i="2"/>
  <c r="I108" i="2"/>
  <c r="I84" i="2"/>
  <c r="I68" i="2"/>
  <c r="M85" i="2" l="1"/>
  <c r="M213" i="2"/>
  <c r="M91" i="2"/>
  <c r="M176" i="2"/>
  <c r="M107" i="2"/>
  <c r="M186" i="2"/>
  <c r="M235" i="2"/>
  <c r="M174" i="2"/>
  <c r="M162" i="2"/>
  <c r="M234" i="2"/>
  <c r="M129" i="2"/>
  <c r="M190" i="2"/>
  <c r="M238" i="2"/>
  <c r="M93" i="2"/>
  <c r="M254" i="2"/>
  <c r="M113" i="2"/>
  <c r="M94" i="2"/>
  <c r="M73" i="2"/>
  <c r="M104" i="2"/>
  <c r="M86" i="2"/>
  <c r="M101" i="2"/>
  <c r="M128" i="2"/>
  <c r="M111" i="2"/>
  <c r="M194" i="2"/>
  <c r="M258" i="2"/>
  <c r="M221" i="2"/>
  <c r="M224" i="2"/>
  <c r="M251" i="2"/>
  <c r="M140" i="2"/>
  <c r="M109" i="2"/>
  <c r="M136" i="2"/>
  <c r="M115" i="2"/>
  <c r="M198" i="2"/>
  <c r="M262" i="2"/>
  <c r="M233" i="2"/>
  <c r="M211" i="2"/>
  <c r="M145" i="2"/>
  <c r="M138" i="2"/>
  <c r="M89" i="2"/>
  <c r="M120" i="2"/>
  <c r="M102" i="2"/>
  <c r="M117" i="2"/>
  <c r="M144" i="2"/>
  <c r="M119" i="2"/>
  <c r="M202" i="2"/>
  <c r="M165" i="2"/>
  <c r="M229" i="2"/>
  <c r="M240" i="2"/>
  <c r="M90" i="2"/>
  <c r="M127" i="2"/>
  <c r="M125" i="2"/>
  <c r="M152" i="2"/>
  <c r="M123" i="2"/>
  <c r="M206" i="2"/>
  <c r="M169" i="2"/>
  <c r="M241" i="2"/>
  <c r="M227" i="2"/>
  <c r="M80" i="2"/>
  <c r="M65" i="2"/>
  <c r="M105" i="2"/>
  <c r="M132" i="2"/>
  <c r="M118" i="2"/>
  <c r="M133" i="2"/>
  <c r="M160" i="2"/>
  <c r="M131" i="2"/>
  <c r="M210" i="2"/>
  <c r="M173" i="2"/>
  <c r="M237" i="2"/>
  <c r="M256" i="2"/>
  <c r="M126" i="2"/>
  <c r="M159" i="2"/>
  <c r="M141" i="2"/>
  <c r="M67" i="2"/>
  <c r="M139" i="2"/>
  <c r="M214" i="2"/>
  <c r="M177" i="2"/>
  <c r="M184" i="2"/>
  <c r="M243" i="2"/>
  <c r="M112" i="2"/>
  <c r="M82" i="2"/>
  <c r="M121" i="2"/>
  <c r="M148" i="2"/>
  <c r="M130" i="2"/>
  <c r="M149" i="2"/>
  <c r="M71" i="2"/>
  <c r="M147" i="2"/>
  <c r="M218" i="2"/>
  <c r="M181" i="2"/>
  <c r="M245" i="2"/>
  <c r="M171" i="2"/>
  <c r="M158" i="2"/>
  <c r="M110" i="2"/>
  <c r="M157" i="2"/>
  <c r="M75" i="2"/>
  <c r="M155" i="2"/>
  <c r="M222" i="2"/>
  <c r="M185" i="2"/>
  <c r="M200" i="2"/>
  <c r="M263" i="2"/>
  <c r="M74" i="2"/>
  <c r="M124" i="2"/>
  <c r="M98" i="2"/>
  <c r="M137" i="2"/>
  <c r="M164" i="2"/>
  <c r="M146" i="2"/>
  <c r="M64" i="2"/>
  <c r="M79" i="2"/>
  <c r="M163" i="2"/>
  <c r="M226" i="2"/>
  <c r="M189" i="2"/>
  <c r="M261" i="2"/>
  <c r="M187" i="2"/>
  <c r="M97" i="2"/>
  <c r="M122" i="2"/>
  <c r="M68" i="2"/>
  <c r="M83" i="2"/>
  <c r="M166" i="2"/>
  <c r="M230" i="2"/>
  <c r="M201" i="2"/>
  <c r="M216" i="2"/>
  <c r="M142" i="2"/>
  <c r="M143" i="2"/>
  <c r="M134" i="2"/>
  <c r="M72" i="2"/>
  <c r="M151" i="2"/>
  <c r="M69" i="2"/>
  <c r="M92" i="2"/>
  <c r="M95" i="2"/>
  <c r="M178" i="2"/>
  <c r="M242" i="2"/>
  <c r="M205" i="2"/>
  <c r="M192" i="2"/>
  <c r="M219" i="2"/>
  <c r="M161" i="2"/>
  <c r="M77" i="2"/>
  <c r="M100" i="2"/>
  <c r="M99" i="2"/>
  <c r="M182" i="2"/>
  <c r="M246" i="2"/>
  <c r="M217" i="2"/>
  <c r="M248" i="2"/>
  <c r="M253" i="2"/>
  <c r="M179" i="2"/>
  <c r="M193" i="2"/>
  <c r="M168" i="2"/>
  <c r="M195" i="2"/>
  <c r="F65" i="2"/>
  <c r="G65" i="2"/>
  <c r="K65" i="2"/>
  <c r="J65" i="2"/>
  <c r="N65" i="2" l="1"/>
  <c r="O65" i="2"/>
  <c r="J66" i="2"/>
  <c r="K66" i="2"/>
  <c r="G66" i="2"/>
  <c r="F66" i="2"/>
  <c r="N66" i="2" l="1"/>
  <c r="O66" i="2"/>
  <c r="E7" i="3"/>
  <c r="G7" i="3"/>
  <c r="F7" i="3"/>
  <c r="K67" i="2"/>
  <c r="E8" i="3"/>
  <c r="F67" i="2"/>
  <c r="G67" i="2"/>
  <c r="J67" i="2"/>
  <c r="O67" i="2" l="1"/>
  <c r="N67" i="2"/>
  <c r="F9" i="3" s="1"/>
  <c r="G8" i="3"/>
  <c r="F8" i="3"/>
  <c r="K68" i="2"/>
  <c r="J68" i="2"/>
  <c r="E9" i="3"/>
  <c r="G68" i="2"/>
  <c r="F68" i="2"/>
  <c r="G9" i="3" l="1"/>
  <c r="O68" i="2"/>
  <c r="N68" i="2"/>
  <c r="F10" i="3" s="1"/>
  <c r="J69" i="2"/>
  <c r="K69" i="2"/>
  <c r="F69" i="2"/>
  <c r="G69" i="2"/>
  <c r="G10" i="3"/>
  <c r="E10" i="3" l="1"/>
  <c r="N69" i="2"/>
  <c r="G11" i="3" s="1"/>
  <c r="O69" i="2"/>
  <c r="G70" i="2"/>
  <c r="F70" i="2"/>
  <c r="K70" i="2"/>
  <c r="J70" i="2"/>
  <c r="O70" i="2" l="1"/>
  <c r="N70" i="2"/>
  <c r="E11" i="3"/>
  <c r="F11" i="3"/>
  <c r="E12" i="3"/>
  <c r="F12" i="3"/>
  <c r="F71" i="2"/>
  <c r="G12" i="3"/>
  <c r="G71" i="2"/>
  <c r="J71" i="2"/>
  <c r="K71" i="2"/>
  <c r="O71" i="2" l="1"/>
  <c r="N71" i="2"/>
  <c r="E13" i="3" s="1"/>
  <c r="K72" i="2"/>
  <c r="J72" i="2"/>
  <c r="G72" i="2"/>
  <c r="F72" i="2"/>
  <c r="F13" i="3"/>
  <c r="G13" i="3"/>
  <c r="O72" i="2" l="1"/>
  <c r="N72" i="2"/>
  <c r="G73" i="2"/>
  <c r="E14" i="3"/>
  <c r="F14" i="3"/>
  <c r="F73" i="2"/>
  <c r="G14" i="3"/>
  <c r="J73" i="2"/>
  <c r="K73" i="2"/>
  <c r="N73" i="2" l="1"/>
  <c r="G15" i="3" s="1"/>
  <c r="O73" i="2"/>
  <c r="J74" i="2"/>
  <c r="K74" i="2"/>
  <c r="G74" i="2"/>
  <c r="F74" i="2"/>
  <c r="E15" i="3"/>
  <c r="F15" i="3" l="1"/>
  <c r="O74" i="2"/>
  <c r="N74" i="2"/>
  <c r="G16" i="3"/>
  <c r="G75" i="2"/>
  <c r="E16" i="3"/>
  <c r="F16" i="3"/>
  <c r="F75" i="2"/>
  <c r="K75" i="2"/>
  <c r="J75" i="2"/>
  <c r="N75" i="2" l="1"/>
  <c r="E17" i="3" s="1"/>
  <c r="O75" i="2"/>
  <c r="K76" i="2"/>
  <c r="J76" i="2"/>
  <c r="G76" i="2"/>
  <c r="F76" i="2"/>
  <c r="N76" i="2" l="1"/>
  <c r="O76" i="2"/>
  <c r="G17" i="3"/>
  <c r="F17" i="3"/>
  <c r="G18" i="3"/>
  <c r="G77" i="2"/>
  <c r="E18" i="3"/>
  <c r="F18" i="3"/>
  <c r="F77" i="2"/>
  <c r="J77" i="2"/>
  <c r="K77" i="2"/>
  <c r="N77" i="2" l="1"/>
  <c r="E19" i="3" s="1"/>
  <c r="O77" i="2"/>
  <c r="J78" i="2"/>
  <c r="K78" i="2"/>
  <c r="F78" i="2"/>
  <c r="G78" i="2"/>
  <c r="F19" i="3" l="1"/>
  <c r="G19" i="3"/>
  <c r="N78" i="2"/>
  <c r="O78" i="2"/>
  <c r="G20" i="3"/>
  <c r="G79" i="2"/>
  <c r="E20" i="3"/>
  <c r="F79" i="2"/>
  <c r="J79" i="2"/>
  <c r="K79" i="2"/>
  <c r="N79" i="2" l="1"/>
  <c r="F21" i="3" s="1"/>
  <c r="O79" i="2"/>
  <c r="F20" i="3"/>
  <c r="K80" i="2"/>
  <c r="J80" i="2"/>
  <c r="F80" i="2"/>
  <c r="G80" i="2"/>
  <c r="E21" i="3"/>
  <c r="G21" i="3" l="1"/>
  <c r="N80" i="2"/>
  <c r="F22" i="3" s="1"/>
  <c r="O80" i="2"/>
  <c r="J81" i="2"/>
  <c r="K81" i="2"/>
  <c r="E22" i="3"/>
  <c r="G22" i="3"/>
  <c r="G81" i="2"/>
  <c r="F81" i="2"/>
  <c r="N81" i="2" l="1"/>
  <c r="O81" i="2"/>
  <c r="F82" i="2"/>
  <c r="G82" i="2"/>
  <c r="E23" i="3"/>
  <c r="G23" i="3"/>
  <c r="J82" i="2"/>
  <c r="K82" i="2"/>
  <c r="F23" i="3"/>
  <c r="O82" i="2" l="1"/>
  <c r="N82" i="2"/>
  <c r="G24" i="3" s="1"/>
  <c r="J83" i="2"/>
  <c r="K83" i="2"/>
  <c r="G83" i="2"/>
  <c r="F24" i="3"/>
  <c r="F83" i="2"/>
  <c r="E24" i="3"/>
  <c r="N83" i="2" l="1"/>
  <c r="E25" i="3" s="1"/>
  <c r="O83" i="2"/>
  <c r="F84" i="2"/>
  <c r="G84" i="2"/>
  <c r="J84" i="2"/>
  <c r="K84" i="2"/>
  <c r="G25" i="3" l="1"/>
  <c r="F25" i="3"/>
  <c r="O84" i="2"/>
  <c r="N84" i="2"/>
  <c r="G26" i="3" s="1"/>
  <c r="J85" i="2"/>
  <c r="K85" i="2"/>
  <c r="E26" i="3"/>
  <c r="F26" i="3"/>
  <c r="F85" i="2"/>
  <c r="G85" i="2"/>
  <c r="N85" i="2" l="1"/>
  <c r="F27" i="3" s="1"/>
  <c r="O85" i="2"/>
  <c r="F86" i="2"/>
  <c r="G86" i="2"/>
  <c r="J86" i="2"/>
  <c r="K86" i="2"/>
  <c r="E27" i="3" l="1"/>
  <c r="G27" i="3"/>
  <c r="N86" i="2"/>
  <c r="F28" i="3" s="1"/>
  <c r="O86" i="2"/>
  <c r="J87" i="2"/>
  <c r="K87" i="2"/>
  <c r="F87" i="2"/>
  <c r="G87" i="2"/>
  <c r="G28" i="3" l="1"/>
  <c r="N87" i="2"/>
  <c r="G29" i="3" s="1"/>
  <c r="O87" i="2"/>
  <c r="E28" i="3"/>
  <c r="G88" i="2"/>
  <c r="F88" i="2"/>
  <c r="K88" i="2"/>
  <c r="J88" i="2"/>
  <c r="O88" i="2" l="1"/>
  <c r="N88" i="2"/>
  <c r="E29" i="3"/>
  <c r="F29" i="3"/>
  <c r="K89" i="2"/>
  <c r="J89" i="2"/>
  <c r="G89" i="2"/>
  <c r="G30" i="3"/>
  <c r="F89" i="2"/>
  <c r="E30" i="3"/>
  <c r="F30" i="3"/>
  <c r="O89" i="2" l="1"/>
  <c r="N89" i="2"/>
  <c r="F31" i="3" s="1"/>
  <c r="F90" i="2"/>
  <c r="G90" i="2"/>
  <c r="G31" i="3"/>
  <c r="J90" i="2"/>
  <c r="K90" i="2"/>
  <c r="E31" i="3" l="1"/>
  <c r="O90" i="2"/>
  <c r="N90" i="2"/>
  <c r="E32" i="3" s="1"/>
  <c r="J91" i="2"/>
  <c r="K91" i="2"/>
  <c r="F91" i="2"/>
  <c r="G91" i="2"/>
  <c r="N91" i="2" l="1"/>
  <c r="O91" i="2"/>
  <c r="F32" i="3"/>
  <c r="G32" i="3"/>
  <c r="G92" i="2"/>
  <c r="F92" i="2"/>
  <c r="G33" i="3"/>
  <c r="E33" i="3"/>
  <c r="K92" i="2"/>
  <c r="J92" i="2"/>
  <c r="F33" i="3"/>
  <c r="O92" i="2" l="1"/>
  <c r="N92" i="2"/>
  <c r="J93" i="2"/>
  <c r="K93" i="2"/>
  <c r="G34" i="3"/>
  <c r="G93" i="2"/>
  <c r="F93" i="2"/>
  <c r="N93" i="2" l="1"/>
  <c r="F35" i="3" s="1"/>
  <c r="O93" i="2"/>
  <c r="F34" i="3"/>
  <c r="E34" i="3"/>
  <c r="F94" i="2"/>
  <c r="G94" i="2"/>
  <c r="K94" i="2"/>
  <c r="J94" i="2"/>
  <c r="G35" i="3" l="1"/>
  <c r="E35" i="3"/>
  <c r="O94" i="2"/>
  <c r="N94" i="2"/>
  <c r="E36" i="3" s="1"/>
  <c r="J95" i="2"/>
  <c r="K95" i="2"/>
  <c r="G36" i="3"/>
  <c r="G95" i="2"/>
  <c r="F95" i="2"/>
  <c r="O95" i="2" l="1"/>
  <c r="N95" i="2"/>
  <c r="F36" i="3"/>
  <c r="G96" i="2"/>
  <c r="F96" i="2"/>
  <c r="G37" i="3"/>
  <c r="F37" i="3"/>
  <c r="E37" i="3"/>
  <c r="J96" i="2"/>
  <c r="K96" i="2"/>
  <c r="O96" i="2" l="1"/>
  <c r="N96" i="2"/>
  <c r="G38" i="3" s="1"/>
  <c r="J97" i="2"/>
  <c r="K97" i="2"/>
  <c r="G97" i="2"/>
  <c r="F38" i="3"/>
  <c r="F97" i="2"/>
  <c r="E38" i="3" l="1"/>
  <c r="O97" i="2"/>
  <c r="N97" i="2"/>
  <c r="G98" i="2"/>
  <c r="F98" i="2"/>
  <c r="F39" i="3"/>
  <c r="E39" i="3"/>
  <c r="G39" i="3"/>
  <c r="K98" i="2"/>
  <c r="J98" i="2"/>
  <c r="O98" i="2" l="1"/>
  <c r="N98" i="2"/>
  <c r="G40" i="3" s="1"/>
  <c r="G99" i="2"/>
  <c r="E40" i="3"/>
  <c r="F40" i="3"/>
  <c r="F99" i="2"/>
  <c r="J99" i="2"/>
  <c r="K99" i="2"/>
  <c r="N99" i="2" l="1"/>
  <c r="E41" i="3" s="1"/>
  <c r="O99" i="2"/>
  <c r="K100" i="2"/>
  <c r="J100" i="2"/>
  <c r="F100" i="2"/>
  <c r="G100" i="2"/>
  <c r="G41" i="3" l="1"/>
  <c r="F41" i="3"/>
  <c r="N100" i="2"/>
  <c r="O100" i="2"/>
  <c r="F101" i="2"/>
  <c r="G101" i="2"/>
  <c r="G42" i="3"/>
  <c r="F42" i="3"/>
  <c r="J101" i="2"/>
  <c r="K101" i="2"/>
  <c r="E42" i="3"/>
  <c r="O101" i="2" l="1"/>
  <c r="N101" i="2"/>
  <c r="J102" i="2"/>
  <c r="K102" i="2"/>
  <c r="F102" i="2"/>
  <c r="G102" i="2"/>
  <c r="O102" i="2" l="1"/>
  <c r="N102" i="2"/>
  <c r="F44" i="3" s="1"/>
  <c r="G43" i="3"/>
  <c r="E43" i="3"/>
  <c r="F43" i="3"/>
  <c r="F103" i="2"/>
  <c r="G103" i="2"/>
  <c r="G44" i="3"/>
  <c r="J103" i="2"/>
  <c r="K103" i="2"/>
  <c r="E44" i="3"/>
  <c r="O103" i="2" l="1"/>
  <c r="N103" i="2"/>
  <c r="F45" i="3" s="1"/>
  <c r="J104" i="2"/>
  <c r="K104" i="2"/>
  <c r="F104" i="2"/>
  <c r="G104" i="2"/>
  <c r="E45" i="3"/>
  <c r="N104" i="2" l="1"/>
  <c r="O104" i="2"/>
  <c r="G45" i="3"/>
  <c r="F105" i="2"/>
  <c r="G105" i="2"/>
  <c r="K105" i="2"/>
  <c r="J105" i="2"/>
  <c r="O105" i="2" l="1"/>
  <c r="N105" i="2"/>
  <c r="F46" i="3"/>
  <c r="G46" i="3"/>
  <c r="E46" i="3"/>
  <c r="K106" i="2"/>
  <c r="J106" i="2"/>
  <c r="G106" i="2"/>
  <c r="F106" i="2"/>
  <c r="G47" i="3"/>
  <c r="E47" i="3"/>
  <c r="F47" i="3"/>
  <c r="O106" i="2" l="1"/>
  <c r="N106" i="2"/>
  <c r="G48" i="3" s="1"/>
  <c r="G107" i="2"/>
  <c r="E48" i="3"/>
  <c r="F48" i="3"/>
  <c r="F107" i="2"/>
  <c r="J107" i="2"/>
  <c r="K107" i="2"/>
  <c r="O107" i="2" l="1"/>
  <c r="N107" i="2"/>
  <c r="F49" i="3" s="1"/>
  <c r="J108" i="2"/>
  <c r="K108" i="2"/>
  <c r="G108" i="2"/>
  <c r="F108" i="2"/>
  <c r="E49" i="3"/>
  <c r="G49" i="3"/>
  <c r="O108" i="2" l="1"/>
  <c r="N108" i="2"/>
  <c r="E50" i="3" s="1"/>
  <c r="F50" i="3"/>
  <c r="F109" i="2"/>
  <c r="G50" i="3"/>
  <c r="G109" i="2"/>
  <c r="J109" i="2"/>
  <c r="K109" i="2"/>
  <c r="O109" i="2" l="1"/>
  <c r="N109" i="2"/>
  <c r="G51" i="3" s="1"/>
  <c r="K110" i="2"/>
  <c r="J110" i="2"/>
  <c r="G110" i="2"/>
  <c r="F110" i="2"/>
  <c r="F51" i="3"/>
  <c r="E51" i="3"/>
  <c r="O110" i="2" l="1"/>
  <c r="N110" i="2"/>
  <c r="G52" i="3" s="1"/>
  <c r="G111" i="2"/>
  <c r="E52" i="3"/>
  <c r="F52" i="3"/>
  <c r="F111" i="2"/>
  <c r="J111" i="2"/>
  <c r="K111" i="2"/>
  <c r="N111" i="2" l="1"/>
  <c r="O111" i="2"/>
  <c r="K112" i="2"/>
  <c r="J112" i="2"/>
  <c r="G112" i="2"/>
  <c r="F112" i="2"/>
  <c r="F53" i="3"/>
  <c r="E53" i="3"/>
  <c r="G53" i="3"/>
  <c r="N112" i="2" l="1"/>
  <c r="O112" i="2"/>
  <c r="G54" i="3"/>
  <c r="G113" i="2"/>
  <c r="E54" i="3"/>
  <c r="F54" i="3"/>
  <c r="F113" i="2"/>
  <c r="J113" i="2"/>
  <c r="K113" i="2"/>
  <c r="O113" i="2" l="1"/>
  <c r="N113" i="2"/>
  <c r="F55" i="3" s="1"/>
  <c r="J114" i="2"/>
  <c r="K114" i="2"/>
  <c r="F114" i="2"/>
  <c r="G114" i="2"/>
  <c r="G55" i="3"/>
  <c r="E55" i="3"/>
  <c r="O114" i="2" l="1"/>
  <c r="N114" i="2"/>
  <c r="G56" i="3" s="1"/>
  <c r="G115" i="2"/>
  <c r="E56" i="3"/>
  <c r="F56" i="3"/>
  <c r="F115" i="2"/>
  <c r="J115" i="2"/>
  <c r="K115" i="2"/>
  <c r="O115" i="2" l="1"/>
  <c r="N115" i="2"/>
  <c r="J116" i="2"/>
  <c r="K116" i="2"/>
  <c r="F116" i="2"/>
  <c r="G116" i="2"/>
  <c r="F57" i="3"/>
  <c r="O116" i="2" l="1"/>
  <c r="N116" i="2"/>
  <c r="E57" i="3"/>
  <c r="G57" i="3"/>
  <c r="G58" i="3"/>
  <c r="G117" i="2"/>
  <c r="E58" i="3"/>
  <c r="F58" i="3"/>
  <c r="F117" i="2"/>
  <c r="J117" i="2"/>
  <c r="K117" i="2"/>
  <c r="N117" i="2" l="1"/>
  <c r="E59" i="3" s="1"/>
  <c r="O117" i="2"/>
  <c r="J118" i="2"/>
  <c r="K118" i="2"/>
  <c r="F118" i="2"/>
  <c r="G118" i="2"/>
  <c r="G59" i="3" l="1"/>
  <c r="F59" i="3"/>
  <c r="O118" i="2"/>
  <c r="N118" i="2"/>
  <c r="G119" i="2"/>
  <c r="F60" i="3"/>
  <c r="F119" i="2"/>
  <c r="J119" i="2"/>
  <c r="K119" i="2"/>
  <c r="N119" i="2" l="1"/>
  <c r="E61" i="3" s="1"/>
  <c r="O119" i="2"/>
  <c r="G60" i="3"/>
  <c r="E60" i="3"/>
  <c r="K120" i="2"/>
  <c r="J120" i="2"/>
  <c r="F120" i="2"/>
  <c r="G120" i="2"/>
  <c r="G61" i="3"/>
  <c r="F61" i="3" l="1"/>
  <c r="O120" i="2"/>
  <c r="N120" i="2"/>
  <c r="F62" i="3" s="1"/>
  <c r="J121" i="2"/>
  <c r="K121" i="2"/>
  <c r="E62" i="3"/>
  <c r="G62" i="3"/>
  <c r="G121" i="2"/>
  <c r="F121" i="2"/>
  <c r="O121" i="2" l="1"/>
  <c r="N121" i="2"/>
  <c r="F122" i="2"/>
  <c r="G122" i="2"/>
  <c r="G63" i="3"/>
  <c r="E63" i="3"/>
  <c r="F63" i="3"/>
  <c r="K122" i="2"/>
  <c r="J122" i="2"/>
  <c r="N122" i="2" l="1"/>
  <c r="O122" i="2"/>
  <c r="J123" i="2"/>
  <c r="K123" i="2"/>
  <c r="G123" i="2"/>
  <c r="F123" i="2"/>
  <c r="O123" i="2" l="1"/>
  <c r="N123" i="2"/>
  <c r="E65" i="3" s="1"/>
  <c r="E64" i="3"/>
  <c r="F64" i="3"/>
  <c r="G64" i="3"/>
  <c r="F124" i="2"/>
  <c r="G124" i="2"/>
  <c r="K124" i="2"/>
  <c r="J124" i="2"/>
  <c r="G65" i="3" l="1"/>
  <c r="F65" i="3"/>
  <c r="N124" i="2"/>
  <c r="E66" i="3" s="1"/>
  <c r="O124" i="2"/>
  <c r="J125" i="2"/>
  <c r="K125" i="2"/>
  <c r="G125" i="2"/>
  <c r="F125" i="2"/>
  <c r="F66" i="3" l="1"/>
  <c r="G66" i="3"/>
  <c r="O125" i="2"/>
  <c r="N125" i="2"/>
  <c r="F126" i="2"/>
  <c r="G126" i="2"/>
  <c r="E67" i="3"/>
  <c r="G67" i="3"/>
  <c r="K126" i="2"/>
  <c r="J126" i="2"/>
  <c r="O126" i="2" l="1"/>
  <c r="N126" i="2"/>
  <c r="F68" i="3" s="1"/>
  <c r="F67" i="3"/>
  <c r="J127" i="2"/>
  <c r="K127" i="2"/>
  <c r="F127" i="2"/>
  <c r="G127" i="2"/>
  <c r="G68" i="3"/>
  <c r="E68" i="3" l="1"/>
  <c r="N127" i="2"/>
  <c r="F69" i="3" s="1"/>
  <c r="O127" i="2"/>
  <c r="F128" i="2"/>
  <c r="G128" i="2"/>
  <c r="J128" i="2"/>
  <c r="K128" i="2"/>
  <c r="E69" i="3" l="1"/>
  <c r="G69" i="3"/>
  <c r="N128" i="2"/>
  <c r="F70" i="3" s="1"/>
  <c r="O128" i="2"/>
  <c r="K129" i="2"/>
  <c r="J129" i="2"/>
  <c r="E70" i="3"/>
  <c r="G129" i="2"/>
  <c r="F129" i="2"/>
  <c r="G70" i="3" l="1"/>
  <c r="N129" i="2"/>
  <c r="G71" i="3" s="1"/>
  <c r="O129" i="2"/>
  <c r="F130" i="2"/>
  <c r="G130" i="2"/>
  <c r="J130" i="2"/>
  <c r="K130" i="2"/>
  <c r="E71" i="3" l="1"/>
  <c r="F71" i="3"/>
  <c r="N130" i="2"/>
  <c r="O130" i="2"/>
  <c r="J131" i="2"/>
  <c r="K131" i="2"/>
  <c r="F131" i="2"/>
  <c r="G72" i="3"/>
  <c r="G131" i="2"/>
  <c r="N131" i="2" l="1"/>
  <c r="E73" i="3" s="1"/>
  <c r="O131" i="2"/>
  <c r="F72" i="3"/>
  <c r="E72" i="3"/>
  <c r="G132" i="2"/>
  <c r="F132" i="2"/>
  <c r="J132" i="2"/>
  <c r="K132" i="2"/>
  <c r="O132" i="2" l="1"/>
  <c r="N132" i="2"/>
  <c r="G73" i="3"/>
  <c r="F73" i="3"/>
  <c r="G74" i="3"/>
  <c r="E74" i="3"/>
  <c r="F74" i="3"/>
  <c r="F133" i="2"/>
  <c r="G133" i="2"/>
  <c r="J133" i="2"/>
  <c r="K133" i="2"/>
  <c r="N133" i="2" l="1"/>
  <c r="O133" i="2"/>
  <c r="K134" i="2"/>
  <c r="J134" i="2"/>
  <c r="G134" i="2"/>
  <c r="F134" i="2"/>
  <c r="G75" i="3"/>
  <c r="F75" i="3"/>
  <c r="E75" i="3"/>
  <c r="O134" i="2" l="1"/>
  <c r="N134" i="2"/>
  <c r="E76" i="3" s="1"/>
  <c r="F76" i="3"/>
  <c r="G135" i="2"/>
  <c r="G76" i="3"/>
  <c r="F135" i="2"/>
  <c r="K135" i="2"/>
  <c r="J135" i="2"/>
  <c r="O135" i="2" l="1"/>
  <c r="N135" i="2"/>
  <c r="G77" i="3" s="1"/>
  <c r="K136" i="2"/>
  <c r="J136" i="2"/>
  <c r="F136" i="2"/>
  <c r="E77" i="3"/>
  <c r="G136" i="2"/>
  <c r="F77" i="3"/>
  <c r="N136" i="2" l="1"/>
  <c r="F78" i="3" s="1"/>
  <c r="O136" i="2"/>
  <c r="K137" i="2"/>
  <c r="J137" i="2"/>
  <c r="F137" i="2"/>
  <c r="G137" i="2"/>
  <c r="E78" i="3" l="1"/>
  <c r="G78" i="3"/>
  <c r="N137" i="2"/>
  <c r="G79" i="3" s="1"/>
  <c r="O137" i="2"/>
  <c r="K138" i="2"/>
  <c r="J138" i="2"/>
  <c r="F79" i="3"/>
  <c r="E79" i="3"/>
  <c r="F138" i="2"/>
  <c r="G138" i="2"/>
  <c r="N138" i="2" l="1"/>
  <c r="F80" i="3" s="1"/>
  <c r="O138" i="2"/>
  <c r="G139" i="2"/>
  <c r="F139" i="2"/>
  <c r="K139" i="2"/>
  <c r="J139" i="2"/>
  <c r="N139" i="2" l="1"/>
  <c r="E81" i="3" s="1"/>
  <c r="O139" i="2"/>
  <c r="G80" i="3"/>
  <c r="E80" i="3"/>
  <c r="J140" i="2"/>
  <c r="K140" i="2"/>
  <c r="F140" i="2"/>
  <c r="G140" i="2"/>
  <c r="G81" i="3"/>
  <c r="F81" i="3"/>
  <c r="O140" i="2" l="1"/>
  <c r="N140" i="2"/>
  <c r="G82" i="3" s="1"/>
  <c r="G141" i="2"/>
  <c r="E82" i="3"/>
  <c r="F82" i="3"/>
  <c r="F141" i="2"/>
  <c r="J141" i="2"/>
  <c r="K141" i="2"/>
  <c r="N141" i="2" l="1"/>
  <c r="G83" i="3" s="1"/>
  <c r="O141" i="2"/>
  <c r="K142" i="2"/>
  <c r="J142" i="2"/>
  <c r="F142" i="2"/>
  <c r="G142" i="2"/>
  <c r="F83" i="3"/>
  <c r="E83" i="3"/>
  <c r="N142" i="2" l="1"/>
  <c r="F84" i="3" s="1"/>
  <c r="O142" i="2"/>
  <c r="J143" i="2"/>
  <c r="K143" i="2"/>
  <c r="F143" i="2"/>
  <c r="G143" i="2"/>
  <c r="E84" i="3" l="1"/>
  <c r="G84" i="3"/>
  <c r="O143" i="2"/>
  <c r="N143" i="2"/>
  <c r="G85" i="3" s="1"/>
  <c r="G144" i="2"/>
  <c r="E85" i="3"/>
  <c r="F144" i="2"/>
  <c r="F85" i="3"/>
  <c r="K144" i="2"/>
  <c r="J144" i="2"/>
  <c r="N144" i="2" l="1"/>
  <c r="O144" i="2"/>
  <c r="K145" i="2"/>
  <c r="J145" i="2"/>
  <c r="F86" i="3"/>
  <c r="G86" i="3"/>
  <c r="F145" i="2"/>
  <c r="E86" i="3"/>
  <c r="G145" i="2"/>
  <c r="O145" i="2" l="1"/>
  <c r="N145" i="2"/>
  <c r="J146" i="2"/>
  <c r="K146" i="2"/>
  <c r="E87" i="3"/>
  <c r="G146" i="2"/>
  <c r="F87" i="3"/>
  <c r="G87" i="3"/>
  <c r="F146" i="2"/>
  <c r="N146" i="2" l="1"/>
  <c r="F88" i="3" s="1"/>
  <c r="O146" i="2"/>
  <c r="F147" i="2"/>
  <c r="G147" i="2"/>
  <c r="J147" i="2"/>
  <c r="K147" i="2"/>
  <c r="G88" i="3" l="1"/>
  <c r="E88" i="3"/>
  <c r="N147" i="2"/>
  <c r="O147" i="2"/>
  <c r="J148" i="2"/>
  <c r="K148" i="2"/>
  <c r="F89" i="3"/>
  <c r="E89" i="3"/>
  <c r="G148" i="2"/>
  <c r="F148" i="2"/>
  <c r="N148" i="2" l="1"/>
  <c r="F90" i="3" s="1"/>
  <c r="O148" i="2"/>
  <c r="G89" i="3"/>
  <c r="F149" i="2"/>
  <c r="G149" i="2"/>
  <c r="K149" i="2"/>
  <c r="J149" i="2"/>
  <c r="O149" i="2" l="1"/>
  <c r="N149" i="2"/>
  <c r="G90" i="3"/>
  <c r="E90" i="3"/>
  <c r="K150" i="2"/>
  <c r="J150" i="2"/>
  <c r="F91" i="3"/>
  <c r="E91" i="3"/>
  <c r="F150" i="2"/>
  <c r="G91" i="3"/>
  <c r="G150" i="2"/>
  <c r="N150" i="2" l="1"/>
  <c r="O150" i="2"/>
  <c r="K151" i="2"/>
  <c r="J151" i="2"/>
  <c r="G151" i="2"/>
  <c r="F92" i="3"/>
  <c r="F151" i="2"/>
  <c r="N151" i="2" l="1"/>
  <c r="O151" i="2"/>
  <c r="E92" i="3"/>
  <c r="G92" i="3"/>
  <c r="K152" i="2"/>
  <c r="J152" i="2"/>
  <c r="G152" i="2"/>
  <c r="F152" i="2"/>
  <c r="G93" i="3"/>
  <c r="F93" i="3"/>
  <c r="E93" i="3"/>
  <c r="O152" i="2" l="1"/>
  <c r="N152" i="2"/>
  <c r="G94" i="3"/>
  <c r="F153" i="2"/>
  <c r="E94" i="3"/>
  <c r="F94" i="3"/>
  <c r="G153" i="2"/>
  <c r="K153" i="2"/>
  <c r="J153" i="2"/>
  <c r="N153" i="2" l="1"/>
  <c r="F95" i="3" s="1"/>
  <c r="O153" i="2"/>
  <c r="G154" i="2"/>
  <c r="F154" i="2"/>
  <c r="K154" i="2"/>
  <c r="J154" i="2"/>
  <c r="G95" i="3" l="1"/>
  <c r="E95" i="3"/>
  <c r="N154" i="2"/>
  <c r="O154" i="2"/>
  <c r="K155" i="2"/>
  <c r="J155" i="2"/>
  <c r="G155" i="2"/>
  <c r="G96" i="3"/>
  <c r="F155" i="2"/>
  <c r="N155" i="2" l="1"/>
  <c r="O155" i="2"/>
  <c r="F96" i="3"/>
  <c r="E96" i="3"/>
  <c r="J156" i="2"/>
  <c r="K156" i="2"/>
  <c r="G156" i="2"/>
  <c r="E97" i="3"/>
  <c r="F156" i="2"/>
  <c r="F97" i="3"/>
  <c r="G97" i="3"/>
  <c r="O156" i="2" l="1"/>
  <c r="N156" i="2"/>
  <c r="F98" i="3"/>
  <c r="G98" i="3"/>
  <c r="F157" i="2"/>
  <c r="E98" i="3"/>
  <c r="G157" i="2"/>
  <c r="K157" i="2"/>
  <c r="J157" i="2"/>
  <c r="N157" i="2" l="1"/>
  <c r="O157" i="2"/>
  <c r="J158" i="2"/>
  <c r="K158" i="2"/>
  <c r="E99" i="3"/>
  <c r="G158" i="2"/>
  <c r="F99" i="3"/>
  <c r="G99" i="3"/>
  <c r="F158" i="2"/>
  <c r="O158" i="2" l="1"/>
  <c r="N158" i="2"/>
  <c r="F159" i="2"/>
  <c r="G159" i="2"/>
  <c r="F100" i="3"/>
  <c r="G100" i="3"/>
  <c r="E100" i="3"/>
  <c r="J159" i="2"/>
  <c r="K159" i="2"/>
  <c r="O159" i="2" l="1"/>
  <c r="N159" i="2"/>
  <c r="K160" i="2"/>
  <c r="J160" i="2"/>
  <c r="F101" i="3"/>
  <c r="E101" i="3"/>
  <c r="F160" i="2"/>
  <c r="G101" i="3"/>
  <c r="G160" i="2"/>
  <c r="N160" i="2" l="1"/>
  <c r="F102" i="3" s="1"/>
  <c r="O160" i="2"/>
  <c r="K161" i="2"/>
  <c r="J161" i="2"/>
  <c r="G161" i="2"/>
  <c r="F161" i="2"/>
  <c r="N161" i="2" l="1"/>
  <c r="E103" i="3" s="1"/>
  <c r="O161" i="2"/>
  <c r="G102" i="3"/>
  <c r="E102" i="3"/>
  <c r="K162" i="2"/>
  <c r="J162" i="2"/>
  <c r="G162" i="2"/>
  <c r="F162" i="2"/>
  <c r="F103" i="3" l="1"/>
  <c r="G103" i="3"/>
  <c r="N162" i="2"/>
  <c r="O162" i="2"/>
  <c r="G104" i="3"/>
  <c r="G163" i="2"/>
  <c r="E104" i="3"/>
  <c r="F104" i="3"/>
  <c r="F163" i="2"/>
  <c r="J163" i="2"/>
  <c r="K163" i="2"/>
  <c r="O163" i="2" l="1"/>
  <c r="N163" i="2"/>
  <c r="G105" i="3" s="1"/>
  <c r="K164" i="2"/>
  <c r="J164" i="2"/>
  <c r="F164" i="2"/>
  <c r="G164" i="2"/>
  <c r="F105" i="3"/>
  <c r="E105" i="3"/>
  <c r="O164" i="2" l="1"/>
  <c r="N164" i="2"/>
  <c r="K165" i="2"/>
  <c r="J165" i="2"/>
  <c r="G106" i="3"/>
  <c r="E106" i="3"/>
  <c r="G165" i="2"/>
  <c r="F165" i="2"/>
  <c r="O165" i="2" l="1"/>
  <c r="N165" i="2"/>
  <c r="F107" i="3" s="1"/>
  <c r="F106" i="3"/>
  <c r="J166" i="2"/>
  <c r="K166" i="2"/>
  <c r="G166" i="2"/>
  <c r="E107" i="3"/>
  <c r="F166" i="2"/>
  <c r="G107" i="3" l="1"/>
  <c r="O166" i="2"/>
  <c r="N166" i="2"/>
  <c r="F108" i="3" s="1"/>
  <c r="G108" i="3"/>
  <c r="F167" i="2"/>
  <c r="E108" i="3"/>
  <c r="G167" i="2"/>
  <c r="K167" i="2"/>
  <c r="J167" i="2"/>
  <c r="O167" i="2" l="1"/>
  <c r="N167" i="2"/>
  <c r="G109" i="3" s="1"/>
  <c r="J168" i="2"/>
  <c r="K168" i="2"/>
  <c r="F168" i="2"/>
  <c r="E109" i="3"/>
  <c r="G168" i="2"/>
  <c r="F109" i="3"/>
  <c r="N168" i="2" l="1"/>
  <c r="O168" i="2"/>
  <c r="E110" i="3"/>
  <c r="F169" i="2"/>
  <c r="G169" i="2"/>
  <c r="F110" i="3"/>
  <c r="G110" i="3"/>
  <c r="K169" i="2"/>
  <c r="J169" i="2"/>
  <c r="N169" i="2" l="1"/>
  <c r="G111" i="3" s="1"/>
  <c r="O169" i="2"/>
  <c r="J170" i="2"/>
  <c r="K170" i="2"/>
  <c r="F170" i="2"/>
  <c r="G170" i="2"/>
  <c r="E111" i="3"/>
  <c r="F111" i="3"/>
  <c r="O170" i="2" l="1"/>
  <c r="N170" i="2"/>
  <c r="G112" i="3"/>
  <c r="G171" i="2"/>
  <c r="E112" i="3"/>
  <c r="F112" i="3"/>
  <c r="F171" i="2"/>
  <c r="J171" i="2"/>
  <c r="K171" i="2"/>
  <c r="O171" i="2" l="1"/>
  <c r="N171" i="2"/>
  <c r="J172" i="2"/>
  <c r="K172" i="2"/>
  <c r="F172" i="2"/>
  <c r="G172" i="2"/>
  <c r="G113" i="3"/>
  <c r="F113" i="3"/>
  <c r="O172" i="2" l="1"/>
  <c r="N172" i="2"/>
  <c r="G114" i="3" s="1"/>
  <c r="E113" i="3"/>
  <c r="F114" i="3"/>
  <c r="F173" i="2"/>
  <c r="G173" i="2"/>
  <c r="J173" i="2"/>
  <c r="K173" i="2"/>
  <c r="E114" i="3" l="1"/>
  <c r="N173" i="2"/>
  <c r="E115" i="3" s="1"/>
  <c r="O173" i="2"/>
  <c r="K174" i="2"/>
  <c r="J174" i="2"/>
  <c r="G174" i="2"/>
  <c r="F174" i="2"/>
  <c r="F115" i="3"/>
  <c r="G115" i="3" l="1"/>
  <c r="O174" i="2"/>
  <c r="N174" i="2"/>
  <c r="G116" i="3" s="1"/>
  <c r="G175" i="2"/>
  <c r="E116" i="3"/>
  <c r="F116" i="3"/>
  <c r="F175" i="2"/>
  <c r="J175" i="2"/>
  <c r="K175" i="2"/>
  <c r="N175" i="2" l="1"/>
  <c r="G117" i="3" s="1"/>
  <c r="O175" i="2"/>
  <c r="J176" i="2"/>
  <c r="K176" i="2"/>
  <c r="F176" i="2"/>
  <c r="G176" i="2"/>
  <c r="F117" i="3"/>
  <c r="E117" i="3" l="1"/>
  <c r="O176" i="2"/>
  <c r="N176" i="2"/>
  <c r="G118" i="3" s="1"/>
  <c r="G177" i="2"/>
  <c r="E118" i="3"/>
  <c r="F118" i="3"/>
  <c r="F177" i="2"/>
  <c r="J177" i="2"/>
  <c r="K177" i="2"/>
  <c r="N177" i="2" l="1"/>
  <c r="G119" i="3" s="1"/>
  <c r="O177" i="2"/>
  <c r="K178" i="2"/>
  <c r="J178" i="2"/>
  <c r="F178" i="2"/>
  <c r="G178" i="2"/>
  <c r="F119" i="3"/>
  <c r="E119" i="3" l="1"/>
  <c r="N178" i="2"/>
  <c r="F120" i="3" s="1"/>
  <c r="O178" i="2"/>
  <c r="J179" i="2"/>
  <c r="K179" i="2"/>
  <c r="G120" i="3"/>
  <c r="G179" i="2"/>
  <c r="E120" i="3"/>
  <c r="F179" i="2"/>
  <c r="N179" i="2" l="1"/>
  <c r="O179" i="2"/>
  <c r="F180" i="2"/>
  <c r="G180" i="2"/>
  <c r="G121" i="3"/>
  <c r="E121" i="3"/>
  <c r="F121" i="3"/>
  <c r="K180" i="2"/>
  <c r="J180" i="2"/>
  <c r="N180" i="2" l="1"/>
  <c r="O180" i="2"/>
  <c r="J181" i="2"/>
  <c r="K181" i="2"/>
  <c r="G122" i="3"/>
  <c r="G181" i="2"/>
  <c r="E122" i="3"/>
  <c r="F122" i="3"/>
  <c r="F181" i="2"/>
  <c r="N181" i="2" l="1"/>
  <c r="O181" i="2"/>
  <c r="F182" i="2"/>
  <c r="G182" i="2"/>
  <c r="G123" i="3"/>
  <c r="E123" i="3"/>
  <c r="F123" i="3"/>
  <c r="J182" i="2"/>
  <c r="K182" i="2"/>
  <c r="N182" i="2" l="1"/>
  <c r="E124" i="3" s="1"/>
  <c r="O182" i="2"/>
  <c r="J183" i="2"/>
  <c r="K183" i="2"/>
  <c r="G124" i="3"/>
  <c r="G183" i="2"/>
  <c r="F124" i="3"/>
  <c r="F183" i="2"/>
  <c r="O183" i="2" l="1"/>
  <c r="N183" i="2"/>
  <c r="F184" i="2"/>
  <c r="G184" i="2"/>
  <c r="G125" i="3"/>
  <c r="E125" i="3"/>
  <c r="K184" i="2"/>
  <c r="J184" i="2"/>
  <c r="N184" i="2" l="1"/>
  <c r="O184" i="2"/>
  <c r="F125" i="3"/>
  <c r="J185" i="2"/>
  <c r="K185" i="2"/>
  <c r="E126" i="3"/>
  <c r="G126" i="3"/>
  <c r="G185" i="2"/>
  <c r="F126" i="3"/>
  <c r="F185" i="2"/>
  <c r="N185" i="2" l="1"/>
  <c r="O185" i="2"/>
  <c r="F186" i="2"/>
  <c r="G186" i="2"/>
  <c r="G127" i="3"/>
  <c r="E127" i="3"/>
  <c r="F127" i="3"/>
  <c r="K186" i="2"/>
  <c r="J186" i="2"/>
  <c r="O186" i="2" l="1"/>
  <c r="N186" i="2"/>
  <c r="J187" i="2"/>
  <c r="K187" i="2"/>
  <c r="G128" i="3"/>
  <c r="G187" i="2"/>
  <c r="E128" i="3"/>
  <c r="F128" i="3"/>
  <c r="F187" i="2"/>
  <c r="N187" i="2" l="1"/>
  <c r="O187" i="2"/>
  <c r="F188" i="2"/>
  <c r="G188" i="2"/>
  <c r="G129" i="3"/>
  <c r="E129" i="3"/>
  <c r="F129" i="3"/>
  <c r="K188" i="2"/>
  <c r="J188" i="2"/>
  <c r="N188" i="2" l="1"/>
  <c r="E130" i="3" s="1"/>
  <c r="O188" i="2"/>
  <c r="J189" i="2"/>
  <c r="K189" i="2"/>
  <c r="G189" i="2"/>
  <c r="F189" i="2"/>
  <c r="F130" i="3" l="1"/>
  <c r="G130" i="3"/>
  <c r="N189" i="2"/>
  <c r="F131" i="3" s="1"/>
  <c r="O189" i="2"/>
  <c r="F190" i="2"/>
  <c r="G190" i="2"/>
  <c r="G131" i="3"/>
  <c r="E131" i="3"/>
  <c r="K190" i="2"/>
  <c r="J190" i="2"/>
  <c r="N190" i="2" l="1"/>
  <c r="G132" i="3" s="1"/>
  <c r="O190" i="2"/>
  <c r="J191" i="2"/>
  <c r="K191" i="2"/>
  <c r="G191" i="2"/>
  <c r="F191" i="2"/>
  <c r="E132" i="3" l="1"/>
  <c r="F132" i="3"/>
  <c r="N191" i="2"/>
  <c r="F133" i="3" s="1"/>
  <c r="O191" i="2"/>
  <c r="F192" i="2"/>
  <c r="G192" i="2"/>
  <c r="G133" i="3"/>
  <c r="E133" i="3"/>
  <c r="K192" i="2"/>
  <c r="J192" i="2"/>
  <c r="O192" i="2" l="1"/>
  <c r="N192" i="2"/>
  <c r="E134" i="3" s="1"/>
  <c r="J193" i="2"/>
  <c r="K193" i="2"/>
  <c r="G193" i="2"/>
  <c r="F193" i="2"/>
  <c r="N193" i="2" l="1"/>
  <c r="G135" i="3" s="1"/>
  <c r="O193" i="2"/>
  <c r="F134" i="3"/>
  <c r="G134" i="3"/>
  <c r="F194" i="2"/>
  <c r="G194" i="2"/>
  <c r="E135" i="3"/>
  <c r="K194" i="2"/>
  <c r="J194" i="2"/>
  <c r="F135" i="3" l="1"/>
  <c r="N194" i="2"/>
  <c r="F136" i="3" s="1"/>
  <c r="O194" i="2"/>
  <c r="J195" i="2"/>
  <c r="K195" i="2"/>
  <c r="G136" i="3"/>
  <c r="G195" i="2"/>
  <c r="E136" i="3"/>
  <c r="F195" i="2"/>
  <c r="N195" i="2" l="1"/>
  <c r="G137" i="3" s="1"/>
  <c r="O195" i="2"/>
  <c r="F196" i="2"/>
  <c r="G196" i="2"/>
  <c r="E137" i="3"/>
  <c r="F137" i="3"/>
  <c r="K196" i="2"/>
  <c r="J196" i="2"/>
  <c r="N196" i="2" l="1"/>
  <c r="E138" i="3" s="1"/>
  <c r="O196" i="2"/>
  <c r="J197" i="2"/>
  <c r="K197" i="2"/>
  <c r="G197" i="2"/>
  <c r="F197" i="2"/>
  <c r="G138" i="3" l="1"/>
  <c r="F138" i="3"/>
  <c r="O197" i="2"/>
  <c r="N197" i="2"/>
  <c r="E139" i="3" s="1"/>
  <c r="F198" i="2"/>
  <c r="G198" i="2"/>
  <c r="K198" i="2"/>
  <c r="J198" i="2"/>
  <c r="N198" i="2" l="1"/>
  <c r="O198" i="2"/>
  <c r="F139" i="3"/>
  <c r="G139" i="3"/>
  <c r="J199" i="2"/>
  <c r="K199" i="2"/>
  <c r="E140" i="3"/>
  <c r="G140" i="3"/>
  <c r="G199" i="2"/>
  <c r="F140" i="3"/>
  <c r="F199" i="2"/>
  <c r="O199" i="2" l="1"/>
  <c r="N199" i="2"/>
  <c r="F200" i="2"/>
  <c r="G200" i="2"/>
  <c r="G141" i="3"/>
  <c r="E141" i="3"/>
  <c r="K200" i="2"/>
  <c r="J200" i="2"/>
  <c r="N200" i="2" l="1"/>
  <c r="O200" i="2"/>
  <c r="F141" i="3"/>
  <c r="J201" i="2"/>
  <c r="K201" i="2"/>
  <c r="E142" i="3"/>
  <c r="G142" i="3"/>
  <c r="G201" i="2"/>
  <c r="F142" i="3"/>
  <c r="F201" i="2"/>
  <c r="N201" i="2" l="1"/>
  <c r="E143" i="3" s="1"/>
  <c r="O201" i="2"/>
  <c r="F202" i="2"/>
  <c r="G202" i="2"/>
  <c r="F143" i="3"/>
  <c r="K202" i="2"/>
  <c r="J202" i="2"/>
  <c r="G143" i="3" l="1"/>
  <c r="N202" i="2"/>
  <c r="O202" i="2"/>
  <c r="J203" i="2"/>
  <c r="K203" i="2"/>
  <c r="E144" i="3"/>
  <c r="G144" i="3"/>
  <c r="G203" i="2"/>
  <c r="F203" i="2"/>
  <c r="N203" i="2" l="1"/>
  <c r="O203" i="2"/>
  <c r="F145" i="3"/>
  <c r="F144" i="3"/>
  <c r="F204" i="2"/>
  <c r="G204" i="2"/>
  <c r="E145" i="3"/>
  <c r="G145" i="3"/>
  <c r="K204" i="2"/>
  <c r="J204" i="2"/>
  <c r="O204" i="2" l="1"/>
  <c r="N204" i="2"/>
  <c r="J205" i="2"/>
  <c r="K205" i="2"/>
  <c r="F205" i="2"/>
  <c r="G205" i="2"/>
  <c r="E146" i="3"/>
  <c r="N205" i="2" l="1"/>
  <c r="O205" i="2"/>
  <c r="F146" i="3"/>
  <c r="G146" i="3"/>
  <c r="F206" i="2"/>
  <c r="G206" i="2"/>
  <c r="E147" i="3"/>
  <c r="J206" i="2"/>
  <c r="K206" i="2"/>
  <c r="O206" i="2" l="1"/>
  <c r="N206" i="2"/>
  <c r="G148" i="3" s="1"/>
  <c r="G147" i="3"/>
  <c r="F147" i="3"/>
  <c r="K207" i="2"/>
  <c r="J207" i="2"/>
  <c r="F207" i="2"/>
  <c r="G207" i="2"/>
  <c r="E148" i="3" l="1"/>
  <c r="O207" i="2"/>
  <c r="N207" i="2"/>
  <c r="G149" i="3" s="1"/>
  <c r="F148" i="3"/>
  <c r="F208" i="2"/>
  <c r="G208" i="2"/>
  <c r="E149" i="3"/>
  <c r="F149" i="3"/>
  <c r="K208" i="2"/>
  <c r="J208" i="2"/>
  <c r="N208" i="2" l="1"/>
  <c r="E150" i="3" s="1"/>
  <c r="O208" i="2"/>
  <c r="J209" i="2"/>
  <c r="K209" i="2"/>
  <c r="F209" i="2"/>
  <c r="G209" i="2"/>
  <c r="G150" i="3" l="1"/>
  <c r="F150" i="3"/>
  <c r="O209" i="2"/>
  <c r="N209" i="2"/>
  <c r="E151" i="3" s="1"/>
  <c r="F210" i="2"/>
  <c r="G210" i="2"/>
  <c r="F151" i="3"/>
  <c r="G151" i="3"/>
  <c r="J210" i="2"/>
  <c r="K210" i="2"/>
  <c r="O210" i="2" l="1"/>
  <c r="N210" i="2"/>
  <c r="G152" i="3" s="1"/>
  <c r="G211" i="2"/>
  <c r="E152" i="3"/>
  <c r="F152" i="3"/>
  <c r="F211" i="2"/>
  <c r="K211" i="2"/>
  <c r="J211" i="2"/>
  <c r="O211" i="2" l="1"/>
  <c r="N211" i="2"/>
  <c r="E153" i="3" s="1"/>
  <c r="F153" i="3"/>
  <c r="K212" i="2"/>
  <c r="J212" i="2"/>
  <c r="F212" i="2"/>
  <c r="G212" i="2"/>
  <c r="G153" i="3"/>
  <c r="N212" i="2" l="1"/>
  <c r="O212" i="2"/>
  <c r="F213" i="2"/>
  <c r="G213" i="2"/>
  <c r="J213" i="2"/>
  <c r="K213" i="2"/>
  <c r="O213" i="2" l="1"/>
  <c r="N213" i="2"/>
  <c r="F154" i="3"/>
  <c r="E154" i="3"/>
  <c r="G154" i="3"/>
  <c r="J214" i="2"/>
  <c r="K214" i="2"/>
  <c r="G214" i="2"/>
  <c r="F214" i="2"/>
  <c r="G155" i="3"/>
  <c r="E155" i="3"/>
  <c r="F155" i="3"/>
  <c r="O214" i="2" l="1"/>
  <c r="N214" i="2"/>
  <c r="E156" i="3" s="1"/>
  <c r="F215" i="2"/>
  <c r="G215" i="2"/>
  <c r="G156" i="3"/>
  <c r="F156" i="3"/>
  <c r="K215" i="2"/>
  <c r="J215" i="2"/>
  <c r="N215" i="2" l="1"/>
  <c r="O215" i="2"/>
  <c r="J216" i="2"/>
  <c r="K216" i="2"/>
  <c r="F216" i="2"/>
  <c r="G216" i="2"/>
  <c r="O216" i="2" l="1"/>
  <c r="N216" i="2"/>
  <c r="E157" i="3"/>
  <c r="F157" i="3"/>
  <c r="E158" i="3"/>
  <c r="G157" i="3"/>
  <c r="K217" i="2"/>
  <c r="J217" i="2"/>
  <c r="F217" i="2"/>
  <c r="G217" i="2"/>
  <c r="G158" i="3"/>
  <c r="F158" i="3"/>
  <c r="O217" i="2" l="1"/>
  <c r="N217" i="2"/>
  <c r="J218" i="2"/>
  <c r="K218" i="2"/>
  <c r="G218" i="2"/>
  <c r="F218" i="2"/>
  <c r="E159" i="3"/>
  <c r="G159" i="3"/>
  <c r="F159" i="3"/>
  <c r="N218" i="2" l="1"/>
  <c r="E160" i="3" s="1"/>
  <c r="O218" i="2"/>
  <c r="J219" i="2"/>
  <c r="K219" i="2"/>
  <c r="F219" i="2"/>
  <c r="G219" i="2"/>
  <c r="G160" i="3" l="1"/>
  <c r="F160" i="3"/>
  <c r="N219" i="2"/>
  <c r="F161" i="3" s="1"/>
  <c r="O219" i="2"/>
  <c r="G220" i="2"/>
  <c r="F220" i="2"/>
  <c r="G161" i="3"/>
  <c r="E161" i="3"/>
  <c r="K220" i="2"/>
  <c r="J220" i="2"/>
  <c r="N220" i="2" l="1"/>
  <c r="O220" i="2"/>
  <c r="E162" i="3"/>
  <c r="G221" i="2"/>
  <c r="F162" i="3"/>
  <c r="F221" i="2"/>
  <c r="G162" i="3"/>
  <c r="J221" i="2"/>
  <c r="K221" i="2"/>
  <c r="O221" i="2" l="1"/>
  <c r="N221" i="2"/>
  <c r="G163" i="3" s="1"/>
  <c r="J222" i="2"/>
  <c r="K222" i="2"/>
  <c r="F222" i="2"/>
  <c r="G222" i="2"/>
  <c r="E163" i="3"/>
  <c r="F163" i="3"/>
  <c r="O222" i="2" l="1"/>
  <c r="N222" i="2"/>
  <c r="E164" i="3" s="1"/>
  <c r="F164" i="3"/>
  <c r="F223" i="2"/>
  <c r="G164" i="3"/>
  <c r="G223" i="2"/>
  <c r="K223" i="2"/>
  <c r="J223" i="2"/>
  <c r="O223" i="2" l="1"/>
  <c r="N223" i="2"/>
  <c r="E165" i="3" s="1"/>
  <c r="J224" i="2"/>
  <c r="K224" i="2"/>
  <c r="G224" i="2"/>
  <c r="F224" i="2"/>
  <c r="F165" i="3"/>
  <c r="G165" i="3"/>
  <c r="O224" i="2" l="1"/>
  <c r="N224" i="2"/>
  <c r="F166" i="3"/>
  <c r="F225" i="2"/>
  <c r="E166" i="3"/>
  <c r="G225" i="2"/>
  <c r="G166" i="3"/>
  <c r="J225" i="2"/>
  <c r="K225" i="2"/>
  <c r="N225" i="2" l="1"/>
  <c r="O225" i="2"/>
  <c r="J226" i="2"/>
  <c r="K226" i="2"/>
  <c r="F226" i="2"/>
  <c r="G226" i="2"/>
  <c r="E167" i="3"/>
  <c r="G167" i="3"/>
  <c r="F167" i="3"/>
  <c r="O226" i="2" l="1"/>
  <c r="N226" i="2"/>
  <c r="G168" i="3" s="1"/>
  <c r="F227" i="2"/>
  <c r="E168" i="3"/>
  <c r="F168" i="3"/>
  <c r="G227" i="2"/>
  <c r="K227" i="2"/>
  <c r="J227" i="2"/>
  <c r="N227" i="2" l="1"/>
  <c r="O227" i="2"/>
  <c r="F169" i="3"/>
  <c r="G228" i="2"/>
  <c r="G169" i="3"/>
  <c r="F228" i="2"/>
  <c r="E169" i="3"/>
  <c r="K228" i="2"/>
  <c r="J228" i="2"/>
  <c r="O228" i="2" l="1"/>
  <c r="N228" i="2"/>
  <c r="J229" i="2"/>
  <c r="K229" i="2"/>
  <c r="F229" i="2"/>
  <c r="G229" i="2"/>
  <c r="E170" i="3"/>
  <c r="F170" i="3"/>
  <c r="G170" i="3"/>
  <c r="N229" i="2" l="1"/>
  <c r="O229" i="2"/>
  <c r="F171" i="3"/>
  <c r="E171" i="3"/>
  <c r="F230" i="2"/>
  <c r="G171" i="3"/>
  <c r="G230" i="2"/>
  <c r="J230" i="2"/>
  <c r="K230" i="2"/>
  <c r="N230" i="2" l="1"/>
  <c r="O230" i="2"/>
  <c r="J231" i="2"/>
  <c r="K231" i="2"/>
  <c r="G231" i="2"/>
  <c r="F231" i="2"/>
  <c r="G172" i="3"/>
  <c r="N231" i="2" l="1"/>
  <c r="F173" i="3" s="1"/>
  <c r="O231" i="2"/>
  <c r="F172" i="3"/>
  <c r="E172" i="3"/>
  <c r="G232" i="2"/>
  <c r="F232" i="2"/>
  <c r="K232" i="2"/>
  <c r="J232" i="2"/>
  <c r="G173" i="3" l="1"/>
  <c r="E173" i="3"/>
  <c r="N232" i="2"/>
  <c r="E174" i="3" s="1"/>
  <c r="O232" i="2"/>
  <c r="F233" i="2"/>
  <c r="G233" i="2"/>
  <c r="F174" i="3"/>
  <c r="G174" i="3"/>
  <c r="K233" i="2"/>
  <c r="J233" i="2"/>
  <c r="O233" i="2" l="1"/>
  <c r="N233" i="2"/>
  <c r="J234" i="2"/>
  <c r="K234" i="2"/>
  <c r="G175" i="3"/>
  <c r="G234" i="2"/>
  <c r="F234" i="2"/>
  <c r="N234" i="2" l="1"/>
  <c r="E176" i="3" s="1"/>
  <c r="O234" i="2"/>
  <c r="E175" i="3"/>
  <c r="F175" i="3"/>
  <c r="G235" i="2"/>
  <c r="F235" i="2"/>
  <c r="G176" i="3"/>
  <c r="K235" i="2"/>
  <c r="J235" i="2"/>
  <c r="F176" i="3" l="1"/>
  <c r="O235" i="2"/>
  <c r="N235" i="2"/>
  <c r="E177" i="3" s="1"/>
  <c r="F236" i="2"/>
  <c r="F177" i="3"/>
  <c r="G177" i="3"/>
  <c r="G236" i="2"/>
  <c r="K236" i="2"/>
  <c r="J236" i="2"/>
  <c r="O236" i="2" l="1"/>
  <c r="N236" i="2"/>
  <c r="F237" i="2"/>
  <c r="F178" i="3"/>
  <c r="G237" i="2"/>
  <c r="E178" i="3"/>
  <c r="G178" i="3"/>
  <c r="K237" i="2"/>
  <c r="J237" i="2"/>
  <c r="N237" i="2" l="1"/>
  <c r="G179" i="3" s="1"/>
  <c r="O237" i="2"/>
  <c r="K238" i="2"/>
  <c r="J238" i="2"/>
  <c r="F238" i="2"/>
  <c r="G238" i="2"/>
  <c r="E179" i="3" l="1"/>
  <c r="F179" i="3"/>
  <c r="O238" i="2"/>
  <c r="N238" i="2"/>
  <c r="K239" i="2"/>
  <c r="J239" i="2"/>
  <c r="F239" i="2"/>
  <c r="E180" i="3"/>
  <c r="G239" i="2"/>
  <c r="N239" i="2" l="1"/>
  <c r="O239" i="2"/>
  <c r="G180" i="3"/>
  <c r="F180" i="3"/>
  <c r="K240" i="2"/>
  <c r="J240" i="2"/>
  <c r="G181" i="3"/>
  <c r="E181" i="3"/>
  <c r="F240" i="2"/>
  <c r="F181" i="3"/>
  <c r="G240" i="2"/>
  <c r="O240" i="2" l="1"/>
  <c r="N240" i="2"/>
  <c r="K241" i="2"/>
  <c r="J241" i="2"/>
  <c r="F182" i="3"/>
  <c r="G241" i="2"/>
  <c r="F241" i="2"/>
  <c r="G182" i="3"/>
  <c r="O241" i="2" l="1"/>
  <c r="N241" i="2"/>
  <c r="E182" i="3"/>
  <c r="G183" i="3"/>
  <c r="E183" i="3"/>
  <c r="F242" i="2"/>
  <c r="F183" i="3"/>
  <c r="G242" i="2"/>
  <c r="K242" i="2"/>
  <c r="J242" i="2"/>
  <c r="O242" i="2" l="1"/>
  <c r="N242" i="2"/>
  <c r="K243" i="2"/>
  <c r="J243" i="2"/>
  <c r="G243" i="2"/>
  <c r="G184" i="3"/>
  <c r="F243" i="2"/>
  <c r="F184" i="3"/>
  <c r="O243" i="2" l="1"/>
  <c r="N243" i="2"/>
  <c r="F185" i="3" s="1"/>
  <c r="E184" i="3"/>
  <c r="K244" i="2"/>
  <c r="J244" i="2"/>
  <c r="G185" i="3"/>
  <c r="F244" i="2"/>
  <c r="G244" i="2"/>
  <c r="O244" i="2" l="1"/>
  <c r="N244" i="2"/>
  <c r="E186" i="3" s="1"/>
  <c r="E185" i="3"/>
  <c r="J245" i="2"/>
  <c r="K245" i="2"/>
  <c r="F245" i="2"/>
  <c r="G186" i="3"/>
  <c r="G245" i="2"/>
  <c r="F186" i="3" l="1"/>
  <c r="N245" i="2"/>
  <c r="G187" i="3" s="1"/>
  <c r="O245" i="2"/>
  <c r="G246" i="2"/>
  <c r="F246" i="2"/>
  <c r="J246" i="2"/>
  <c r="K246" i="2"/>
  <c r="F187" i="3" l="1"/>
  <c r="E187" i="3"/>
  <c r="O246" i="2"/>
  <c r="N246" i="2"/>
  <c r="E188" i="3" s="1"/>
  <c r="K247" i="2"/>
  <c r="J247" i="2"/>
  <c r="G188" i="3"/>
  <c r="F247" i="2"/>
  <c r="G247" i="2"/>
  <c r="F188" i="3" l="1"/>
  <c r="N247" i="2"/>
  <c r="O247" i="2"/>
  <c r="G248" i="2"/>
  <c r="E189" i="3"/>
  <c r="F248" i="2"/>
  <c r="F189" i="3"/>
  <c r="G189" i="3"/>
  <c r="K248" i="2"/>
  <c r="J248" i="2"/>
  <c r="O248" i="2" l="1"/>
  <c r="N248" i="2"/>
  <c r="F190" i="3" s="1"/>
  <c r="J249" i="2"/>
  <c r="K249" i="2"/>
  <c r="F249" i="2"/>
  <c r="G190" i="3"/>
  <c r="G249" i="2"/>
  <c r="E190" i="3"/>
  <c r="N249" i="2" l="1"/>
  <c r="F191" i="3" s="1"/>
  <c r="O249" i="2"/>
  <c r="G250" i="2"/>
  <c r="F250" i="2"/>
  <c r="J250" i="2"/>
  <c r="K250" i="2"/>
  <c r="G191" i="3" l="1"/>
  <c r="E191" i="3"/>
  <c r="O250" i="2"/>
  <c r="N250" i="2"/>
  <c r="E192" i="3" s="1"/>
  <c r="J251" i="2"/>
  <c r="K251" i="2"/>
  <c r="F251" i="2"/>
  <c r="G251" i="2"/>
  <c r="F192" i="3" l="1"/>
  <c r="N251" i="2"/>
  <c r="G193" i="3" s="1"/>
  <c r="O251" i="2"/>
  <c r="G192" i="3"/>
  <c r="F252" i="2"/>
  <c r="E193" i="3"/>
  <c r="G252" i="2"/>
  <c r="F193" i="3"/>
  <c r="J252" i="2"/>
  <c r="K252" i="2"/>
  <c r="N252" i="2" l="1"/>
  <c r="O252" i="2"/>
  <c r="K253" i="2"/>
  <c r="J253" i="2"/>
  <c r="F253" i="2"/>
  <c r="G253" i="2"/>
  <c r="F194" i="3"/>
  <c r="G194" i="3"/>
  <c r="E194" i="3"/>
  <c r="N253" i="2" l="1"/>
  <c r="O253" i="2"/>
  <c r="K254" i="2"/>
  <c r="J254" i="2"/>
  <c r="F195" i="3"/>
  <c r="E195" i="3"/>
  <c r="F254" i="2"/>
  <c r="G195" i="3"/>
  <c r="G254" i="2"/>
  <c r="N254" i="2" l="1"/>
  <c r="O254" i="2"/>
  <c r="G255" i="2"/>
  <c r="F196" i="3"/>
  <c r="F255" i="2"/>
  <c r="G196" i="3"/>
  <c r="K255" i="2"/>
  <c r="J255" i="2"/>
  <c r="E196" i="3"/>
  <c r="N255" i="2" l="1"/>
  <c r="E197" i="3" s="1"/>
  <c r="O255" i="2"/>
  <c r="J256" i="2"/>
  <c r="K256" i="2"/>
  <c r="F256" i="2"/>
  <c r="G256" i="2"/>
  <c r="F197" i="3" l="1"/>
  <c r="G197" i="3"/>
  <c r="N256" i="2"/>
  <c r="E198" i="3" s="1"/>
  <c r="O256" i="2"/>
  <c r="G198" i="3"/>
  <c r="F257" i="2"/>
  <c r="F198" i="3"/>
  <c r="G257" i="2"/>
  <c r="K257" i="2"/>
  <c r="J257" i="2"/>
  <c r="O257" i="2" l="1"/>
  <c r="N257" i="2"/>
  <c r="E199" i="3" s="1"/>
  <c r="J258" i="2"/>
  <c r="K258" i="2"/>
  <c r="G258" i="2"/>
  <c r="F199" i="3"/>
  <c r="F258" i="2"/>
  <c r="G199" i="3"/>
  <c r="N258" i="2" l="1"/>
  <c r="E200" i="3" s="1"/>
  <c r="O258" i="2"/>
  <c r="G200" i="3"/>
  <c r="F259" i="2"/>
  <c r="F200" i="3"/>
  <c r="G259" i="2"/>
  <c r="J259" i="2"/>
  <c r="K259" i="2"/>
  <c r="N259" i="2" l="1"/>
  <c r="O259" i="2"/>
  <c r="K260" i="2"/>
  <c r="J260" i="2"/>
  <c r="G260" i="2"/>
  <c r="E201" i="3"/>
  <c r="F260" i="2"/>
  <c r="F201" i="3"/>
  <c r="G201" i="3"/>
  <c r="O260" i="2" l="1"/>
  <c r="N260" i="2"/>
  <c r="F202" i="3" s="1"/>
  <c r="K261" i="2"/>
  <c r="J261" i="2"/>
  <c r="F261" i="2"/>
  <c r="G261" i="2"/>
  <c r="G202" i="3" l="1"/>
  <c r="E202" i="3"/>
  <c r="O261" i="2"/>
  <c r="N261" i="2"/>
  <c r="F203" i="3" s="1"/>
  <c r="J262" i="2"/>
  <c r="K262" i="2"/>
  <c r="F262" i="2"/>
  <c r="E203" i="3"/>
  <c r="G262" i="2"/>
  <c r="N262" i="2" l="1"/>
  <c r="O262" i="2"/>
  <c r="G203" i="3"/>
  <c r="F204" i="3"/>
  <c r="G204" i="3"/>
  <c r="G263" i="2"/>
  <c r="E204" i="3"/>
  <c r="F263" i="2"/>
  <c r="K263" i="2"/>
  <c r="J263" i="2"/>
  <c r="N263" i="2" l="1"/>
  <c r="F205" i="3" s="1"/>
  <c r="O263" i="2"/>
  <c r="J264" i="2"/>
  <c r="K264" i="2"/>
  <c r="F264" i="2"/>
  <c r="G264" i="2"/>
  <c r="G205" i="3"/>
  <c r="E205" i="3" l="1"/>
  <c r="O264" i="2"/>
  <c r="N264" i="2"/>
  <c r="F206" i="3" s="1"/>
  <c r="G206" i="3"/>
  <c r="E206" i="3"/>
</calcChain>
</file>

<file path=xl/sharedStrings.xml><?xml version="1.0" encoding="utf-8"?>
<sst xmlns="http://schemas.openxmlformats.org/spreadsheetml/2006/main" count="197" uniqueCount="115">
  <si>
    <t xml:space="preserve">[ m ] = </t>
  </si>
  <si>
    <t xml:space="preserve"> [t]</t>
  </si>
  <si>
    <t xml:space="preserve">[ a ] = </t>
  </si>
  <si>
    <t xml:space="preserve"> [m]</t>
  </si>
  <si>
    <t xml:space="preserve">[ D ] = </t>
  </si>
  <si>
    <t xml:space="preserve">A = </t>
  </si>
  <si>
    <t xml:space="preserve">B = </t>
  </si>
  <si>
    <t xml:space="preserve">C = </t>
  </si>
  <si>
    <t xml:space="preserve">D = </t>
  </si>
  <si>
    <r>
      <t>oblik jednadžbe:    A×</t>
    </r>
    <r>
      <rPr>
        <sz val="11"/>
        <color indexed="8"/>
        <rFont val="Times New Roman"/>
        <family val="1"/>
        <charset val="238"/>
      </rPr>
      <t>λ</t>
    </r>
    <r>
      <rPr>
        <vertAlign val="super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+ B×</t>
    </r>
    <r>
      <rPr>
        <sz val="11"/>
        <color indexed="8"/>
        <rFont val="Times New Roman"/>
        <family val="1"/>
        <charset val="238"/>
      </rPr>
      <t>λ</t>
    </r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Calibri"/>
        <family val="2"/>
        <charset val="238"/>
      </rPr>
      <t xml:space="preserve"> + C×</t>
    </r>
    <r>
      <rPr>
        <sz val="11"/>
        <color indexed="8"/>
        <rFont val="Times New Roman"/>
        <family val="1"/>
        <charset val="238"/>
      </rPr>
      <t>λ</t>
    </r>
    <r>
      <rPr>
        <sz val="11"/>
        <color indexed="8"/>
        <rFont val="Calibri"/>
        <family val="2"/>
        <charset val="238"/>
      </rPr>
      <t xml:space="preserve"> + D = 0</t>
    </r>
  </si>
  <si>
    <r>
      <rPr>
        <sz val="11"/>
        <color indexed="8"/>
        <rFont val="Times New Roman"/>
        <family val="1"/>
        <charset val="238"/>
      </rPr>
      <t>λ</t>
    </r>
    <r>
      <rPr>
        <vertAlign val="subscript"/>
        <sz val="11"/>
        <color indexed="8"/>
        <rFont val="Calibri"/>
        <family val="2"/>
        <charset val="238"/>
      </rPr>
      <t>1</t>
    </r>
    <r>
      <rPr>
        <sz val="11"/>
        <color indexed="8"/>
        <rFont val="Calibri"/>
        <family val="2"/>
        <charset val="238"/>
      </rPr>
      <t xml:space="preserve"> = </t>
    </r>
  </si>
  <si>
    <r>
      <t>ω</t>
    </r>
    <r>
      <rPr>
        <vertAlign val="subscript"/>
        <sz val="11"/>
        <color indexed="8"/>
        <rFont val="Calibri"/>
        <family val="2"/>
        <charset val="238"/>
      </rPr>
      <t>1</t>
    </r>
    <r>
      <rPr>
        <sz val="11"/>
        <color indexed="8"/>
        <rFont val="Calibri"/>
        <family val="2"/>
        <charset val="238"/>
      </rPr>
      <t xml:space="preserve"> = </t>
    </r>
  </si>
  <si>
    <r>
      <t>T</t>
    </r>
    <r>
      <rPr>
        <vertAlign val="subscript"/>
        <sz val="11"/>
        <color indexed="8"/>
        <rFont val="Calibri"/>
        <family val="2"/>
        <charset val="238"/>
      </rPr>
      <t>1</t>
    </r>
    <r>
      <rPr>
        <sz val="11"/>
        <color indexed="8"/>
        <rFont val="Calibri"/>
        <family val="2"/>
        <charset val="238"/>
      </rPr>
      <t xml:space="preserve"> = </t>
    </r>
  </si>
  <si>
    <r>
      <t>f</t>
    </r>
    <r>
      <rPr>
        <vertAlign val="subscript"/>
        <sz val="11"/>
        <color indexed="8"/>
        <rFont val="Calibri"/>
        <family val="2"/>
        <charset val="238"/>
      </rPr>
      <t>1</t>
    </r>
    <r>
      <rPr>
        <sz val="11"/>
        <color indexed="8"/>
        <rFont val="Calibri"/>
        <family val="2"/>
        <charset val="238"/>
      </rPr>
      <t xml:space="preserve"> = </t>
    </r>
  </si>
  <si>
    <r>
      <rPr>
        <sz val="11"/>
        <color indexed="8"/>
        <rFont val="Times New Roman"/>
        <family val="1"/>
        <charset val="238"/>
      </rPr>
      <t>λ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= </t>
    </r>
  </si>
  <si>
    <r>
      <rPr>
        <sz val="11"/>
        <color indexed="8"/>
        <rFont val="Times New Roman"/>
        <family val="1"/>
        <charset val="238"/>
      </rPr>
      <t>λ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= </t>
    </r>
  </si>
  <si>
    <r>
      <t>ω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= </t>
    </r>
  </si>
  <si>
    <r>
      <t>ω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= </t>
    </r>
  </si>
  <si>
    <r>
      <t>T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= </t>
    </r>
  </si>
  <si>
    <r>
      <t>T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= </t>
    </r>
  </si>
  <si>
    <r>
      <t>f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= </t>
    </r>
  </si>
  <si>
    <r>
      <t>f</t>
    </r>
    <r>
      <rPr>
        <vertAlign val="subscript"/>
        <sz val="11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 xml:space="preserve"> = </t>
    </r>
  </si>
  <si>
    <t xml:space="preserve"> Hz</t>
  </si>
  <si>
    <t xml:space="preserve"> s</t>
  </si>
  <si>
    <t xml:space="preserve"> rad/s</t>
  </si>
  <si>
    <t>u1:</t>
  </si>
  <si>
    <t>×u11            +</t>
  </si>
  <si>
    <t>×u21          +</t>
  </si>
  <si>
    <t>×u31 = 0</t>
  </si>
  <si>
    <t xml:space="preserve">u1 = </t>
  </si>
  <si>
    <t>u2:</t>
  </si>
  <si>
    <t>u3:</t>
  </si>
  <si>
    <t>×u12            +</t>
  </si>
  <si>
    <t>×u22          +</t>
  </si>
  <si>
    <t>×u32 = 0</t>
  </si>
  <si>
    <t>×u13            +</t>
  </si>
  <si>
    <t>×u23          +</t>
  </si>
  <si>
    <t>×u33 = 0</t>
  </si>
  <si>
    <t>međukorci</t>
  </si>
  <si>
    <r>
      <rPr>
        <sz val="11"/>
        <color theme="1"/>
        <rFont val="Calibri"/>
        <family val="2"/>
        <charset val="238"/>
      </rPr>
      <t>α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 xml:space="preserve"> = </t>
    </r>
  </si>
  <si>
    <r>
      <t>α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= </t>
    </r>
  </si>
  <si>
    <r>
      <t>α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 xml:space="preserve"> = </t>
    </r>
  </si>
  <si>
    <t xml:space="preserve">u2 = </t>
  </si>
  <si>
    <t xml:space="preserve">u3 = </t>
  </si>
  <si>
    <t xml:space="preserve">Φ = </t>
  </si>
  <si>
    <t xml:space="preserve">Δt = </t>
  </si>
  <si>
    <t>=</t>
  </si>
  <si>
    <t>odabrano:</t>
  </si>
  <si>
    <t xml:space="preserve">ū1 = </t>
  </si>
  <si>
    <t xml:space="preserve">ū2 = </t>
  </si>
  <si>
    <t xml:space="preserve">ū3 = </t>
  </si>
  <si>
    <r>
      <t>[</t>
    </r>
    <r>
      <rPr>
        <sz val="11"/>
        <color theme="1"/>
        <rFont val="Calibri"/>
        <family val="2"/>
        <charset val="238"/>
      </rPr>
      <t>Φ]</t>
    </r>
    <r>
      <rPr>
        <vertAlign val="superscript"/>
        <sz val="11"/>
        <color theme="1"/>
        <rFont val="Calibri"/>
        <family val="2"/>
        <charset val="238"/>
      </rPr>
      <t>T</t>
    </r>
    <r>
      <rPr>
        <sz val="11"/>
        <color theme="1"/>
        <rFont val="Calibri"/>
        <family val="2"/>
        <charset val="238"/>
      </rPr>
      <t xml:space="preserve"> =  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</si>
  <si>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=  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</si>
  <si>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t </t>
    </r>
    <r>
      <rPr>
        <sz val="11"/>
        <color theme="1"/>
        <rFont val="Calibri"/>
        <family val="2"/>
        <charset val="238"/>
        <scheme val="minor"/>
      </rPr>
      <t xml:space="preserve">=  </t>
    </r>
  </si>
  <si>
    <r>
      <t>F = F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×</t>
    </r>
  </si>
  <si>
    <t>prigušenje</t>
  </si>
  <si>
    <t xml:space="preserve">ξ = </t>
  </si>
  <si>
    <r>
      <rPr>
        <sz val="11"/>
        <color theme="1"/>
        <rFont val="Times New Roman"/>
        <family val="1"/>
        <charset val="238"/>
      </rPr>
      <t>ω</t>
    </r>
    <r>
      <rPr>
        <sz val="11"/>
        <color theme="1"/>
        <rFont val="Calibri"/>
        <family val="2"/>
        <charset val="238"/>
      </rPr>
      <t xml:space="preserve"> =  </t>
    </r>
  </si>
  <si>
    <t>krutost</t>
  </si>
  <si>
    <t xml:space="preserve">k =  </t>
  </si>
  <si>
    <r>
      <rPr>
        <sz val="11"/>
        <color theme="1"/>
        <rFont val="Times New Roman"/>
        <family val="1"/>
        <charset val="238"/>
      </rPr>
      <t>ω</t>
    </r>
    <r>
      <rPr>
        <vertAlign val="subscript"/>
        <sz val="11"/>
        <color theme="1"/>
        <rFont val="Times New Roman"/>
        <family val="1"/>
        <charset val="238"/>
      </rPr>
      <t>D</t>
    </r>
    <r>
      <rPr>
        <sz val="11"/>
        <color theme="1"/>
        <rFont val="Calibri"/>
        <family val="2"/>
        <charset val="238"/>
      </rPr>
      <t xml:space="preserve"> =    </t>
    </r>
  </si>
  <si>
    <t>prigušena vlastita kružna frekvencija</t>
  </si>
  <si>
    <t>korak integracije</t>
  </si>
  <si>
    <t xml:space="preserve">Δt =  </t>
  </si>
  <si>
    <t xml:space="preserve">B' = </t>
  </si>
  <si>
    <t xml:space="preserve">C' = </t>
  </si>
  <si>
    <t xml:space="preserve">D' = </t>
  </si>
  <si>
    <t xml:space="preserve">A' = </t>
  </si>
  <si>
    <t>druga modalna  jednadžba:</t>
  </si>
  <si>
    <t>prva modalna jednadžba:</t>
  </si>
  <si>
    <t>e^...=</t>
  </si>
  <si>
    <t>sin(odt)</t>
  </si>
  <si>
    <t>cos(odt)</t>
  </si>
  <si>
    <t>k/v(1-k2)</t>
  </si>
  <si>
    <t>međukoraci</t>
  </si>
  <si>
    <t>om/kor x</t>
  </si>
  <si>
    <t>treća modalna  jednadžba:</t>
  </si>
  <si>
    <t>zajednički dio</t>
  </si>
  <si>
    <t>vrijeme</t>
  </si>
  <si>
    <t>t</t>
  </si>
  <si>
    <t>[i]</t>
  </si>
  <si>
    <t>[s]</t>
  </si>
  <si>
    <t>sila</t>
  </si>
  <si>
    <t>[kN]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</si>
  <si>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0 </t>
    </r>
    <r>
      <rPr>
        <sz val="11"/>
        <color theme="1"/>
        <rFont val="Calibri"/>
        <family val="2"/>
        <charset val="238"/>
        <scheme val="minor"/>
      </rPr>
      <t>(t)</t>
    </r>
  </si>
  <si>
    <t>prva modalna jednadžba</t>
  </si>
  <si>
    <t>pomak</t>
  </si>
  <si>
    <t>brzina</t>
  </si>
  <si>
    <r>
      <t>f</t>
    </r>
    <r>
      <rPr>
        <sz val="11"/>
        <color theme="1"/>
        <rFont val="Calibri"/>
        <family val="2"/>
        <charset val="238"/>
        <scheme val="minor"/>
      </rPr>
      <t>(t)</t>
    </r>
  </si>
  <si>
    <t>η (t)</t>
  </si>
  <si>
    <t>ή (t)</t>
  </si>
  <si>
    <t>[m]</t>
  </si>
  <si>
    <t>[m/s]</t>
  </si>
  <si>
    <t>druga modalna jednadžba</t>
  </si>
  <si>
    <t>treća modalna jednadžba</t>
  </si>
  <si>
    <t>stvarni pomak</t>
  </si>
  <si>
    <t>1. etaža</t>
  </si>
  <si>
    <t>2. etaža</t>
  </si>
  <si>
    <t>3. etaža</t>
  </si>
  <si>
    <t>MATRICA MASA</t>
  </si>
  <si>
    <t>MATRICA POPUSTLJIVOSTI</t>
  </si>
  <si>
    <t>DINAMIČKA MATRICA</t>
  </si>
  <si>
    <t>RAČUNANJE VEKTORA OBLIKA</t>
  </si>
  <si>
    <t>ORTONOMIRANI VEKTORI</t>
  </si>
  <si>
    <t>MODALNA MATRICA</t>
  </si>
  <si>
    <t>KORAK ITERACIJE</t>
  </si>
  <si>
    <t>TRANSPONIRANA MODALNA MATRICA</t>
  </si>
  <si>
    <t>ZADANA SILA</t>
  </si>
  <si>
    <t>UZBUDNA SILA ZA POJEDINE MODOVE</t>
  </si>
  <si>
    <t>PREOSTALI POMACI</t>
  </si>
  <si>
    <t>KONSTANTE</t>
  </si>
  <si>
    <t>POMACI MODALNIH SUSTAVA</t>
  </si>
  <si>
    <t>VLASTITA JEDNADŽBA</t>
  </si>
  <si>
    <t>RJEŠENJA VLASTITE (KUBNE) JEDNADŽBE</t>
  </si>
  <si>
    <t>vlastita kružna frekvencija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</si>
</sst>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vertAlign val="superscript"/>
      <sz val="11"/>
      <color indexed="8"/>
      <name val="Times New Roman"/>
      <family val="1"/>
      <charset val="238"/>
    </font>
    <font>
      <vertAlign val="subscript"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16" fillId="5" borderId="11" applyNumberFormat="0" applyAlignment="0" applyProtection="0"/>
  </cellStyleXfs>
  <cellXfs count="64">
    <xf numFmtId="0" fontId="0" fillId="0" borderId="0" xfId="0"/>
    <xf numFmtId="0" fontId="0" fillId="0" borderId="0" xfId="0" applyNumberFormat="1" applyAlignment="1"/>
    <xf numFmtId="0" fontId="0" fillId="0" borderId="0" xfId="0" applyNumberFormat="1" applyAlignment="1">
      <alignment horizontal="left" indent="1"/>
    </xf>
    <xf numFmtId="0" fontId="0" fillId="0" borderId="1" xfId="0" applyNumberFormat="1" applyBorder="1" applyAlignment="1"/>
    <xf numFmtId="0" fontId="0" fillId="0" borderId="2" xfId="0" applyNumberFormat="1" applyBorder="1" applyAlignment="1"/>
    <xf numFmtId="0" fontId="0" fillId="0" borderId="3" xfId="0" applyNumberFormat="1" applyBorder="1" applyAlignment="1"/>
    <xf numFmtId="0" fontId="0" fillId="0" borderId="4" xfId="0" applyNumberFormat="1" applyBorder="1" applyAlignment="1"/>
    <xf numFmtId="0" fontId="0" fillId="0" borderId="5" xfId="0" applyNumberFormat="1" applyBorder="1" applyAlignment="1"/>
    <xf numFmtId="0" fontId="0" fillId="0" borderId="6" xfId="0" applyNumberFormat="1" applyBorder="1" applyAlignment="1"/>
    <xf numFmtId="0" fontId="0" fillId="0" borderId="0" xfId="0" applyNumberFormat="1" applyFill="1" applyAlignment="1"/>
    <xf numFmtId="0" fontId="6" fillId="0" borderId="0" xfId="2" applyNumberFormat="1" applyFill="1" applyAlignment="1"/>
    <xf numFmtId="0" fontId="0" fillId="0" borderId="1" xfId="0" applyNumberFormat="1" applyFill="1" applyBorder="1" applyAlignment="1"/>
    <xf numFmtId="0" fontId="0" fillId="0" borderId="5" xfId="0" applyNumberFormat="1" applyFill="1" applyBorder="1" applyAlignment="1"/>
    <xf numFmtId="0" fontId="0" fillId="0" borderId="0" xfId="0" applyNumberFormat="1" applyFill="1" applyAlignment="1">
      <alignment horizontal="left" indent="1"/>
    </xf>
    <xf numFmtId="0" fontId="0" fillId="0" borderId="0" xfId="0" applyNumberFormat="1" applyAlignment="1">
      <alignment horizontal="right"/>
    </xf>
    <xf numFmtId="0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0" fillId="0" borderId="7" xfId="0" applyNumberFormat="1" applyBorder="1" applyAlignment="1"/>
    <xf numFmtId="0" fontId="0" fillId="0" borderId="8" xfId="0" applyNumberFormat="1" applyBorder="1" applyAlignment="1"/>
    <xf numFmtId="0" fontId="0" fillId="0" borderId="9" xfId="0" applyNumberFormat="1" applyBorder="1" applyAlignment="1"/>
    <xf numFmtId="0" fontId="7" fillId="0" borderId="0" xfId="0" applyNumberFormat="1" applyFont="1" applyAlignment="1"/>
    <xf numFmtId="0" fontId="8" fillId="0" borderId="0" xfId="0" applyNumberFormat="1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2" applyFill="1"/>
    <xf numFmtId="165" fontId="0" fillId="0" borderId="0" xfId="0" applyNumberFormat="1" applyFill="1" applyAlignment="1"/>
    <xf numFmtId="165" fontId="0" fillId="0" borderId="0" xfId="0" applyNumberFormat="1" applyAlignment="1"/>
    <xf numFmtId="0" fontId="15" fillId="0" borderId="0" xfId="0" applyNumberFormat="1" applyFont="1" applyAlignment="1"/>
    <xf numFmtId="0" fontId="16" fillId="5" borderId="11" xfId="3" applyNumberFormat="1" applyAlignment="1"/>
    <xf numFmtId="165" fontId="16" fillId="5" borderId="11" xfId="3" applyNumberFormat="1" applyAlignment="1"/>
    <xf numFmtId="0" fontId="16" fillId="5" borderId="11" xfId="3"/>
    <xf numFmtId="2" fontId="16" fillId="5" borderId="11" xfId="3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8" fillId="0" borderId="0" xfId="0" applyNumberFormat="1" applyFont="1" applyAlignment="1">
      <alignment horizontal="right" vertic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0" fillId="2" borderId="0" xfId="1" applyFont="1" applyAlignment="1">
      <alignment horizontal="center"/>
    </xf>
    <xf numFmtId="0" fontId="6" fillId="2" borderId="0" xfId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4">
    <cellStyle name="20% - Isticanje1" xfId="1" builtinId="30"/>
    <cellStyle name="40% - Isticanje1" xfId="2" builtinId="31"/>
    <cellStyle name="Normalno" xfId="0" builtinId="0"/>
    <cellStyle name="Unos" xfId="3" builtin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79418197725302"/>
          <c:y val="0.111470180810732"/>
          <c:w val="0.69191426071741036"/>
          <c:h val="0.75379593175853088"/>
        </c:manualLayout>
      </c:layout>
      <c:scatterChart>
        <c:scatterStyle val="smoothMarker"/>
        <c:varyColors val="0"/>
        <c:ser>
          <c:idx val="0"/>
          <c:order val="0"/>
          <c:tx>
            <c:v>Sila</c:v>
          </c:tx>
          <c:marker>
            <c:symbol val="none"/>
          </c:marker>
          <c:xVal>
            <c:numRef>
              <c:f>'Modalne jednadžbe'!$B$64:$B$264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</c:numCache>
            </c:numRef>
          </c:xVal>
          <c:yVal>
            <c:numRef>
              <c:f>'Modalne jednadžbe'!$C$64:$C$264</c:f>
              <c:numCache>
                <c:formatCode>0.00</c:formatCode>
                <c:ptCount val="20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0.9800000000000002</c:v>
                </c:pt>
                <c:pt idx="27">
                  <c:v>0.96000000000000019</c:v>
                </c:pt>
                <c:pt idx="28">
                  <c:v>0.94000000000000017</c:v>
                </c:pt>
                <c:pt idx="29">
                  <c:v>0.92000000000000015</c:v>
                </c:pt>
                <c:pt idx="30">
                  <c:v>0.90000000000000013</c:v>
                </c:pt>
                <c:pt idx="31">
                  <c:v>0.88000000000000012</c:v>
                </c:pt>
                <c:pt idx="32">
                  <c:v>0.8600000000000001</c:v>
                </c:pt>
                <c:pt idx="33">
                  <c:v>0.84000000000000008</c:v>
                </c:pt>
                <c:pt idx="34">
                  <c:v>0.82000000000000006</c:v>
                </c:pt>
                <c:pt idx="35">
                  <c:v>0.8</c:v>
                </c:pt>
                <c:pt idx="36">
                  <c:v>0.78</c:v>
                </c:pt>
                <c:pt idx="37">
                  <c:v>0.76</c:v>
                </c:pt>
                <c:pt idx="38">
                  <c:v>0.74</c:v>
                </c:pt>
                <c:pt idx="39">
                  <c:v>0.72</c:v>
                </c:pt>
                <c:pt idx="40">
                  <c:v>0.7</c:v>
                </c:pt>
                <c:pt idx="41">
                  <c:v>0.67999999999999994</c:v>
                </c:pt>
                <c:pt idx="42">
                  <c:v>0.65999999999999992</c:v>
                </c:pt>
                <c:pt idx="43">
                  <c:v>0.6399999999999999</c:v>
                </c:pt>
                <c:pt idx="44">
                  <c:v>0.61999999999999988</c:v>
                </c:pt>
                <c:pt idx="45">
                  <c:v>0.59999999999999987</c:v>
                </c:pt>
                <c:pt idx="46">
                  <c:v>0.57999999999999985</c:v>
                </c:pt>
                <c:pt idx="47">
                  <c:v>0.55999999999999983</c:v>
                </c:pt>
                <c:pt idx="48">
                  <c:v>0.53999999999999981</c:v>
                </c:pt>
                <c:pt idx="49">
                  <c:v>0.5199999999999998</c:v>
                </c:pt>
                <c:pt idx="50">
                  <c:v>0.49999999999999978</c:v>
                </c:pt>
                <c:pt idx="51">
                  <c:v>0.5199999999999998</c:v>
                </c:pt>
                <c:pt idx="52">
                  <c:v>0.53999999999999981</c:v>
                </c:pt>
                <c:pt idx="53">
                  <c:v>0.55999999999999983</c:v>
                </c:pt>
                <c:pt idx="54">
                  <c:v>0.57999999999999985</c:v>
                </c:pt>
                <c:pt idx="55">
                  <c:v>0.59999999999999987</c:v>
                </c:pt>
                <c:pt idx="56">
                  <c:v>0.61999999999999988</c:v>
                </c:pt>
                <c:pt idx="57">
                  <c:v>0.6399999999999999</c:v>
                </c:pt>
                <c:pt idx="58">
                  <c:v>0.65999999999999992</c:v>
                </c:pt>
                <c:pt idx="59">
                  <c:v>0.67999999999999994</c:v>
                </c:pt>
                <c:pt idx="60">
                  <c:v>0.7</c:v>
                </c:pt>
                <c:pt idx="61">
                  <c:v>0.72</c:v>
                </c:pt>
                <c:pt idx="62">
                  <c:v>0.74</c:v>
                </c:pt>
                <c:pt idx="63">
                  <c:v>0.76</c:v>
                </c:pt>
                <c:pt idx="64">
                  <c:v>0.78</c:v>
                </c:pt>
                <c:pt idx="65">
                  <c:v>0.8</c:v>
                </c:pt>
                <c:pt idx="66">
                  <c:v>0.82000000000000006</c:v>
                </c:pt>
                <c:pt idx="67">
                  <c:v>0.84000000000000008</c:v>
                </c:pt>
                <c:pt idx="68">
                  <c:v>0.8600000000000001</c:v>
                </c:pt>
                <c:pt idx="69">
                  <c:v>0.88000000000000012</c:v>
                </c:pt>
                <c:pt idx="70">
                  <c:v>0.90000000000000013</c:v>
                </c:pt>
                <c:pt idx="71">
                  <c:v>0.92000000000000015</c:v>
                </c:pt>
                <c:pt idx="72">
                  <c:v>0.94000000000000017</c:v>
                </c:pt>
                <c:pt idx="73">
                  <c:v>0.96000000000000019</c:v>
                </c:pt>
                <c:pt idx="74">
                  <c:v>0.9800000000000002</c:v>
                </c:pt>
                <c:pt idx="75">
                  <c:v>1.0000000000000002</c:v>
                </c:pt>
                <c:pt idx="76">
                  <c:v>0.96000000000000019</c:v>
                </c:pt>
                <c:pt idx="77">
                  <c:v>0.92000000000000015</c:v>
                </c:pt>
                <c:pt idx="78">
                  <c:v>0.88000000000000012</c:v>
                </c:pt>
                <c:pt idx="79">
                  <c:v>0.84000000000000008</c:v>
                </c:pt>
                <c:pt idx="80">
                  <c:v>0.8</c:v>
                </c:pt>
                <c:pt idx="81">
                  <c:v>0.76</c:v>
                </c:pt>
                <c:pt idx="82">
                  <c:v>0.72</c:v>
                </c:pt>
                <c:pt idx="83">
                  <c:v>0.67999999999999994</c:v>
                </c:pt>
                <c:pt idx="84">
                  <c:v>0.6399999999999999</c:v>
                </c:pt>
                <c:pt idx="85">
                  <c:v>0.59999999999999987</c:v>
                </c:pt>
                <c:pt idx="86">
                  <c:v>0.55999999999999983</c:v>
                </c:pt>
                <c:pt idx="87">
                  <c:v>0.5199999999999998</c:v>
                </c:pt>
                <c:pt idx="88">
                  <c:v>0.47999999999999982</c:v>
                </c:pt>
                <c:pt idx="89">
                  <c:v>0.43999999999999984</c:v>
                </c:pt>
                <c:pt idx="90">
                  <c:v>0.39999999999999986</c:v>
                </c:pt>
                <c:pt idx="91">
                  <c:v>0.35999999999999988</c:v>
                </c:pt>
                <c:pt idx="92">
                  <c:v>0.3199999999999999</c:v>
                </c:pt>
                <c:pt idx="93">
                  <c:v>0.27999999999999992</c:v>
                </c:pt>
                <c:pt idx="94">
                  <c:v>0.23999999999999991</c:v>
                </c:pt>
                <c:pt idx="95">
                  <c:v>0.1999999999999999</c:v>
                </c:pt>
                <c:pt idx="96">
                  <c:v>0.15999999999999989</c:v>
                </c:pt>
                <c:pt idx="97">
                  <c:v>0.11999999999999988</c:v>
                </c:pt>
                <c:pt idx="98">
                  <c:v>7.9999999999999877E-2</c:v>
                </c:pt>
                <c:pt idx="99">
                  <c:v>3.9999999999999876E-2</c:v>
                </c:pt>
                <c:pt idx="100">
                  <c:v>-1.2490009027033011E-16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E7-40B4-9E3B-0C85678B3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91584"/>
        <c:axId val="86293120"/>
      </c:scatterChart>
      <c:valAx>
        <c:axId val="862915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86293120"/>
        <c:crosses val="autoZero"/>
        <c:crossBetween val="midCat"/>
      </c:valAx>
      <c:valAx>
        <c:axId val="86293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291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1. etaža</c:v>
          </c:tx>
          <c:marker>
            <c:symbol val="none"/>
          </c:marker>
          <c:xVal>
            <c:numRef>
              <c:f>'Stvarni pomaci'!$B$6:$B$206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</c:numCache>
            </c:numRef>
          </c:xVal>
          <c:yVal>
            <c:numRef>
              <c:f>'Stvarni pomaci'!$E$6:$E$206</c:f>
              <c:numCache>
                <c:formatCode>General</c:formatCode>
                <c:ptCount val="201"/>
                <c:pt idx="0">
                  <c:v>0</c:v>
                </c:pt>
                <c:pt idx="1">
                  <c:v>2.0167223319212126E-6</c:v>
                </c:pt>
                <c:pt idx="2">
                  <c:v>1.6076029599453642E-5</c:v>
                </c:pt>
                <c:pt idx="3">
                  <c:v>5.396673335042166E-5</c:v>
                </c:pt>
                <c:pt idx="4">
                  <c:v>1.2702379183268274E-4</c:v>
                </c:pt>
                <c:pt idx="5">
                  <c:v>2.459666121457839E-4</c:v>
                </c:pt>
                <c:pt idx="6">
                  <c:v>4.2078164708114047E-4</c:v>
                </c:pt>
                <c:pt idx="7">
                  <c:v>6.6065248289551282E-4</c:v>
                </c:pt>
                <c:pt idx="8">
                  <c:v>9.7393462911563153E-4</c:v>
                </c:pt>
                <c:pt idx="9">
                  <c:v>1.3681673140903548E-3</c:v>
                </c:pt>
                <c:pt idx="10">
                  <c:v>1.8501114989211262E-3</c:v>
                </c:pt>
                <c:pt idx="11">
                  <c:v>2.4258023857902052E-3</c:v>
                </c:pt>
                <c:pt idx="12">
                  <c:v>3.1006058062408933E-3</c:v>
                </c:pt>
                <c:pt idx="13">
                  <c:v>3.879270524582837E-3</c:v>
                </c:pt>
                <c:pt idx="14">
                  <c:v>4.7659719080536227E-3</c:v>
                </c:pt>
                <c:pt idx="15">
                  <c:v>5.7643457402464602E-3</c:v>
                </c:pt>
                <c:pt idx="16">
                  <c:v>6.8775134368313541E-3</c:v>
                </c:pt>
                <c:pt idx="17">
                  <c:v>8.1081010811697423E-3</c:v>
                </c:pt>
                <c:pt idx="18">
                  <c:v>9.4582544156096536E-3</c:v>
                </c:pt>
                <c:pt idx="19">
                  <c:v>1.0929650461692735E-2</c:v>
                </c:pt>
                <c:pt idx="20">
                  <c:v>1.252350436037908E-2</c:v>
                </c:pt>
                <c:pt idx="21">
                  <c:v>1.424056804256473E-2</c:v>
                </c:pt>
                <c:pt idx="22">
                  <c:v>1.6081116164715501E-2</c:v>
                </c:pt>
                <c:pt idx="23">
                  <c:v>1.8044914890370873E-2</c:v>
                </c:pt>
                <c:pt idx="24">
                  <c:v>2.0131170765534917E-2</c:v>
                </c:pt>
                <c:pt idx="25">
                  <c:v>2.2338459952133516E-2</c:v>
                </c:pt>
                <c:pt idx="26">
                  <c:v>2.4661616848091567E-2</c:v>
                </c:pt>
                <c:pt idx="27">
                  <c:v>2.7082651669302994E-2</c:v>
                </c:pt>
                <c:pt idx="28">
                  <c:v>2.9580029648990376E-2</c:v>
                </c:pt>
                <c:pt idx="29">
                  <c:v>3.2131922723860028E-2</c:v>
                </c:pt>
                <c:pt idx="30">
                  <c:v>3.471640770385976E-2</c:v>
                </c:pt>
                <c:pt idx="31">
                  <c:v>3.7311637344927831E-2</c:v>
                </c:pt>
                <c:pt idx="32">
                  <c:v>3.9895985600801952E-2</c:v>
                </c:pt>
                <c:pt idx="33">
                  <c:v>4.2448172049540933E-2</c:v>
                </c:pt>
                <c:pt idx="34">
                  <c:v>4.4947372337773989E-2</c:v>
                </c:pt>
                <c:pt idx="35">
                  <c:v>4.7373321273296187E-2</c:v>
                </c:pt>
                <c:pt idx="36">
                  <c:v>4.9706413209581857E-2</c:v>
                </c:pt>
                <c:pt idx="37">
                  <c:v>5.1927801279019886E-2</c:v>
                </c:pt>
                <c:pt idx="38">
                  <c:v>5.4019493743802258E-2</c:v>
                </c:pt>
                <c:pt idx="39">
                  <c:v>5.5964443155246693E-2</c:v>
                </c:pt>
                <c:pt idx="40">
                  <c:v>5.7746622857288273E-2</c:v>
                </c:pt>
                <c:pt idx="41">
                  <c:v>5.9351085992007488E-2</c:v>
                </c:pt>
                <c:pt idx="42">
                  <c:v>6.0764004479997996E-2</c:v>
                </c:pt>
                <c:pt idx="43">
                  <c:v>6.1972688953217968E-2</c:v>
                </c:pt>
                <c:pt idx="44">
                  <c:v>6.2965594504936787E-2</c:v>
                </c:pt>
                <c:pt idx="45">
                  <c:v>6.3732320459405287E-2</c:v>
                </c:pt>
                <c:pt idx="46">
                  <c:v>6.426361430781212E-2</c:v>
                </c:pt>
                <c:pt idx="47">
                  <c:v>6.4551389938765483E-2</c:v>
                </c:pt>
                <c:pt idx="48">
                  <c:v>6.4588768150915341E-2</c:v>
                </c:pt>
                <c:pt idx="49">
                  <c:v>6.4370143463574239E-2</c:v>
                </c:pt>
                <c:pt idx="50">
                  <c:v>6.3891276126576912E-2</c:v>
                </c:pt>
                <c:pt idx="51">
                  <c:v>6.3151419641535589E-2</c:v>
                </c:pt>
                <c:pt idx="52">
                  <c:v>6.2159431858815895E-2</c:v>
                </c:pt>
                <c:pt idx="53">
                  <c:v>6.0927641615269541E-2</c:v>
                </c:pt>
                <c:pt idx="54">
                  <c:v>5.94697245809995E-2</c:v>
                </c:pt>
                <c:pt idx="55">
                  <c:v>5.7800601434455617E-2</c:v>
                </c:pt>
                <c:pt idx="56">
                  <c:v>5.5936338691633336E-2</c:v>
                </c:pt>
                <c:pt idx="57">
                  <c:v>5.3894051538110825E-2</c:v>
                </c:pt>
                <c:pt idx="58">
                  <c:v>5.1691807393207029E-2</c:v>
                </c:pt>
                <c:pt idx="59">
                  <c:v>4.9348528774554742E-2</c:v>
                </c:pt>
                <c:pt idx="60">
                  <c:v>4.6883894263906656E-2</c:v>
                </c:pt>
                <c:pt idx="61">
                  <c:v>4.4318236856599413E-2</c:v>
                </c:pt>
                <c:pt idx="62">
                  <c:v>4.1672439522766162E-2</c:v>
                </c:pt>
                <c:pt idx="63">
                  <c:v>3.8967828238659456E-2</c:v>
                </c:pt>
                <c:pt idx="64">
                  <c:v>3.6226062930492096E-2</c:v>
                </c:pt>
                <c:pt idx="65">
                  <c:v>3.346902665919068E-2</c:v>
                </c:pt>
                <c:pt idx="66">
                  <c:v>3.0718713000744916E-2</c:v>
                </c:pt>
                <c:pt idx="67">
                  <c:v>2.7997111061741752E-2</c:v>
                </c:pt>
                <c:pt idx="68">
                  <c:v>2.532608708241374E-2</c:v>
                </c:pt>
                <c:pt idx="69">
                  <c:v>2.2727261298999414E-2</c:v>
                </c:pt>
                <c:pt idx="70">
                  <c:v>2.0221878807966373E-2</c:v>
                </c:pt>
                <c:pt idx="71">
                  <c:v>1.7830673669959898E-2</c:v>
                </c:pt>
                <c:pt idx="72">
                  <c:v>1.5573726391648536E-2</c:v>
                </c:pt>
                <c:pt idx="73">
                  <c:v>1.3470316115262476E-2</c:v>
                </c:pt>
                <c:pt idx="74">
                  <c:v>1.1538770140238635E-2</c:v>
                </c:pt>
                <c:pt idx="75">
                  <c:v>9.7963145722218623E-3</c:v>
                </c:pt>
                <c:pt idx="76">
                  <c:v>8.2559056382605182E-3</c:v>
                </c:pt>
                <c:pt idx="77">
                  <c:v>6.9171081455519715E-3</c:v>
                </c:pt>
                <c:pt idx="78">
                  <c:v>5.7753471990563097E-3</c:v>
                </c:pt>
                <c:pt idx="79">
                  <c:v>4.8251349868426753E-3</c:v>
                </c:pt>
                <c:pt idx="80">
                  <c:v>4.0602365650259991E-3</c:v>
                </c:pt>
                <c:pt idx="81">
                  <c:v>3.4737918097003675E-3</c:v>
                </c:pt>
                <c:pt idx="82">
                  <c:v>3.0583881301363015E-3</c:v>
                </c:pt>
                <c:pt idx="83">
                  <c:v>2.8060861701634404E-3</c:v>
                </c:pt>
                <c:pt idx="84">
                  <c:v>2.7084071413634894E-3</c:v>
                </c:pt>
                <c:pt idx="85">
                  <c:v>2.7562946245704477E-3</c:v>
                </c:pt>
                <c:pt idx="86">
                  <c:v>2.9400651418376956E-3</c:v>
                </c:pt>
                <c:pt idx="87">
                  <c:v>3.2493606153194314E-3</c:v>
                </c:pt>
                <c:pt idx="88">
                  <c:v>3.6731125978697351E-3</c:v>
                </c:pt>
                <c:pt idx="89">
                  <c:v>4.1995238578821032E-3</c:v>
                </c:pt>
                <c:pt idx="90">
                  <c:v>4.8160686406416731E-3</c:v>
                </c:pt>
                <c:pt idx="91">
                  <c:v>5.5095097072650522E-3</c:v>
                </c:pt>
                <c:pt idx="92">
                  <c:v>6.2659287334634051E-3</c:v>
                </c:pt>
                <c:pt idx="93">
                  <c:v>7.0707670270444781E-3</c:v>
                </c:pt>
                <c:pt idx="94">
                  <c:v>7.9088754915387811E-3</c:v>
                </c:pt>
                <c:pt idx="95">
                  <c:v>8.7645756094877885E-3</c:v>
                </c:pt>
                <c:pt idx="96">
                  <c:v>9.6217359968309921E-3</c:v>
                </c:pt>
                <c:pt idx="97">
                  <c:v>1.0463870841222057E-2</c:v>
                </c:pt>
                <c:pt idx="98">
                  <c:v>1.1274266560217605E-2</c:v>
                </c:pt>
                <c:pt idx="99">
                  <c:v>1.2036140981956602E-2</c:v>
                </c:pt>
                <c:pt idx="100">
                  <c:v>1.2732835432991902E-2</c:v>
                </c:pt>
                <c:pt idx="101">
                  <c:v>1.3350051676087989E-2</c:v>
                </c:pt>
                <c:pt idx="102">
                  <c:v>1.3882082458402275E-2</c:v>
                </c:pt>
                <c:pt idx="103">
                  <c:v>1.4325806560896926E-2</c:v>
                </c:pt>
                <c:pt idx="104">
                  <c:v>1.4678698801730776E-2</c:v>
                </c:pt>
                <c:pt idx="105">
                  <c:v>1.4938862959312555E-2</c:v>
                </c:pt>
                <c:pt idx="106">
                  <c:v>1.510506160282115E-2</c:v>
                </c:pt>
                <c:pt idx="107">
                  <c:v>1.5176735808722887E-2</c:v>
                </c:pt>
                <c:pt idx="108">
                  <c:v>1.5154008393566341E-2</c:v>
                </c:pt>
                <c:pt idx="109">
                  <c:v>1.5037666570494317E-2</c:v>
                </c:pt>
                <c:pt idx="110">
                  <c:v>1.4829123372395838E-2</c:v>
                </c:pt>
                <c:pt idx="111">
                  <c:v>1.4530361046536707E-2</c:v>
                </c:pt>
                <c:pt idx="112">
                  <c:v>1.4143863077056019E-2</c:v>
                </c:pt>
                <c:pt idx="113">
                  <c:v>1.3672543773058734E-2</c:v>
                </c:pt>
                <c:pt idx="114">
                  <c:v>1.3119684952683203E-2</c:v>
                </c:pt>
                <c:pt idx="115">
                  <c:v>1.2488887991995124E-2</c:v>
                </c:pt>
                <c:pt idx="116">
                  <c:v>1.1784046614771683E-2</c:v>
                </c:pt>
                <c:pt idx="117">
                  <c:v>1.1009341838747346E-2</c:v>
                </c:pt>
                <c:pt idx="118">
                  <c:v>1.0169256250012255E-2</c:v>
                </c:pt>
                <c:pt idx="119">
                  <c:v>9.2686010894077672E-3</c:v>
                </c:pt>
                <c:pt idx="120">
                  <c:v>8.3125472218730078E-3</c:v>
                </c:pt>
                <c:pt idx="121">
                  <c:v>7.3066503721170113E-3</c:v>
                </c:pt>
                <c:pt idx="122">
                  <c:v>6.2568621400982587E-3</c:v>
                </c:pt>
                <c:pt idx="123">
                  <c:v>5.169520979370801E-3</c:v>
                </c:pt>
                <c:pt idx="124">
                  <c:v>4.0513209472736473E-3</c:v>
                </c:pt>
                <c:pt idx="125">
                  <c:v>2.9092598588776318E-3</c:v>
                </c:pt>
                <c:pt idx="126">
                  <c:v>1.7505717243355211E-3</c:v>
                </c:pt>
                <c:pt idx="127">
                  <c:v>5.8265039912626805E-4</c:v>
                </c:pt>
                <c:pt idx="128">
                  <c:v>-5.8702811751351332E-4</c:v>
                </c:pt>
                <c:pt idx="129">
                  <c:v>-1.7509783434976757E-3</c:v>
                </c:pt>
                <c:pt idx="130">
                  <c:v>-2.9017688057056653E-3</c:v>
                </c:pt>
                <c:pt idx="131">
                  <c:v>-4.032075140881817E-3</c:v>
                </c:pt>
                <c:pt idx="132">
                  <c:v>-5.1347244361882264E-3</c:v>
                </c:pt>
                <c:pt idx="133">
                  <c:v>-6.2027345790238112E-3</c:v>
                </c:pt>
                <c:pt idx="134">
                  <c:v>-7.2293533343018466E-3</c:v>
                </c:pt>
                <c:pt idx="135">
                  <c:v>-8.2081014322432384E-3</c:v>
                </c:pt>
                <c:pt idx="136">
                  <c:v>-9.1328222594200016E-3</c:v>
                </c:pt>
                <c:pt idx="137">
                  <c:v>-9.9977382172925216E-3</c:v>
                </c:pt>
                <c:pt idx="138">
                  <c:v>-1.0797511055096416E-2</c:v>
                </c:pt>
                <c:pt idx="139">
                  <c:v>-1.1527301161731823E-2</c:v>
                </c:pt>
                <c:pt idx="140">
                  <c:v>-1.2182819484938968E-2</c:v>
                </c:pt>
                <c:pt idx="141">
                  <c:v>-1.276036578602986E-2</c:v>
                </c:pt>
                <c:pt idx="142">
                  <c:v>-1.3256848387349916E-2</c:v>
                </c:pt>
                <c:pt idx="143">
                  <c:v>-1.3669783169534409E-2</c:v>
                </c:pt>
                <c:pt idx="144">
                  <c:v>-1.3997272813004714E-2</c:v>
                </c:pt>
                <c:pt idx="145">
                  <c:v>-1.4237970493921023E-2</c:v>
                </c:pt>
                <c:pt idx="146">
                  <c:v>-1.4391034775150269E-2</c:v>
                </c:pt>
                <c:pt idx="147">
                  <c:v>-1.4456083750438171E-2</c:v>
                </c:pt>
                <c:pt idx="148">
                  <c:v>-1.4433156325514031E-2</c:v>
                </c:pt>
                <c:pt idx="149">
                  <c:v>-1.4322686879778898E-2</c:v>
                </c:pt>
                <c:pt idx="150">
                  <c:v>-1.4125496771563601E-2</c:v>
                </c:pt>
                <c:pt idx="151">
                  <c:v>-1.3842802782031228E-2</c:v>
                </c:pt>
                <c:pt idx="152">
                  <c:v>-1.3476239301778775E-2</c:v>
                </c:pt>
                <c:pt idx="153">
                  <c:v>-1.3027888485829133E-2</c:v>
                </c:pt>
                <c:pt idx="154">
                  <c:v>-1.2500311213390781E-2</c:v>
                </c:pt>
                <c:pt idx="155">
                  <c:v>-1.1896571710378225E-2</c:v>
                </c:pt>
                <c:pt idx="156">
                  <c:v>-1.1220250052899616E-2</c:v>
                </c:pt>
                <c:pt idx="157">
                  <c:v>-1.0475439125385365E-2</c:v>
                </c:pt>
                <c:pt idx="158">
                  <c:v>-9.6667254233805955E-3</c:v>
                </c:pt>
                <c:pt idx="159">
                  <c:v>-8.7991557614778802E-3</c:v>
                </c:pt>
                <c:pt idx="160">
                  <c:v>-7.8781939233973832E-3</c:v>
                </c:pt>
                <c:pt idx="161">
                  <c:v>-6.9096721999037519E-3</c:v>
                </c:pt>
                <c:pt idx="162">
                  <c:v>-5.8997424763552837E-3</c:v>
                </c:pt>
                <c:pt idx="163">
                  <c:v>-4.854830199154633E-3</c:v>
                </c:pt>
                <c:pt idx="164">
                  <c:v>-3.781592542544592E-3</c:v>
                </c:pt>
                <c:pt idx="165">
                  <c:v>-2.6868799283472759E-3</c:v>
                </c:pt>
                <c:pt idx="166">
                  <c:v>-1.5776982590537429E-3</c:v>
                </c:pt>
                <c:pt idx="167">
                  <c:v>-4.6116824956696109E-4</c:v>
                </c:pt>
                <c:pt idx="168">
                  <c:v>6.555216693358122E-4</c:v>
                </c:pt>
                <c:pt idx="169">
                  <c:v>1.7651712542909367E-3</c:v>
                </c:pt>
                <c:pt idx="170">
                  <c:v>2.8606335769243655E-3</c:v>
                </c:pt>
                <c:pt idx="171">
                  <c:v>3.9348874581418732E-3</c:v>
                </c:pt>
                <c:pt idx="172">
                  <c:v>4.9811131132174551E-3</c:v>
                </c:pt>
                <c:pt idx="173">
                  <c:v>5.9927653965869115E-3</c:v>
                </c:pt>
                <c:pt idx="174">
                  <c:v>6.9636385536583634E-3</c:v>
                </c:pt>
                <c:pt idx="175">
                  <c:v>7.8879170918188194E-3</c:v>
                </c:pt>
                <c:pt idx="176">
                  <c:v>8.7602091751969174E-3</c:v>
                </c:pt>
                <c:pt idx="177">
                  <c:v>9.5755614968523264E-3</c:v>
                </c:pt>
                <c:pt idx="178">
                  <c:v>1.0329457394850073E-2</c:v>
                </c:pt>
                <c:pt idx="179">
                  <c:v>1.1017802503651268E-2</c:v>
                </c:pt>
                <c:pt idx="180">
                  <c:v>1.163690397507695E-2</c:v>
                </c:pt>
                <c:pt idx="181">
                  <c:v>1.2183449929220954E-2</c:v>
                </c:pt>
                <c:pt idx="182">
                  <c:v>1.2654495198265763E-2</c:v>
                </c:pt>
                <c:pt idx="183">
                  <c:v>1.3047457745355033E-2</c:v>
                </c:pt>
                <c:pt idx="184">
                  <c:v>1.3360127730816183E-2</c:v>
                </c:pt>
                <c:pt idx="185">
                  <c:v>1.3590688550352815E-2</c:v>
                </c:pt>
                <c:pt idx="186">
                  <c:v>1.3737746807969537E-2</c:v>
                </c:pt>
                <c:pt idx="187">
                  <c:v>1.3800366557141952E-2</c:v>
                </c:pt>
                <c:pt idx="188">
                  <c:v>1.3778102526419998E-2</c:v>
                </c:pt>
                <c:pt idx="189">
                  <c:v>1.3671027498963949E-2</c:v>
                </c:pt>
                <c:pt idx="190">
                  <c:v>1.3479750372501365E-2</c:v>
                </c:pt>
                <c:pt idx="191">
                  <c:v>1.3205423337342778E-2</c:v>
                </c:pt>
                <c:pt idx="192">
                  <c:v>1.2849738624385171E-2</c:v>
                </c:pt>
                <c:pt idx="193">
                  <c:v>1.2414916940763411E-2</c:v>
                </c:pt>
                <c:pt idx="194">
                  <c:v>1.1903690674056958E-2</c:v>
                </c:pt>
                <c:pt idx="195">
                  <c:v>1.1319285025469611E-2</c:v>
                </c:pt>
                <c:pt idx="196">
                  <c:v>1.0665399455132668E-2</c:v>
                </c:pt>
                <c:pt idx="197">
                  <c:v>9.9461904129941638E-3</c:v>
                </c:pt>
                <c:pt idx="198">
                  <c:v>9.1662546543611403E-3</c:v>
                </c:pt>
                <c:pt idx="199">
                  <c:v>8.3306109262943871E-3</c:v>
                </c:pt>
                <c:pt idx="200">
                  <c:v>7.4446768477937951E-3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3F-4BB0-8979-F1464F412972}"/>
            </c:ext>
          </c:extLst>
        </c:ser>
        <c:ser>
          <c:idx val="1"/>
          <c:order val="1"/>
          <c:tx>
            <c:v>2. etaža</c:v>
          </c:tx>
          <c:marker>
            <c:symbol val="none"/>
          </c:marker>
          <c:xVal>
            <c:numRef>
              <c:f>'Stvarni pomaci'!$B$6:$B$206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</c:numCache>
            </c:numRef>
          </c:xVal>
          <c:yVal>
            <c:numRef>
              <c:f>'Stvarni pomaci'!$F$6:$F$206</c:f>
              <c:numCache>
                <c:formatCode>General</c:formatCode>
                <c:ptCount val="201"/>
                <c:pt idx="0">
                  <c:v>0</c:v>
                </c:pt>
                <c:pt idx="1">
                  <c:v>2.4908890240236955E-6</c:v>
                </c:pt>
                <c:pt idx="2">
                  <c:v>1.9914990066513859E-5</c:v>
                </c:pt>
                <c:pt idx="3">
                  <c:v>6.7163373913725849E-5</c:v>
                </c:pt>
                <c:pt idx="4">
                  <c:v>1.5904889795797272E-4</c:v>
                </c:pt>
                <c:pt idx="5">
                  <c:v>3.1023960260130877E-4</c:v>
                </c:pt>
                <c:pt idx="6">
                  <c:v>5.3515370712889972E-4</c:v>
                </c:pt>
                <c:pt idx="7">
                  <c:v>8.4781997171258646E-4</c:v>
                </c:pt>
                <c:pt idx="8">
                  <c:v>1.261715479399838E-3</c:v>
                </c:pt>
                <c:pt idx="9">
                  <c:v>1.7895986091436113E-3</c:v>
                </c:pt>
                <c:pt idx="10">
                  <c:v>2.4433568957924956E-3</c:v>
                </c:pt>
                <c:pt idx="11">
                  <c:v>3.2338872148176307E-3</c:v>
                </c:pt>
                <c:pt idx="12">
                  <c:v>4.1710198035259391E-3</c:v>
                </c:pt>
                <c:pt idx="13">
                  <c:v>5.2634893357640135E-3</c:v>
                </c:pt>
                <c:pt idx="14">
                  <c:v>6.5189473980380381E-3</c:v>
                </c:pt>
                <c:pt idx="15">
                  <c:v>7.9440031695929593E-3</c:v>
                </c:pt>
                <c:pt idx="16">
                  <c:v>9.5442744801991272E-3</c:v>
                </c:pt>
                <c:pt idx="17">
                  <c:v>1.1324430657007641E-2</c:v>
                </c:pt>
                <c:pt idx="18">
                  <c:v>1.3288211787173265E-2</c:v>
                </c:pt>
                <c:pt idx="19">
                  <c:v>1.5438415475919549E-2</c:v>
                </c:pt>
                <c:pt idx="20">
                  <c:v>1.7776850448758125E-2</c:v>
                </c:pt>
                <c:pt idx="21">
                  <c:v>2.0304264642331732E-2</c:v>
                </c:pt>
                <c:pt idx="22">
                  <c:v>2.3020261981921048E-2</c:v>
                </c:pt>
                <c:pt idx="23">
                  <c:v>2.5923225484862811E-2</c:v>
                </c:pt>
                <c:pt idx="24">
                  <c:v>2.9010263973873053E-2</c:v>
                </c:pt>
                <c:pt idx="25">
                  <c:v>3.2277195670549527E-2</c:v>
                </c:pt>
                <c:pt idx="26">
                  <c:v>3.5714838851361612E-2</c:v>
                </c:pt>
                <c:pt idx="27">
                  <c:v>3.9297889925004971E-2</c:v>
                </c:pt>
                <c:pt idx="28">
                  <c:v>4.2996279243034098E-2</c:v>
                </c:pt>
                <c:pt idx="29">
                  <c:v>4.6779081739699052E-2</c:v>
                </c:pt>
                <c:pt idx="30">
                  <c:v>5.0614738731325833E-2</c:v>
                </c:pt>
                <c:pt idx="31">
                  <c:v>5.4471323656653699E-2</c:v>
                </c:pt>
                <c:pt idx="32">
                  <c:v>5.8316835362290417E-2</c:v>
                </c:pt>
                <c:pt idx="33">
                  <c:v>6.2119496896287117E-2</c:v>
                </c:pt>
                <c:pt idx="34">
                  <c:v>6.5848036647200792E-2</c:v>
                </c:pt>
                <c:pt idx="35">
                  <c:v>6.9471932250805682E-2</c:v>
                </c:pt>
                <c:pt idx="36">
                  <c:v>7.2961605165266508E-2</c:v>
                </c:pt>
                <c:pt idx="37">
                  <c:v>7.6288563548462293E-2</c:v>
                </c:pt>
                <c:pt idx="38">
                  <c:v>7.9425500958155315E-2</c:v>
                </c:pt>
                <c:pt idx="39">
                  <c:v>8.2346366332836471E-2</c:v>
                </c:pt>
                <c:pt idx="40">
                  <c:v>8.502642504154026E-2</c:v>
                </c:pt>
                <c:pt idx="41">
                  <c:v>8.7442330653982145E-2</c:v>
                </c:pt>
                <c:pt idx="42">
                  <c:v>8.9572222586507017E-2</c:v>
                </c:pt>
                <c:pt idx="43">
                  <c:v>9.1395856964947494E-2</c:v>
                </c:pt>
                <c:pt idx="44">
                  <c:v>9.2894768648105988E-2</c:v>
                </c:pt>
                <c:pt idx="45">
                  <c:v>9.4052453423340371E-2</c:v>
                </c:pt>
                <c:pt idx="46">
                  <c:v>9.4854552835307054E-2</c:v>
                </c:pt>
                <c:pt idx="47">
                  <c:v>9.5289021316135286E-2</c:v>
                </c:pt>
                <c:pt idx="48">
                  <c:v>9.5346256797998963E-2</c:v>
                </c:pt>
                <c:pt idx="49">
                  <c:v>9.5019181421963805E-2</c:v>
                </c:pt>
                <c:pt idx="50">
                  <c:v>9.4303267088784157E-2</c:v>
                </c:pt>
                <c:pt idx="51">
                  <c:v>9.3199000534899615E-2</c:v>
                </c:pt>
                <c:pt idx="52">
                  <c:v>9.1719278508988339E-2</c:v>
                </c:pt>
                <c:pt idx="53">
                  <c:v>8.9881817252845206E-2</c:v>
                </c:pt>
                <c:pt idx="54">
                  <c:v>8.7706533801764797E-2</c:v>
                </c:pt>
                <c:pt idx="55">
                  <c:v>8.5215399707468831E-2</c:v>
                </c:pt>
                <c:pt idx="56">
                  <c:v>8.243227838742688E-2</c:v>
                </c:pt>
                <c:pt idx="57">
                  <c:v>7.9382751767916301E-2</c:v>
                </c:pt>
                <c:pt idx="58">
                  <c:v>7.609394185354669E-2</c:v>
                </c:pt>
                <c:pt idx="59">
                  <c:v>7.259433181612486E-2</c:v>
                </c:pt>
                <c:pt idx="60">
                  <c:v>6.8913589392664093E-2</c:v>
                </c:pt>
                <c:pt idx="61">
                  <c:v>6.5082393217786666E-2</c:v>
                </c:pt>
                <c:pt idx="62">
                  <c:v>6.1132260663120767E-2</c:v>
                </c:pt>
                <c:pt idx="63">
                  <c:v>5.7095374258266905E-2</c:v>
                </c:pt>
                <c:pt idx="64">
                  <c:v>5.3004403142145634E-2</c:v>
                </c:pt>
                <c:pt idx="65">
                  <c:v>4.8892316366286118E-2</c:v>
                </c:pt>
                <c:pt idx="66">
                  <c:v>4.4792186153341587E-2</c:v>
                </c:pt>
                <c:pt idx="67">
                  <c:v>4.0736981121686472E-2</c:v>
                </c:pt>
                <c:pt idx="68">
                  <c:v>3.6759351606973252E-2</c:v>
                </c:pt>
                <c:pt idx="69">
                  <c:v>3.2891411090695002E-2</c:v>
                </c:pt>
                <c:pt idx="70">
                  <c:v>2.9164518988429877E-2</c:v>
                </c:pt>
                <c:pt idx="71">
                  <c:v>2.5609070402216695E-2</c:v>
                </c:pt>
                <c:pt idx="72">
                  <c:v>2.2254297841612484E-2</c:v>
                </c:pt>
                <c:pt idx="73">
                  <c:v>1.9128088508941418E-2</c:v>
                </c:pt>
                <c:pt idx="74">
                  <c:v>1.6256818837972847E-2</c:v>
                </c:pt>
                <c:pt idx="75">
                  <c:v>1.3665205983251716E-2</c:v>
                </c:pt>
                <c:pt idx="76">
                  <c:v>1.1372437966966164E-2</c:v>
                </c:pt>
                <c:pt idx="77">
                  <c:v>9.3808613915034571E-3</c:v>
                </c:pt>
                <c:pt idx="78">
                  <c:v>7.6871229862555887E-3</c:v>
                </c:pt>
                <c:pt idx="79">
                  <c:v>6.2858542290156715E-3</c:v>
                </c:pt>
                <c:pt idx="80">
                  <c:v>5.1696711697991572E-3</c:v>
                </c:pt>
                <c:pt idx="81">
                  <c:v>4.3292384047697073E-3</c:v>
                </c:pt>
                <c:pt idx="82">
                  <c:v>3.75339402359116E-3</c:v>
                </c:pt>
                <c:pt idx="83">
                  <c:v>3.4293211317808514E-3</c:v>
                </c:pt>
                <c:pt idx="84">
                  <c:v>3.3427434486958518E-3</c:v>
                </c:pt>
                <c:pt idx="85">
                  <c:v>3.4781192166178352E-3</c:v>
                </c:pt>
                <c:pt idx="86">
                  <c:v>3.818809880195605E-3</c:v>
                </c:pt>
                <c:pt idx="87">
                  <c:v>4.3472071719580091E-3</c:v>
                </c:pt>
                <c:pt idx="88">
                  <c:v>5.0448127728183086E-3</c:v>
                </c:pt>
                <c:pt idx="89">
                  <c:v>5.8922763070014279E-3</c:v>
                </c:pt>
                <c:pt idx="90">
                  <c:v>6.869407578316538E-3</c:v>
                </c:pt>
                <c:pt idx="91">
                  <c:v>7.9551854972773166E-3</c:v>
                </c:pt>
                <c:pt idx="92">
                  <c:v>9.1277877223295001E-3</c:v>
                </c:pt>
                <c:pt idx="93">
                  <c:v>1.0364661359618291E-2</c:v>
                </c:pt>
                <c:pt idx="94">
                  <c:v>1.1642646977307965E-2</c:v>
                </c:pt>
                <c:pt idx="95">
                  <c:v>1.2938157466459302E-2</c:v>
                </c:pt>
                <c:pt idx="96">
                  <c:v>1.4227402233196816E-2</c:v>
                </c:pt>
                <c:pt idx="97">
                  <c:v>1.5486638184368474E-2</c:v>
                </c:pt>
                <c:pt idx="98">
                  <c:v>1.6692423851717309E-2</c:v>
                </c:pt>
                <c:pt idx="99">
                  <c:v>1.7821852805353495E-2</c:v>
                </c:pt>
                <c:pt idx="100">
                  <c:v>1.8852747185958432E-2</c:v>
                </c:pt>
                <c:pt idx="101">
                  <c:v>1.9766291535323072E-2</c:v>
                </c:pt>
                <c:pt idx="102">
                  <c:v>2.0554585345909322E-2</c:v>
                </c:pt>
                <c:pt idx="103">
                  <c:v>2.1213191107016024E-2</c:v>
                </c:pt>
                <c:pt idx="104">
                  <c:v>2.1738633988414819E-2</c:v>
                </c:pt>
                <c:pt idx="105">
                  <c:v>2.2128358443681658E-2</c:v>
                </c:pt>
                <c:pt idx="106">
                  <c:v>2.2380662371140565E-2</c:v>
                </c:pt>
                <c:pt idx="107">
                  <c:v>2.2494626389764221E-2</c:v>
                </c:pt>
                <c:pt idx="108">
                  <c:v>2.2470055419224023E-2</c:v>
                </c:pt>
                <c:pt idx="109">
                  <c:v>2.230744570713333E-2</c:v>
                </c:pt>
                <c:pt idx="110">
                  <c:v>2.2007983653804845E-2</c:v>
                </c:pt>
                <c:pt idx="111">
                  <c:v>2.1573574752446333E-2</c:v>
                </c:pt>
                <c:pt idx="112">
                  <c:v>2.100689344093817E-2</c:v>
                </c:pt>
                <c:pt idx="113">
                  <c:v>2.0311439264234458E-2</c:v>
                </c:pt>
                <c:pt idx="114">
                  <c:v>1.9491582606950525E-2</c:v>
                </c:pt>
                <c:pt idx="115">
                  <c:v>1.8552584789139959E-2</c:v>
                </c:pt>
                <c:pt idx="116">
                  <c:v>1.7500582143401271E-2</c:v>
                </c:pt>
                <c:pt idx="117">
                  <c:v>1.6342530724066013E-2</c:v>
                </c:pt>
                <c:pt idx="118">
                  <c:v>1.5086115995432517E-2</c:v>
                </c:pt>
                <c:pt idx="119">
                  <c:v>1.3739638541047247E-2</c:v>
                </c:pt>
                <c:pt idx="120">
                  <c:v>1.2311891104186772E-2</c:v>
                </c:pt>
                <c:pt idx="121">
                  <c:v>1.0812043227785107E-2</c:v>
                </c:pt>
                <c:pt idx="122">
                  <c:v>9.249547251972837E-3</c:v>
                </c:pt>
                <c:pt idx="123">
                  <c:v>7.634074040102831E-3</c:v>
                </c:pt>
                <c:pt idx="124">
                  <c:v>5.9754797421901614E-3</c:v>
                </c:pt>
                <c:pt idx="125">
                  <c:v>4.28379771511738E-3</c:v>
                </c:pt>
                <c:pt idx="126">
                  <c:v>2.5692439556817882E-3</c:v>
                </c:pt>
                <c:pt idx="127">
                  <c:v>8.4222129199423845E-4</c:v>
                </c:pt>
                <c:pt idx="128">
                  <c:v>-8.8669223968168163E-4</c:v>
                </c:pt>
                <c:pt idx="129">
                  <c:v>-2.6067820090628054E-3</c:v>
                </c:pt>
                <c:pt idx="130">
                  <c:v>-4.307267729706566E-3</c:v>
                </c:pt>
                <c:pt idx="131">
                  <c:v>-5.9774050466200575E-3</c:v>
                </c:pt>
                <c:pt idx="132">
                  <c:v>-7.6066094474465272E-3</c:v>
                </c:pt>
                <c:pt idx="133">
                  <c:v>-9.1845892954366144E-3</c:v>
                </c:pt>
                <c:pt idx="134">
                  <c:v>-1.0701472705750793E-2</c:v>
                </c:pt>
                <c:pt idx="135">
                  <c:v>-1.2147914117658878E-2</c:v>
                </c:pt>
                <c:pt idx="136">
                  <c:v>-1.3515170469699163E-2</c:v>
                </c:pt>
                <c:pt idx="137">
                  <c:v>-1.479514295637728E-2</c:v>
                </c:pt>
                <c:pt idx="138">
                  <c:v>-1.59803871081209E-2</c:v>
                </c:pt>
                <c:pt idx="139">
                  <c:v>-1.7064099937025554E-2</c:v>
                </c:pt>
                <c:pt idx="140">
                  <c:v>-1.8040096860855417E-2</c:v>
                </c:pt>
                <c:pt idx="141">
                  <c:v>-1.890279224319755E-2</c:v>
                </c:pt>
                <c:pt idx="142">
                  <c:v>-1.964719547799916E-2</c:v>
                </c:pt>
                <c:pt idx="143">
                  <c:v>-2.0268930066102121E-2</c:v>
                </c:pt>
                <c:pt idx="144">
                  <c:v>-2.0764277089385174E-2</c:v>
                </c:pt>
                <c:pt idx="145">
                  <c:v>-2.1130238214696284E-2</c:v>
                </c:pt>
                <c:pt idx="146">
                  <c:v>-2.136460821464824E-2</c:v>
                </c:pt>
                <c:pt idx="147">
                  <c:v>-2.1466044072237137E-2</c:v>
                </c:pt>
                <c:pt idx="148">
                  <c:v>-2.143411764264504E-2</c:v>
                </c:pt>
                <c:pt idx="149">
                  <c:v>-2.1269341562575764E-2</c:v>
                </c:pt>
                <c:pt idx="150">
                  <c:v>-2.0973163003915826E-2</c:v>
                </c:pt>
                <c:pt idx="151">
                  <c:v>-2.0547925880331316E-2</c:v>
                </c:pt>
                <c:pt idx="152">
                  <c:v>-1.9996807925420076E-2</c:v>
                </c:pt>
                <c:pt idx="153">
                  <c:v>-1.9323743423430885E-2</c:v>
                </c:pt>
                <c:pt idx="154">
                  <c:v>-1.8533344371236854E-2</c:v>
                </c:pt>
                <c:pt idx="155">
                  <c:v>-1.7630832087723432E-2</c:v>
                </c:pt>
                <c:pt idx="156">
                  <c:v>-1.6621987968203189E-2</c:v>
                </c:pt>
                <c:pt idx="157">
                  <c:v>-1.5513126958727525E-2</c:v>
                </c:pt>
                <c:pt idx="158">
                  <c:v>-1.4311091528611122E-2</c:v>
                </c:pt>
                <c:pt idx="159">
                  <c:v>-1.3023258709846008E-2</c:v>
                </c:pt>
                <c:pt idx="160">
                  <c:v>-1.1657549267566901E-2</c:v>
                </c:pt>
                <c:pt idx="161">
                  <c:v>-1.0222427003503547E-2</c:v>
                </c:pt>
                <c:pt idx="162">
                  <c:v>-8.7268777771572284E-3</c:v>
                </c:pt>
                <c:pt idx="163">
                  <c:v>-7.1803616891309915E-3</c:v>
                </c:pt>
                <c:pt idx="164">
                  <c:v>-5.5927371553249209E-3</c:v>
                </c:pt>
                <c:pt idx="165">
                  <c:v>-3.974161162650325E-3</c:v>
                </c:pt>
                <c:pt idx="166">
                  <c:v>-2.3349746451735032E-3</c:v>
                </c:pt>
                <c:pt idx="167">
                  <c:v>-6.855846746961331E-4</c:v>
                </c:pt>
                <c:pt idx="168">
                  <c:v>9.6364453867183104E-4</c:v>
                </c:pt>
                <c:pt idx="169">
                  <c:v>2.6024820193711047E-3</c:v>
                </c:pt>
                <c:pt idx="170">
                  <c:v>4.2208961110320889E-3</c:v>
                </c:pt>
                <c:pt idx="171">
                  <c:v>5.809095821917719E-3</c:v>
                </c:pt>
                <c:pt idx="172">
                  <c:v>7.3575521143827306E-3</c:v>
                </c:pt>
                <c:pt idx="173">
                  <c:v>8.8570077811603743E-3</c:v>
                </c:pt>
                <c:pt idx="174">
                  <c:v>1.0298486507630902E-2</c:v>
                </c:pt>
                <c:pt idx="175">
                  <c:v>1.1673311287106055E-2</c:v>
                </c:pt>
                <c:pt idx="176">
                  <c:v>1.2973139670037272E-2</c:v>
                </c:pt>
                <c:pt idx="177">
                  <c:v>1.4190019005457797E-2</c:v>
                </c:pt>
                <c:pt idx="178">
                  <c:v>1.5316459834602057E-2</c:v>
                </c:pt>
                <c:pt idx="179">
                  <c:v>1.6345521014688526E-2</c:v>
                </c:pt>
                <c:pt idx="180">
                  <c:v>1.7270896972024104E-2</c:v>
                </c:pt>
                <c:pt idx="181">
                  <c:v>1.808699637827053E-2</c:v>
                </c:pt>
                <c:pt idx="182">
                  <c:v>1.8789002726106639E-2</c:v>
                </c:pt>
                <c:pt idx="183">
                  <c:v>1.9372910468912968E-2</c:v>
                </c:pt>
                <c:pt idx="184">
                  <c:v>1.9835534873392173E-2</c:v>
                </c:pt>
                <c:pt idx="185">
                  <c:v>2.0174498534480188E-2</c:v>
                </c:pt>
                <c:pt idx="186">
                  <c:v>2.0388201583697304E-2</c:v>
                </c:pt>
                <c:pt idx="187">
                  <c:v>2.0475785118854402E-2</c:v>
                </c:pt>
                <c:pt idx="188">
                  <c:v>2.0437097780998094E-2</c:v>
                </c:pt>
                <c:pt idx="189">
                  <c:v>2.0272673648341937E-2</c:v>
                </c:pt>
                <c:pt idx="190">
                  <c:v>1.9983726115652304E-2</c:v>
                </c:pt>
                <c:pt idx="191">
                  <c:v>1.9572157960277364E-2</c:v>
                </c:pt>
                <c:pt idx="192">
                  <c:v>1.904058333963676E-2</c:v>
                </c:pt>
                <c:pt idx="193">
                  <c:v>1.8392353981629531E-2</c:v>
                </c:pt>
                <c:pt idx="194">
                  <c:v>1.7631580059845772E-2</c:v>
                </c:pt>
                <c:pt idx="195">
                  <c:v>1.6763136552984968E-2</c:v>
                </c:pt>
                <c:pt idx="196">
                  <c:v>1.5792648185390407E-2</c:v>
                </c:pt>
                <c:pt idx="197">
                  <c:v>1.4726449820412433E-2</c:v>
                </c:pt>
                <c:pt idx="198">
                  <c:v>1.3571523607999335E-2</c:v>
                </c:pt>
                <c:pt idx="199">
                  <c:v>1.233541832110604E-2</c:v>
                </c:pt>
                <c:pt idx="200">
                  <c:v>1.1026159277781854E-2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3F-4BB0-8979-F1464F412972}"/>
            </c:ext>
          </c:extLst>
        </c:ser>
        <c:ser>
          <c:idx val="2"/>
          <c:order val="2"/>
          <c:tx>
            <c:v>3. etaža</c:v>
          </c:tx>
          <c:marker>
            <c:symbol val="none"/>
          </c:marker>
          <c:xVal>
            <c:numRef>
              <c:f>'Stvarni pomaci'!$B$6:$B$206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2.2600000000000002</c:v>
                </c:pt>
                <c:pt idx="114">
                  <c:v>2.2800000000000002</c:v>
                </c:pt>
                <c:pt idx="115">
                  <c:v>2.3000000000000003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2.7600000000000002</c:v>
                </c:pt>
                <c:pt idx="139">
                  <c:v>2.7800000000000002</c:v>
                </c:pt>
                <c:pt idx="140">
                  <c:v>2.8000000000000003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3.2600000000000002</c:v>
                </c:pt>
                <c:pt idx="164">
                  <c:v>3.2800000000000002</c:v>
                </c:pt>
                <c:pt idx="165">
                  <c:v>3.3000000000000003</c:v>
                </c:pt>
                <c:pt idx="166">
                  <c:v>3.3200000000000003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3.7600000000000002</c:v>
                </c:pt>
                <c:pt idx="189">
                  <c:v>3.7800000000000002</c:v>
                </c:pt>
                <c:pt idx="190">
                  <c:v>3.8000000000000003</c:v>
                </c:pt>
                <c:pt idx="191">
                  <c:v>3.8200000000000003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</c:numCache>
            </c:numRef>
          </c:xVal>
          <c:yVal>
            <c:numRef>
              <c:f>'Stvarni pomaci'!$G$6:$G$206</c:f>
              <c:numCache>
                <c:formatCode>General</c:formatCode>
                <c:ptCount val="201"/>
                <c:pt idx="0">
                  <c:v>0</c:v>
                </c:pt>
                <c:pt idx="1">
                  <c:v>2.7367606658144524E-6</c:v>
                </c:pt>
                <c:pt idx="2">
                  <c:v>2.1865323480605575E-5</c:v>
                </c:pt>
                <c:pt idx="3">
                  <c:v>7.3662155532372301E-5</c:v>
                </c:pt>
                <c:pt idx="4">
                  <c:v>1.7421008275108856E-4</c:v>
                </c:pt>
                <c:pt idx="5">
                  <c:v>3.393347453835324E-4</c:v>
                </c:pt>
                <c:pt idx="6">
                  <c:v>5.8455321952313938E-4</c:v>
                </c:pt>
                <c:pt idx="7">
                  <c:v>9.2503078399576455E-4</c:v>
                </c:pt>
                <c:pt idx="8">
                  <c:v>1.3755380627788296E-3</c:v>
                </c:pt>
                <c:pt idx="9">
                  <c:v>1.9503986483574462E-3</c:v>
                </c:pt>
                <c:pt idx="10">
                  <c:v>2.663417447394813E-3</c:v>
                </c:pt>
                <c:pt idx="11">
                  <c:v>3.5277825270771724E-3</c:v>
                </c:pt>
                <c:pt idx="12">
                  <c:v>4.5559377848901307E-3</c:v>
                </c:pt>
                <c:pt idx="13">
                  <c:v>5.759429467680776E-3</c:v>
                </c:pt>
                <c:pt idx="14">
                  <c:v>7.1487353014087736E-3</c:v>
                </c:pt>
                <c:pt idx="15">
                  <c:v>8.7330895948421125E-3</c:v>
                </c:pt>
                <c:pt idx="16">
                  <c:v>1.0520320188911495E-2</c:v>
                </c:pt>
                <c:pt idx="17">
                  <c:v>1.2516712987552645E-2</c:v>
                </c:pt>
                <c:pt idx="18">
                  <c:v>1.4726916998872153E-2</c:v>
                </c:pt>
                <c:pt idx="19">
                  <c:v>1.715389783954252E-2</c:v>
                </c:pt>
                <c:pt idx="20">
                  <c:v>1.9798941435706253E-2</c:v>
                </c:pt>
                <c:pt idx="21">
                  <c:v>2.2661703345778099E-2</c:v>
                </c:pt>
                <c:pt idx="22">
                  <c:v>2.5740293881937364E-2</c:v>
                </c:pt>
                <c:pt idx="23">
                  <c:v>2.9031385925077438E-2</c:v>
                </c:pt>
                <c:pt idx="24">
                  <c:v>3.2530331501659702E-2</c:v>
                </c:pt>
                <c:pt idx="25">
                  <c:v>3.6231274804463226E-2</c:v>
                </c:pt>
                <c:pt idx="26">
                  <c:v>4.0123147751566432E-2</c:v>
                </c:pt>
                <c:pt idx="27">
                  <c:v>4.4177481951168558E-2</c:v>
                </c:pt>
                <c:pt idx="28">
                  <c:v>4.8360922317317249E-2</c:v>
                </c:pt>
                <c:pt idx="29">
                  <c:v>5.2639506382519331E-2</c:v>
                </c:pt>
                <c:pt idx="30">
                  <c:v>5.6978811106253524E-2</c:v>
                </c:pt>
                <c:pt idx="31">
                  <c:v>6.1344082772208597E-2</c:v>
                </c:pt>
                <c:pt idx="32">
                  <c:v>6.5700360921010587E-2</c:v>
                </c:pt>
                <c:pt idx="33">
                  <c:v>7.0012609997841785E-2</c:v>
                </c:pt>
                <c:pt idx="34">
                  <c:v>7.4245872264093973E-2</c:v>
                </c:pt>
                <c:pt idx="35">
                  <c:v>7.8365452470844421E-2</c:v>
                </c:pt>
                <c:pt idx="36">
                  <c:v>8.2337139373494031E-2</c:v>
                </c:pt>
                <c:pt idx="37">
                  <c:v>8.612746243026663E-2</c:v>
                </c:pt>
                <c:pt idx="38">
                  <c:v>8.9703975294680313E-2</c:v>
                </c:pt>
                <c:pt idx="39">
                  <c:v>9.303555230162687E-2</c:v>
                </c:pt>
                <c:pt idx="40">
                  <c:v>9.609268109842152E-2</c:v>
                </c:pt>
                <c:pt idx="41">
                  <c:v>9.8847734436312965E-2</c:v>
                </c:pt>
                <c:pt idx="42">
                  <c:v>0.10127520686889083</c:v>
                </c:pt>
                <c:pt idx="43">
                  <c:v>0.10335190708125869</c:v>
                </c:pt>
                <c:pt idx="44">
                  <c:v>0.10505710274414157</c:v>
                </c:pt>
                <c:pt idx="45">
                  <c:v>0.10637262089319993</c:v>
                </c:pt>
                <c:pt idx="46">
                  <c:v>0.10728291168296522</c:v>
                </c:pt>
                <c:pt idx="47">
                  <c:v>0.10777508607652049</c:v>
                </c:pt>
                <c:pt idx="48">
                  <c:v>0.10783893821386809</c:v>
                </c:pt>
                <c:pt idx="49">
                  <c:v>0.1074669610167642</c:v>
                </c:pt>
                <c:pt idx="50">
                  <c:v>0.10665435970067907</c:v>
                </c:pt>
                <c:pt idx="51">
                  <c:v>0.10540180004324888</c:v>
                </c:pt>
                <c:pt idx="52">
                  <c:v>0.1037235953389824</c:v>
                </c:pt>
                <c:pt idx="53">
                  <c:v>0.10163940208443874</c:v>
                </c:pt>
                <c:pt idx="54">
                  <c:v>9.9171377021036067E-2</c:v>
                </c:pt>
                <c:pt idx="55">
                  <c:v>9.6344059198943469E-2</c:v>
                </c:pt>
                <c:pt idx="56">
                  <c:v>9.3184234921075276E-2</c:v>
                </c:pt>
                <c:pt idx="57">
                  <c:v>8.9720783082919101E-2</c:v>
                </c:pt>
                <c:pt idx="58">
                  <c:v>8.5984499007090182E-2</c:v>
                </c:pt>
                <c:pt idx="59">
                  <c:v>8.200789605524049E-2</c:v>
                </c:pt>
                <c:pt idx="60">
                  <c:v>7.7824985906971567E-2</c:v>
                </c:pt>
                <c:pt idx="61">
                  <c:v>7.3471040154816411E-2</c:v>
                </c:pt>
                <c:pt idx="62">
                  <c:v>6.8982337466429053E-2</c:v>
                </c:pt>
                <c:pt idx="63">
                  <c:v>6.4395901724229682E-2</c:v>
                </c:pt>
                <c:pt idx="64">
                  <c:v>5.9749237065204706E-2</c:v>
                </c:pt>
                <c:pt idx="65">
                  <c:v>5.5080065528115341E-2</c:v>
                </c:pt>
                <c:pt idx="66">
                  <c:v>5.0426072128135345E-2</c:v>
                </c:pt>
                <c:pt idx="67">
                  <c:v>4.5824660799870486E-2</c:v>
                </c:pt>
                <c:pt idx="68">
                  <c:v>4.1312723043918025E-2</c:v>
                </c:pt>
                <c:pt idx="69">
                  <c:v>3.692641957457117E-2</c:v>
                </c:pt>
                <c:pt idx="70">
                  <c:v>3.2700974061761472E-2</c:v>
                </c:pt>
                <c:pt idx="71">
                  <c:v>2.867047737144449E-2</c:v>
                </c:pt>
                <c:pt idx="72">
                  <c:v>2.486770060243064E-2</c:v>
                </c:pt>
                <c:pt idx="73">
                  <c:v>2.1323915637653089E-2</c:v>
                </c:pt>
                <c:pt idx="74">
                  <c:v>1.8068722712333226E-2</c:v>
                </c:pt>
                <c:pt idx="75">
                  <c:v>1.5129885423539852E-2</c:v>
                </c:pt>
                <c:pt idx="76">
                  <c:v>1.2529069284727265E-2</c:v>
                </c:pt>
                <c:pt idx="77">
                  <c:v>1.0269423591098319E-2</c:v>
                </c:pt>
                <c:pt idx="78">
                  <c:v>8.3478931659890145E-3</c:v>
                </c:pt>
                <c:pt idx="79">
                  <c:v>6.7593212901603927E-3</c:v>
                </c:pt>
                <c:pt idx="80">
                  <c:v>5.4964401130030358E-3</c:v>
                </c:pt>
                <c:pt idx="81">
                  <c:v>4.5498576806749323E-3</c:v>
                </c:pt>
                <c:pt idx="82">
                  <c:v>3.908046976894129E-3</c:v>
                </c:pt>
                <c:pt idx="83">
                  <c:v>3.557347523097258E-3</c:v>
                </c:pt>
                <c:pt idx="84">
                  <c:v>3.4819932023213199E-3</c:v>
                </c:pt>
                <c:pt idx="85">
                  <c:v>3.6641801464247481E-3</c:v>
                </c:pt>
                <c:pt idx="86">
                  <c:v>4.0841854876329112E-3</c:v>
                </c:pt>
                <c:pt idx="87">
                  <c:v>4.7205419568631564E-3</c:v>
                </c:pt>
                <c:pt idx="88">
                  <c:v>5.5502657668315596E-3</c:v>
                </c:pt>
                <c:pt idx="89">
                  <c:v>6.5491274018671108E-3</c:v>
                </c:pt>
                <c:pt idx="90">
                  <c:v>7.6919483974780042E-3</c:v>
                </c:pt>
                <c:pt idx="91">
                  <c:v>8.9529032485196058E-3</c:v>
                </c:pt>
                <c:pt idx="92">
                  <c:v>1.0305805045339549E-2</c:v>
                </c:pt>
                <c:pt idx="93">
                  <c:v>1.1724356437122642E-2</c:v>
                </c:pt>
                <c:pt idx="94">
                  <c:v>1.3182353494864895E-2</c:v>
                </c:pt>
                <c:pt idx="95">
                  <c:v>1.4653837848010642E-2</c:v>
                </c:pt>
                <c:pt idx="96">
                  <c:v>1.6113200615631904E-2</c:v>
                </c:pt>
                <c:pt idx="97">
                  <c:v>1.75352486313512E-2</c:v>
                </c:pt>
                <c:pt idx="98">
                  <c:v>1.8895248035104659E-2</c:v>
                </c:pt>
                <c:pt idx="99">
                  <c:v>2.0168961760530572E-2</c:v>
                </c:pt>
                <c:pt idx="100">
                  <c:v>2.1332695722274773E-2</c:v>
                </c:pt>
                <c:pt idx="101">
                  <c:v>2.2366100943303064E-2</c:v>
                </c:pt>
                <c:pt idx="102">
                  <c:v>2.3260444252187047E-2</c:v>
                </c:pt>
                <c:pt idx="103">
                  <c:v>2.401042300355687E-2</c:v>
                </c:pt>
                <c:pt idx="104">
                  <c:v>2.4611477624091656E-2</c:v>
                </c:pt>
                <c:pt idx="105">
                  <c:v>2.505986247432437E-2</c:v>
                </c:pt>
                <c:pt idx="106">
                  <c:v>2.5352726072432791E-2</c:v>
                </c:pt>
                <c:pt idx="107">
                  <c:v>2.5488189101082356E-2</c:v>
                </c:pt>
                <c:pt idx="108">
                  <c:v>2.5465408623467821E-2</c:v>
                </c:pt>
                <c:pt idx="109">
                  <c:v>2.5284619224851191E-2</c:v>
                </c:pt>
                <c:pt idx="110">
                  <c:v>2.4947145826537957E-2</c:v>
                </c:pt>
                <c:pt idx="111">
                  <c:v>2.4455387794875546E-2</c:v>
                </c:pt>
                <c:pt idx="112">
                  <c:v>2.3812778640188541E-2</c:v>
                </c:pt>
                <c:pt idx="113">
                  <c:v>2.3023729095487916E-2</c:v>
                </c:pt>
                <c:pt idx="114">
                  <c:v>2.2093562989205871E-2</c:v>
                </c:pt>
                <c:pt idx="115">
                  <c:v>2.10284548104984E-2</c:v>
                </c:pt>
                <c:pt idx="116">
                  <c:v>1.9835375412347461E-2</c:v>
                </c:pt>
                <c:pt idx="117">
                  <c:v>1.8522048527358302E-2</c:v>
                </c:pt>
                <c:pt idx="118">
                  <c:v>1.7096916578926636E-2</c:v>
                </c:pt>
                <c:pt idx="119">
                  <c:v>1.55691106255614E-2</c:v>
                </c:pt>
                <c:pt idx="120">
                  <c:v>1.3948417008571678E-2</c:v>
                </c:pt>
                <c:pt idx="121">
                  <c:v>1.2245232893978324E-2</c:v>
                </c:pt>
                <c:pt idx="122">
                  <c:v>1.0470504492315175E-2</c:v>
                </c:pt>
                <c:pt idx="123">
                  <c:v>8.6356449482095938E-3</c:v>
                </c:pt>
                <c:pt idx="124">
                  <c:v>6.7524330002093997E-3</c:v>
                </c:pt>
                <c:pt idx="125">
                  <c:v>4.8328976061464213E-3</c:v>
                </c:pt>
                <c:pt idx="126">
                  <c:v>2.8891968981528795E-3</c:v>
                </c:pt>
                <c:pt idx="127">
                  <c:v>9.3350136251658879E-4</c:v>
                </c:pt>
                <c:pt idx="128">
                  <c:v>-1.022109324914456E-3</c:v>
                </c:pt>
                <c:pt idx="129">
                  <c:v>-2.9657287651503033E-3</c:v>
                </c:pt>
                <c:pt idx="130">
                  <c:v>-4.8856823891427481E-3</c:v>
                </c:pt>
                <c:pt idx="131">
                  <c:v>-6.7705633586096032E-3</c:v>
                </c:pt>
                <c:pt idx="132">
                  <c:v>-8.6092512742296252E-3</c:v>
                </c:pt>
                <c:pt idx="133">
                  <c:v>-1.0390922207451634E-2</c:v>
                </c:pt>
                <c:pt idx="134">
                  <c:v>-1.2105059867397211E-2</c:v>
                </c:pt>
                <c:pt idx="135">
                  <c:v>-1.3741477002011348E-2</c:v>
                </c:pt>
                <c:pt idx="136">
                  <c:v>-1.5290353587228358E-2</c:v>
                </c:pt>
                <c:pt idx="137">
                  <c:v>-1.674229453203906E-2</c:v>
                </c:pt>
                <c:pt idx="138">
                  <c:v>-1.8088405329300228E-2</c:v>
                </c:pt>
                <c:pt idx="139">
                  <c:v>-1.9320380201287606E-2</c:v>
                </c:pt>
                <c:pt idx="140">
                  <c:v>-2.0430594606721603E-2</c:v>
                </c:pt>
                <c:pt idx="141">
                  <c:v>-2.1412193002876015E-2</c:v>
                </c:pt>
                <c:pt idx="142">
                  <c:v>-2.2259163630091703E-2</c:v>
                </c:pt>
                <c:pt idx="143">
                  <c:v>-2.2966394550653694E-2</c:v>
                </c:pt>
                <c:pt idx="144">
                  <c:v>-2.352970864390613E-2</c:v>
                </c:pt>
                <c:pt idx="145">
                  <c:v>-2.3945878952490979E-2</c:v>
                </c:pt>
                <c:pt idx="146">
                  <c:v>-2.4212628884771995E-2</c:v>
                </c:pt>
                <c:pt idx="147">
                  <c:v>-2.4328623650700893E-2</c:v>
                </c:pt>
                <c:pt idx="148">
                  <c:v>-2.4293459576936748E-2</c:v>
                </c:pt>
                <c:pt idx="149">
                  <c:v>-2.4107656609294412E-2</c:v>
                </c:pt>
                <c:pt idx="150">
                  <c:v>-2.377265672050732E-2</c:v>
                </c:pt>
                <c:pt idx="151">
                  <c:v>-2.3290827725593176E-2</c:v>
                </c:pt>
                <c:pt idx="152">
                  <c:v>-2.2665468923552919E-2</c:v>
                </c:pt>
                <c:pt idx="153">
                  <c:v>-2.190081275312079E-2</c:v>
                </c:pt>
                <c:pt idx="154">
                  <c:v>-2.1002015796829376E-2</c:v>
                </c:pt>
                <c:pt idx="155">
                  <c:v>-1.9975133207703558E-2</c:v>
                </c:pt>
                <c:pt idx="156">
                  <c:v>-1.8827072828090315E-2</c:v>
                </c:pt>
                <c:pt idx="157">
                  <c:v>-1.7565528459973757E-2</c:v>
                </c:pt>
                <c:pt idx="158">
                  <c:v>-1.619889524976113E-2</c:v>
                </c:pt>
                <c:pt idx="159">
                  <c:v>-1.4736173215351327E-2</c:v>
                </c:pt>
                <c:pt idx="160">
                  <c:v>-1.318686690788198E-2</c:v>
                </c:pt>
                <c:pt idx="161">
                  <c:v>-1.1560889636611241E-2</c:v>
                </c:pt>
                <c:pt idx="162">
                  <c:v>-9.868479488525591E-3</c:v>
                </c:pt>
                <c:pt idx="163">
                  <c:v>-8.1201317845017527E-3</c:v>
                </c:pt>
                <c:pt idx="164">
                  <c:v>-6.3265491623893952E-3</c:v>
                </c:pt>
                <c:pt idx="165">
                  <c:v>-4.4986068717800497E-3</c:v>
                </c:pt>
                <c:pt idx="166">
                  <c:v>-2.6473278383283639E-3</c:v>
                </c:pt>
                <c:pt idx="167">
                  <c:v>-7.8386021081948952E-4</c:v>
                </c:pt>
                <c:pt idx="168">
                  <c:v>1.0805502091417339E-3</c:v>
                </c:pt>
                <c:pt idx="169">
                  <c:v>2.9345990114566125E-3</c:v>
                </c:pt>
                <c:pt idx="170">
                  <c:v>4.766977549963968E-3</c:v>
                </c:pt>
                <c:pt idx="171">
                  <c:v>6.5664432873414492E-3</c:v>
                </c:pt>
                <c:pt idx="172">
                  <c:v>8.3219035241318927E-3</c:v>
                </c:pt>
                <c:pt idx="173">
                  <c:v>1.0022507336694689E-2</c:v>
                </c:pt>
                <c:pt idx="174">
                  <c:v>1.1657739119830457E-2</c:v>
                </c:pt>
                <c:pt idx="175">
                  <c:v>1.3217507108446965E-2</c:v>
                </c:pt>
                <c:pt idx="176">
                  <c:v>1.469222157976105E-2</c:v>
                </c:pt>
                <c:pt idx="177">
                  <c:v>1.6072859765319678E-2</c:v>
                </c:pt>
                <c:pt idx="178">
                  <c:v>1.7351017276144104E-2</c:v>
                </c:pt>
                <c:pt idx="179">
                  <c:v>1.8518948428644159E-2</c:v>
                </c:pt>
                <c:pt idx="180">
                  <c:v>1.95695996766268E-2</c:v>
                </c:pt>
                <c:pt idx="181">
                  <c:v>2.0496641012796891E-2</c:v>
                </c:pt>
                <c:pt idx="182">
                  <c:v>2.1294499575774773E-2</c:v>
                </c:pt>
                <c:pt idx="183">
                  <c:v>2.1958397950698094E-2</c:v>
                </c:pt>
                <c:pt idx="184">
                  <c:v>2.2484397198435285E-2</c:v>
                </c:pt>
                <c:pt idx="185">
                  <c:v>2.2869442062240983E-2</c:v>
                </c:pt>
                <c:pt idx="186">
                  <c:v>2.3111403682441085E-2</c:v>
                </c:pt>
                <c:pt idx="187">
                  <c:v>2.3209113997439804E-2</c:v>
                </c:pt>
                <c:pt idx="188">
                  <c:v>2.3162386109196142E-2</c:v>
                </c:pt>
                <c:pt idx="189">
                  <c:v>2.2972016255946248E-2</c:v>
                </c:pt>
                <c:pt idx="190">
                  <c:v>2.2639765401334864E-2</c:v>
                </c:pt>
                <c:pt idx="191">
                  <c:v>2.2168321336106404E-2</c:v>
                </c:pt>
                <c:pt idx="192">
                  <c:v>2.1561245000858799E-2</c:v>
                </c:pt>
                <c:pt idx="193">
                  <c:v>2.0822906894537502E-2</c:v>
                </c:pt>
                <c:pt idx="194">
                  <c:v>1.9958420489293988E-2</c:v>
                </c:pt>
                <c:pt idx="195">
                  <c:v>1.8973579314830305E-2</c:v>
                </c:pt>
                <c:pt idx="196">
                  <c:v>1.7874802865248875E-2</c:v>
                </c:pt>
                <c:pt idx="197">
                  <c:v>1.6669094038139837E-2</c:v>
                </c:pt>
                <c:pt idx="198">
                  <c:v>1.5364007946949646E-2</c:v>
                </c:pt>
                <c:pt idx="199">
                  <c:v>1.3967629240536945E-2</c:v>
                </c:pt>
                <c:pt idx="200">
                  <c:v>1.2488553059991556E-2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3F-4BB0-8979-F1464F412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52288"/>
        <c:axId val="89053824"/>
      </c:scatterChart>
      <c:valAx>
        <c:axId val="8905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Vrijeme (s)</a:t>
                </a:r>
              </a:p>
            </c:rich>
          </c:tx>
          <c:layout>
            <c:manualLayout>
              <c:xMode val="edge"/>
              <c:yMode val="edge"/>
              <c:x val="0.85687639664237036"/>
              <c:y val="0.7242410846616218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89053824"/>
        <c:crosses val="autoZero"/>
        <c:crossBetween val="midCat"/>
      </c:valAx>
      <c:valAx>
        <c:axId val="89053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Pomaci po katovima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052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609599</xdr:colOff>
      <xdr:row>3</xdr:row>
      <xdr:rowOff>0</xdr:rowOff>
    </xdr:from>
    <xdr:to>
      <xdr:col>19</xdr:col>
      <xdr:colOff>333374</xdr:colOff>
      <xdr:row>23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0.44792</cdr:x>
      <cdr:y>0.91667</cdr:y>
    </cdr:from>
    <cdr:to>
      <cdr:x>0.61458</cdr:x>
      <cdr:y>0.97222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7875" y="2514600"/>
          <a:ext cx="7620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/>
            <a:t>vijeme [s]</a:t>
          </a:r>
          <a:endParaRPr lang="en-US" sz="1100"/>
        </a:p>
      </cdr:txBody>
    </cdr:sp>
  </cdr:relSizeAnchor>
  <cdr:relSizeAnchor xmlns:cdr="http://schemas.openxmlformats.org/drawingml/2006/chartDrawing">
    <cdr:from>
      <cdr:x>0.03437</cdr:x>
      <cdr:y>0.33816</cdr:y>
    </cdr:from>
    <cdr:to>
      <cdr:x>0.1653</cdr:x>
      <cdr:y>0.49758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026" y="1333500"/>
          <a:ext cx="76200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/>
            <a:t>Sila [kN]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4</xdr:row>
      <xdr:rowOff>76199</xdr:rowOff>
    </xdr:from>
    <xdr:to>
      <xdr:col>19</xdr:col>
      <xdr:colOff>247650</xdr:colOff>
      <xdr:row>27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5"/>
  <sheetViews>
    <sheetView tabSelected="1" zoomScale="120" zoomScaleNormal="120" workbookViewId="0">
      <selection activeCell="Q14" sqref="Q14"/>
    </sheetView>
  </sheetViews>
  <sheetFormatPr defaultRowHeight="15" x14ac:dyDescent="0.25"/>
  <cols>
    <col min="1" max="1" width="9.140625" style="1"/>
    <col min="2" max="2" width="8.5703125" style="1" customWidth="1"/>
    <col min="3" max="3" width="3.7109375" style="1" customWidth="1"/>
    <col min="4" max="4" width="10.7109375" style="1" customWidth="1"/>
    <col min="5" max="5" width="1.140625" style="9" customWidth="1"/>
    <col min="6" max="6" width="10.7109375" style="1" customWidth="1"/>
    <col min="7" max="7" width="1.140625" style="9" customWidth="1"/>
    <col min="8" max="8" width="10.7109375" style="1" customWidth="1"/>
    <col min="9" max="9" width="4.140625" style="1" customWidth="1"/>
    <col min="10" max="10" width="9.140625" style="1"/>
    <col min="11" max="11" width="12" style="1" customWidth="1"/>
    <col min="12" max="16384" width="9.140625" style="1"/>
  </cols>
  <sheetData>
    <row r="2" spans="1:10" ht="15.75" x14ac:dyDescent="0.25">
      <c r="A2" s="42" t="s">
        <v>99</v>
      </c>
    </row>
    <row r="4" spans="1:10" x14ac:dyDescent="0.25">
      <c r="C4" s="4"/>
      <c r="I4" s="6"/>
    </row>
    <row r="5" spans="1:10" x14ac:dyDescent="0.25">
      <c r="C5" s="3"/>
      <c r="D5" s="43">
        <v>39.6</v>
      </c>
      <c r="E5" s="10"/>
      <c r="F5" s="1">
        <v>0</v>
      </c>
      <c r="H5" s="1">
        <v>0</v>
      </c>
      <c r="I5" s="7"/>
    </row>
    <row r="6" spans="1:10" s="9" customFormat="1" ht="6" customHeight="1" x14ac:dyDescent="0.25">
      <c r="C6" s="11"/>
      <c r="D6" s="10"/>
      <c r="E6" s="10"/>
      <c r="I6" s="12"/>
    </row>
    <row r="7" spans="1:10" x14ac:dyDescent="0.25">
      <c r="B7" s="2" t="s">
        <v>0</v>
      </c>
      <c r="C7" s="3"/>
      <c r="D7" s="1">
        <v>0</v>
      </c>
      <c r="F7" s="43">
        <v>38.520000000000003</v>
      </c>
      <c r="G7" s="10"/>
      <c r="H7" s="1">
        <v>0</v>
      </c>
      <c r="I7" s="7"/>
      <c r="J7" s="1" t="s">
        <v>1</v>
      </c>
    </row>
    <row r="8" spans="1:10" s="9" customFormat="1" ht="6" customHeight="1" x14ac:dyDescent="0.25">
      <c r="B8" s="13"/>
      <c r="C8" s="11"/>
      <c r="F8" s="10"/>
      <c r="G8" s="10"/>
      <c r="I8" s="12"/>
    </row>
    <row r="9" spans="1:10" x14ac:dyDescent="0.25">
      <c r="C9" s="3"/>
      <c r="D9" s="1">
        <v>0</v>
      </c>
      <c r="F9" s="1">
        <v>0</v>
      </c>
      <c r="H9" s="43">
        <v>37.97</v>
      </c>
      <c r="I9" s="7"/>
    </row>
    <row r="10" spans="1:10" x14ac:dyDescent="0.25">
      <c r="C10" s="5"/>
      <c r="I10" s="8"/>
    </row>
    <row r="12" spans="1:10" x14ac:dyDescent="0.25">
      <c r="A12" s="20" t="s">
        <v>100</v>
      </c>
    </row>
    <row r="14" spans="1:10" x14ac:dyDescent="0.25">
      <c r="C14" s="4"/>
      <c r="I14" s="6"/>
    </row>
    <row r="15" spans="1:10" x14ac:dyDescent="0.25">
      <c r="C15" s="3"/>
      <c r="D15" s="44">
        <v>3.8267999999999999E-4</v>
      </c>
      <c r="E15" s="40"/>
      <c r="F15" s="44">
        <v>4.0784000000000003E-4</v>
      </c>
      <c r="G15" s="40"/>
      <c r="H15" s="44">
        <v>4.1025000000000002E-4</v>
      </c>
      <c r="I15" s="7"/>
    </row>
    <row r="16" spans="1:10" ht="6" customHeight="1" x14ac:dyDescent="0.25">
      <c r="C16" s="3"/>
      <c r="D16" s="41"/>
      <c r="E16" s="40"/>
      <c r="F16" s="41"/>
      <c r="G16" s="40"/>
      <c r="H16" s="41"/>
      <c r="I16" s="7"/>
    </row>
    <row r="17" spans="1:10" x14ac:dyDescent="0.25">
      <c r="B17" s="14" t="s">
        <v>2</v>
      </c>
      <c r="C17" s="3"/>
      <c r="D17" s="44">
        <v>4.0782999999999998E-4</v>
      </c>
      <c r="E17" s="40"/>
      <c r="F17" s="44">
        <v>6.4415000000000002E-4</v>
      </c>
      <c r="G17" s="40"/>
      <c r="H17" s="44">
        <v>6.7206999999999998E-4</v>
      </c>
      <c r="I17" s="7"/>
      <c r="J17" s="1" t="s">
        <v>3</v>
      </c>
    </row>
    <row r="18" spans="1:10" ht="6" customHeight="1" x14ac:dyDescent="0.25">
      <c r="C18" s="3"/>
      <c r="D18" s="40"/>
      <c r="E18" s="40"/>
      <c r="F18" s="41"/>
      <c r="G18" s="40"/>
      <c r="H18" s="41"/>
      <c r="I18" s="7"/>
    </row>
    <row r="19" spans="1:10" x14ac:dyDescent="0.25">
      <c r="C19" s="3"/>
      <c r="D19" s="44">
        <v>4.1022999999999998E-4</v>
      </c>
      <c r="E19" s="40"/>
      <c r="F19" s="44">
        <v>6.7206000000000004E-4</v>
      </c>
      <c r="G19" s="40"/>
      <c r="H19" s="44">
        <v>8.4515999999999997E-4</v>
      </c>
      <c r="I19" s="7"/>
    </row>
    <row r="20" spans="1:10" x14ac:dyDescent="0.25">
      <c r="C20" s="5"/>
      <c r="H20" s="10"/>
      <c r="I20" s="8"/>
    </row>
    <row r="22" spans="1:10" x14ac:dyDescent="0.25">
      <c r="A22" s="20" t="s">
        <v>101</v>
      </c>
    </row>
    <row r="24" spans="1:10" x14ac:dyDescent="0.25">
      <c r="C24" s="4"/>
      <c r="I24" s="6"/>
    </row>
    <row r="25" spans="1:10" x14ac:dyDescent="0.25">
      <c r="C25" s="3"/>
      <c r="D25" s="41">
        <f>D15*D5</f>
        <v>1.5154127999999999E-2</v>
      </c>
      <c r="E25" s="40"/>
      <c r="F25" s="41">
        <f>F15*F7</f>
        <v>1.5709996800000001E-2</v>
      </c>
      <c r="G25" s="40"/>
      <c r="H25" s="41">
        <f>H15*H9</f>
        <v>1.55771925E-2</v>
      </c>
      <c r="I25" s="7"/>
    </row>
    <row r="26" spans="1:10" ht="6" customHeight="1" x14ac:dyDescent="0.25">
      <c r="C26" s="3"/>
      <c r="D26" s="41"/>
      <c r="E26" s="40"/>
      <c r="F26" s="41"/>
      <c r="G26" s="40"/>
      <c r="H26" s="41"/>
      <c r="I26" s="7"/>
    </row>
    <row r="27" spans="1:10" x14ac:dyDescent="0.25">
      <c r="B27" s="14" t="s">
        <v>4</v>
      </c>
      <c r="C27" s="3"/>
      <c r="D27" s="41">
        <f>D17*D5</f>
        <v>1.6150068E-2</v>
      </c>
      <c r="E27" s="40"/>
      <c r="F27" s="41">
        <f>F17*F7</f>
        <v>2.4812658000000001E-2</v>
      </c>
      <c r="G27" s="40"/>
      <c r="H27" s="41">
        <f>H17*H9</f>
        <v>2.5518497899999999E-2</v>
      </c>
      <c r="I27" s="7"/>
    </row>
    <row r="28" spans="1:10" ht="6" customHeight="1" x14ac:dyDescent="0.25">
      <c r="C28" s="3"/>
      <c r="D28" s="41"/>
      <c r="E28" s="40"/>
      <c r="F28" s="41"/>
      <c r="G28" s="40"/>
      <c r="H28" s="41"/>
      <c r="I28" s="7"/>
    </row>
    <row r="29" spans="1:10" x14ac:dyDescent="0.25">
      <c r="C29" s="3"/>
      <c r="D29" s="41">
        <f>D19*D5</f>
        <v>1.6245108000000001E-2</v>
      </c>
      <c r="E29" s="40"/>
      <c r="F29" s="41">
        <f>F19*F7</f>
        <v>2.5887751200000003E-2</v>
      </c>
      <c r="G29" s="40"/>
      <c r="H29" s="41">
        <f>H19*H9</f>
        <v>3.2090725199999996E-2</v>
      </c>
      <c r="I29" s="7"/>
    </row>
    <row r="30" spans="1:10" x14ac:dyDescent="0.25">
      <c r="C30" s="5"/>
      <c r="I30" s="8"/>
    </row>
    <row r="32" spans="1:10" x14ac:dyDescent="0.25">
      <c r="A32" s="20" t="s">
        <v>112</v>
      </c>
    </row>
    <row r="34" spans="1:16" ht="18" x14ac:dyDescent="0.25">
      <c r="B34" s="1" t="s">
        <v>9</v>
      </c>
    </row>
    <row r="36" spans="1:16" x14ac:dyDescent="0.25">
      <c r="C36" s="1" t="s">
        <v>5</v>
      </c>
      <c r="D36" s="1">
        <v>1</v>
      </c>
    </row>
    <row r="37" spans="1:16" x14ac:dyDescent="0.25">
      <c r="C37" s="1" t="s">
        <v>6</v>
      </c>
      <c r="D37" s="1">
        <f>-1*(F27+D25+H29)</f>
        <v>-7.2057511200000007E-2</v>
      </c>
    </row>
    <row r="38" spans="1:16" x14ac:dyDescent="0.25">
      <c r="C38" s="1" t="s">
        <v>7</v>
      </c>
      <c r="D38" s="1">
        <f>D25*F27+D25*H29+F27*H29-H27*F29-F25*D27-H25*D29</f>
        <v>4.9119012627343622E-4</v>
      </c>
    </row>
    <row r="39" spans="1:16" x14ac:dyDescent="0.25">
      <c r="C39" s="1" t="s">
        <v>8</v>
      </c>
      <c r="D39" s="1">
        <f>-1*(D25*F27*H29-D25*H27*F29-F25*D27*H29+F25*H27*D29+H25*D27*F29-H25*D29*F27)</f>
        <v>-6.598428231525998E-7</v>
      </c>
    </row>
    <row r="41" spans="1:16" x14ac:dyDescent="0.25">
      <c r="A41" s="20" t="s">
        <v>113</v>
      </c>
    </row>
    <row r="43" spans="1:16" ht="18" x14ac:dyDescent="0.35">
      <c r="C43" s="15" t="s">
        <v>10</v>
      </c>
      <c r="D43" s="43">
        <v>6.4613629000000006E-2</v>
      </c>
      <c r="F43" s="16" t="s">
        <v>11</v>
      </c>
      <c r="H43" s="1">
        <f>1/SQRT(D43)</f>
        <v>3.9340324070088304</v>
      </c>
      <c r="I43" s="1" t="s">
        <v>24</v>
      </c>
      <c r="K43" s="16" t="s">
        <v>12</v>
      </c>
      <c r="L43" s="1">
        <f>2*PI()/H43</f>
        <v>1.5971361333947147</v>
      </c>
      <c r="M43" s="1" t="s">
        <v>23</v>
      </c>
      <c r="N43" s="16" t="s">
        <v>13</v>
      </c>
      <c r="O43" s="1">
        <f>1/L43</f>
        <v>0.62612070385916252</v>
      </c>
      <c r="P43" s="1" t="s">
        <v>22</v>
      </c>
    </row>
    <row r="45" spans="1:16" ht="18" x14ac:dyDescent="0.35">
      <c r="C45" s="15" t="s">
        <v>14</v>
      </c>
      <c r="D45" s="43">
        <v>5.630187E-3</v>
      </c>
      <c r="F45" s="16" t="s">
        <v>16</v>
      </c>
      <c r="H45" s="1">
        <f>1/SQRT(D45)</f>
        <v>13.327190026162677</v>
      </c>
      <c r="I45" s="1" t="s">
        <v>24</v>
      </c>
      <c r="K45" s="16" t="s">
        <v>18</v>
      </c>
      <c r="L45" s="1">
        <f>2*PI()/H45</f>
        <v>0.47145612052090741</v>
      </c>
      <c r="M45" s="1" t="s">
        <v>23</v>
      </c>
      <c r="N45" s="16" t="s">
        <v>20</v>
      </c>
      <c r="O45" s="1">
        <f>1/L45</f>
        <v>2.1210881701887963</v>
      </c>
      <c r="P45" s="1" t="s">
        <v>22</v>
      </c>
    </row>
    <row r="47" spans="1:16" ht="18" x14ac:dyDescent="0.35">
      <c r="C47" s="15" t="s">
        <v>15</v>
      </c>
      <c r="D47" s="43">
        <v>1.814183E-3</v>
      </c>
      <c r="F47" s="16" t="s">
        <v>17</v>
      </c>
      <c r="H47" s="1">
        <f>1/SQRT(D47)</f>
        <v>23.47791108236293</v>
      </c>
      <c r="I47" s="1" t="s">
        <v>24</v>
      </c>
      <c r="K47" s="16" t="s">
        <v>19</v>
      </c>
      <c r="L47" s="1">
        <f>2*PI()/H47</f>
        <v>0.26762113908420238</v>
      </c>
      <c r="M47" s="1" t="s">
        <v>23</v>
      </c>
      <c r="N47" s="16" t="s">
        <v>21</v>
      </c>
      <c r="O47" s="1">
        <f>1/L47</f>
        <v>3.7366256022300512</v>
      </c>
      <c r="P47" s="1" t="s">
        <v>22</v>
      </c>
    </row>
    <row r="50" spans="1:20" x14ac:dyDescent="0.25">
      <c r="A50" s="20" t="s">
        <v>102</v>
      </c>
    </row>
    <row r="51" spans="1:20" x14ac:dyDescent="0.25">
      <c r="P51" s="18" t="s">
        <v>38</v>
      </c>
      <c r="Q51" s="19"/>
    </row>
    <row r="52" spans="1:20" x14ac:dyDescent="0.25">
      <c r="A52" s="1" t="s">
        <v>25</v>
      </c>
      <c r="B52" s="47">
        <f>D25-D43</f>
        <v>-4.9459501000000003E-2</v>
      </c>
      <c r="C52" s="48"/>
      <c r="D52" s="49" t="s">
        <v>26</v>
      </c>
      <c r="E52" s="49"/>
      <c r="F52" s="47">
        <f>F25</f>
        <v>1.5709996800000001E-2</v>
      </c>
      <c r="G52" s="48"/>
      <c r="H52" s="1" t="s">
        <v>27</v>
      </c>
      <c r="I52" s="47">
        <f>H25</f>
        <v>1.55771925E-2</v>
      </c>
      <c r="J52" s="48"/>
      <c r="K52" s="1" t="s">
        <v>28</v>
      </c>
      <c r="N52" s="17">
        <f>(I52*F53-I53*F52)/(B53*F52-F53*B52)</f>
        <v>0.59532995414455347</v>
      </c>
      <c r="P52" s="4">
        <f>N52*$D$5+N53*$D$7+N54*$D$9</f>
        <v>23.575066184124317</v>
      </c>
      <c r="Q52" s="6">
        <f>P52*N52+P53*N53+P54*N54</f>
        <v>82.019525870655571</v>
      </c>
    </row>
    <row r="53" spans="1:20" ht="18" x14ac:dyDescent="0.35">
      <c r="B53" s="47">
        <f>D27</f>
        <v>1.6150068E-2</v>
      </c>
      <c r="C53" s="48"/>
      <c r="D53" s="49" t="s">
        <v>26</v>
      </c>
      <c r="E53" s="49"/>
      <c r="F53" s="47">
        <f>F27-D43</f>
        <v>-3.9800971000000004E-2</v>
      </c>
      <c r="G53" s="48"/>
      <c r="H53" s="1" t="s">
        <v>27</v>
      </c>
      <c r="I53" s="47">
        <f>H27</f>
        <v>2.5518497899999999E-2</v>
      </c>
      <c r="J53" s="48"/>
      <c r="K53" s="1" t="s">
        <v>28</v>
      </c>
      <c r="M53" s="14" t="s">
        <v>29</v>
      </c>
      <c r="N53" s="17">
        <f>-(B52*N52+I52)/F52</f>
        <v>0.88272010102143983</v>
      </c>
      <c r="P53" s="3">
        <f>N52*$F$5+N53*$F$7+N54*$F$9</f>
        <v>34.002378291345863</v>
      </c>
      <c r="Q53" s="7"/>
      <c r="S53" s="16" t="s">
        <v>39</v>
      </c>
      <c r="T53" s="1">
        <f>1/SQRT(Q52)</f>
        <v>0.11041838042434857</v>
      </c>
    </row>
    <row r="54" spans="1:20" x14ac:dyDescent="0.25">
      <c r="B54" s="47">
        <f>D29</f>
        <v>1.6245108000000001E-2</v>
      </c>
      <c r="C54" s="48"/>
      <c r="D54" s="49" t="s">
        <v>26</v>
      </c>
      <c r="E54" s="49"/>
      <c r="F54" s="47">
        <f>F29</f>
        <v>2.5887751200000003E-2</v>
      </c>
      <c r="G54" s="48"/>
      <c r="H54" s="1" t="s">
        <v>27</v>
      </c>
      <c r="I54" s="47">
        <f>H29-D43</f>
        <v>-3.252290380000001E-2</v>
      </c>
      <c r="J54" s="48"/>
      <c r="K54" s="1" t="s">
        <v>28</v>
      </c>
      <c r="N54" s="17">
        <v>1</v>
      </c>
      <c r="P54" s="3">
        <f>N52*$H$5+N53*$H$7+N54*$H$9</f>
        <v>37.97</v>
      </c>
      <c r="Q54" s="7"/>
    </row>
    <row r="55" spans="1:20" x14ac:dyDescent="0.25">
      <c r="P55" s="3"/>
      <c r="Q55" s="7"/>
    </row>
    <row r="56" spans="1:20" x14ac:dyDescent="0.25">
      <c r="A56" s="1" t="s">
        <v>30</v>
      </c>
      <c r="B56" s="47">
        <f>D25-D45</f>
        <v>9.5239409999999993E-3</v>
      </c>
      <c r="C56" s="48"/>
      <c r="D56" s="49" t="s">
        <v>32</v>
      </c>
      <c r="E56" s="49"/>
      <c r="F56" s="47">
        <f>F25</f>
        <v>1.5709996800000001E-2</v>
      </c>
      <c r="G56" s="48"/>
      <c r="H56" s="1" t="s">
        <v>33</v>
      </c>
      <c r="I56" s="47">
        <f>H25</f>
        <v>1.55771925E-2</v>
      </c>
      <c r="J56" s="48"/>
      <c r="K56" s="1" t="s">
        <v>34</v>
      </c>
      <c r="N56" s="17">
        <f>(I56*F57-I57*F56)/(B57*F56-F57*B56)</f>
        <v>-1.4373357584109649</v>
      </c>
      <c r="P56" s="3">
        <f>N56*$D$5+N57*$D$7+N58*$D$9</f>
        <v>-56.918496033074213</v>
      </c>
      <c r="Q56" s="7">
        <f>P56*N56+P57*N57+P58*N58</f>
        <v>120.33738076756499</v>
      </c>
    </row>
    <row r="57" spans="1:20" ht="18" x14ac:dyDescent="0.35">
      <c r="B57" s="47">
        <f>D27</f>
        <v>1.6150068E-2</v>
      </c>
      <c r="C57" s="48"/>
      <c r="D57" s="49" t="s">
        <v>32</v>
      </c>
      <c r="E57" s="49"/>
      <c r="F57" s="47">
        <f>F27-D45</f>
        <v>1.9182471E-2</v>
      </c>
      <c r="G57" s="48"/>
      <c r="H57" s="1" t="s">
        <v>33</v>
      </c>
      <c r="I57" s="47">
        <f>H27</f>
        <v>2.5518497899999999E-2</v>
      </c>
      <c r="J57" s="48"/>
      <c r="K57" s="1" t="s">
        <v>34</v>
      </c>
      <c r="M57" s="14" t="s">
        <v>42</v>
      </c>
      <c r="N57" s="17">
        <f>-(B56*N56+I56)/F56</f>
        <v>-0.12018408175001774</v>
      </c>
      <c r="P57" s="3">
        <f>N56*$F$5+N57*$F$7+N58*$F$9</f>
        <v>-4.6294908290106838</v>
      </c>
      <c r="Q57" s="7"/>
      <c r="S57" s="16" t="s">
        <v>40</v>
      </c>
      <c r="T57" s="1">
        <f>1/SQRT(Q56)</f>
        <v>9.1159035756674764E-2</v>
      </c>
    </row>
    <row r="58" spans="1:20" x14ac:dyDescent="0.25">
      <c r="B58" s="47">
        <f>D29</f>
        <v>1.6245108000000001E-2</v>
      </c>
      <c r="C58" s="48"/>
      <c r="D58" s="49" t="s">
        <v>32</v>
      </c>
      <c r="E58" s="49"/>
      <c r="F58" s="47">
        <f>F29</f>
        <v>2.5887751200000003E-2</v>
      </c>
      <c r="G58" s="48"/>
      <c r="H58" s="1" t="s">
        <v>33</v>
      </c>
      <c r="I58" s="47">
        <f>H29-D45</f>
        <v>2.6460538199999994E-2</v>
      </c>
      <c r="J58" s="48"/>
      <c r="K58" s="1" t="s">
        <v>34</v>
      </c>
      <c r="N58" s="17">
        <v>1</v>
      </c>
      <c r="P58" s="3">
        <f>N56*$H$5+N57*$H$7+N58*$H$9</f>
        <v>37.97</v>
      </c>
      <c r="Q58" s="7"/>
    </row>
    <row r="59" spans="1:20" x14ac:dyDescent="0.25">
      <c r="P59" s="3"/>
      <c r="Q59" s="7"/>
    </row>
    <row r="60" spans="1:20" x14ac:dyDescent="0.25">
      <c r="A60" s="1" t="s">
        <v>31</v>
      </c>
      <c r="B60" s="47">
        <f>D25-D47</f>
        <v>1.3339944999999999E-2</v>
      </c>
      <c r="C60" s="48"/>
      <c r="D60" s="49" t="s">
        <v>35</v>
      </c>
      <c r="E60" s="49"/>
      <c r="F60" s="47">
        <f>F25</f>
        <v>1.5709996800000001E-2</v>
      </c>
      <c r="G60" s="48"/>
      <c r="H60" s="1" t="s">
        <v>36</v>
      </c>
      <c r="I60" s="47">
        <f>H25</f>
        <v>1.55771925E-2</v>
      </c>
      <c r="J60" s="48"/>
      <c r="K60" s="1" t="s">
        <v>37</v>
      </c>
      <c r="N60" s="17">
        <f>(I60*F61-I61*F60)/(B61*F60-F61*B60)</f>
        <v>0.80337500241186377</v>
      </c>
      <c r="P60" s="3">
        <f>N60*$D$5+N61*$D$7+N62*$D$9</f>
        <v>31.813650095509807</v>
      </c>
      <c r="Q60" s="7">
        <f>P60*N60+P61*N61+P62*N62</f>
        <v>171.43614286420245</v>
      </c>
    </row>
    <row r="61" spans="1:20" ht="18" x14ac:dyDescent="0.35">
      <c r="B61" s="47">
        <f>D27</f>
        <v>1.6150068E-2</v>
      </c>
      <c r="C61" s="48"/>
      <c r="D61" s="49" t="s">
        <v>35</v>
      </c>
      <c r="E61" s="49"/>
      <c r="F61" s="47">
        <f>F27-D47</f>
        <v>2.2998475000000001E-2</v>
      </c>
      <c r="G61" s="48"/>
      <c r="H61" s="1" t="s">
        <v>36</v>
      </c>
      <c r="I61" s="47">
        <f>H27</f>
        <v>2.5518497899999999E-2</v>
      </c>
      <c r="J61" s="48"/>
      <c r="K61" s="1" t="s">
        <v>37</v>
      </c>
      <c r="M61" s="14" t="s">
        <v>43</v>
      </c>
      <c r="N61" s="17">
        <f>-(B60*N60+I60)/F60</f>
        <v>-1.6737222280369355</v>
      </c>
      <c r="P61" s="3">
        <f>N60*$F$5+N61*$F$7+N62*$F$9</f>
        <v>-64.471780223982762</v>
      </c>
      <c r="Q61" s="7"/>
      <c r="S61" s="16" t="s">
        <v>41</v>
      </c>
      <c r="T61" s="1">
        <f>1/SQRT(Q60)</f>
        <v>7.6374574994449496E-2</v>
      </c>
    </row>
    <row r="62" spans="1:20" x14ac:dyDescent="0.25">
      <c r="B62" s="47">
        <f>D29</f>
        <v>1.6245108000000001E-2</v>
      </c>
      <c r="C62" s="48"/>
      <c r="D62" s="49" t="s">
        <v>35</v>
      </c>
      <c r="E62" s="49"/>
      <c r="F62" s="47">
        <f>F29</f>
        <v>2.5887751200000003E-2</v>
      </c>
      <c r="G62" s="48"/>
      <c r="H62" s="1" t="s">
        <v>36</v>
      </c>
      <c r="I62" s="47">
        <f>H29-D47</f>
        <v>3.0276542199999996E-2</v>
      </c>
      <c r="J62" s="48"/>
      <c r="K62" s="1" t="s">
        <v>37</v>
      </c>
      <c r="N62" s="17">
        <v>1</v>
      </c>
      <c r="P62" s="5">
        <f>N60*$H$5+N61*$H$7+N62*$H$9</f>
        <v>37.97</v>
      </c>
      <c r="Q62" s="8"/>
    </row>
    <row r="65" spans="1:11" x14ac:dyDescent="0.25">
      <c r="A65" s="20" t="s">
        <v>103</v>
      </c>
    </row>
    <row r="67" spans="1:11" x14ac:dyDescent="0.25">
      <c r="C67" s="50">
        <f>N52*T53</f>
        <v>6.5735369354743292E-2</v>
      </c>
      <c r="D67" s="51"/>
      <c r="G67" s="52">
        <f>N56*T57</f>
        <v>-0.1310261417953324</v>
      </c>
      <c r="H67" s="53"/>
      <c r="K67" s="17">
        <f>N60*T61</f>
        <v>6.1357424370370936E-2</v>
      </c>
    </row>
    <row r="68" spans="1:11" x14ac:dyDescent="0.25">
      <c r="B68" s="16" t="s">
        <v>48</v>
      </c>
      <c r="C68" s="50">
        <f>N53*T53</f>
        <v>9.7468523922804737E-2</v>
      </c>
      <c r="D68" s="51"/>
      <c r="F68" s="16" t="s">
        <v>49</v>
      </c>
      <c r="G68" s="52">
        <f>N57*T57</f>
        <v>-1.0955865005632991E-2</v>
      </c>
      <c r="H68" s="53"/>
      <c r="J68" s="16" t="s">
        <v>50</v>
      </c>
      <c r="K68" s="17">
        <f>N61*T61</f>
        <v>-0.12782982382508404</v>
      </c>
    </row>
    <row r="69" spans="1:11" x14ac:dyDescent="0.25">
      <c r="C69" s="50">
        <f>N54*T53</f>
        <v>0.11041838042434857</v>
      </c>
      <c r="D69" s="51"/>
      <c r="G69" s="52">
        <f>N58*T57</f>
        <v>9.1159035756674764E-2</v>
      </c>
      <c r="H69" s="53"/>
      <c r="K69" s="17">
        <f>N62*T61</f>
        <v>7.6374574994449496E-2</v>
      </c>
    </row>
    <row r="72" spans="1:11" x14ac:dyDescent="0.25">
      <c r="A72" s="20" t="s">
        <v>104</v>
      </c>
    </row>
    <row r="74" spans="1:11" x14ac:dyDescent="0.25">
      <c r="C74" s="4"/>
      <c r="D74" s="1">
        <f>C67</f>
        <v>6.5735369354743292E-2</v>
      </c>
      <c r="F74" s="1">
        <f>G67</f>
        <v>-0.1310261417953324</v>
      </c>
      <c r="H74" s="1">
        <f>K67</f>
        <v>6.1357424370370936E-2</v>
      </c>
      <c r="I74" s="6"/>
    </row>
    <row r="75" spans="1:11" x14ac:dyDescent="0.25">
      <c r="B75" s="16" t="s">
        <v>44</v>
      </c>
      <c r="C75" s="3"/>
      <c r="D75" s="1">
        <f t="shared" ref="D75:D76" si="0">C68</f>
        <v>9.7468523922804737E-2</v>
      </c>
      <c r="F75" s="1">
        <f t="shared" ref="F75:F76" si="1">G68</f>
        <v>-1.0955865005632991E-2</v>
      </c>
      <c r="H75" s="1">
        <f t="shared" ref="H75:H76" si="2">K68</f>
        <v>-0.12782982382508404</v>
      </c>
      <c r="I75" s="7"/>
    </row>
    <row r="76" spans="1:11" x14ac:dyDescent="0.25">
      <c r="C76" s="5"/>
      <c r="D76" s="1">
        <f t="shared" si="0"/>
        <v>0.11041838042434857</v>
      </c>
      <c r="F76" s="1">
        <f t="shared" si="1"/>
        <v>9.1159035756674764E-2</v>
      </c>
      <c r="H76" s="1">
        <f t="shared" si="2"/>
        <v>7.6374574994449496E-2</v>
      </c>
      <c r="I76" s="8"/>
    </row>
    <row r="79" spans="1:11" x14ac:dyDescent="0.25">
      <c r="A79" s="20" t="s">
        <v>105</v>
      </c>
    </row>
    <row r="81" spans="2:6" x14ac:dyDescent="0.25">
      <c r="B81" s="55" t="s">
        <v>45</v>
      </c>
      <c r="C81" s="54">
        <f>MAX(L43,L45,L47)</f>
        <v>1.5971361333947147</v>
      </c>
      <c r="D81" s="54"/>
      <c r="E81" s="58" t="s">
        <v>46</v>
      </c>
      <c r="F81" s="57">
        <f>C81/C82</f>
        <v>0.15971361333947148</v>
      </c>
    </row>
    <row r="82" spans="2:6" x14ac:dyDescent="0.25">
      <c r="B82" s="55"/>
      <c r="C82" s="56">
        <v>10</v>
      </c>
      <c r="D82" s="56"/>
      <c r="E82" s="58"/>
      <c r="F82" s="57"/>
    </row>
    <row r="84" spans="2:6" x14ac:dyDescent="0.25">
      <c r="B84" s="1" t="s">
        <v>47</v>
      </c>
      <c r="D84" s="21" t="s">
        <v>45</v>
      </c>
      <c r="F84" s="43">
        <v>0.02</v>
      </c>
    </row>
    <row r="85" spans="2:6" x14ac:dyDescent="0.25">
      <c r="D85" s="21"/>
    </row>
  </sheetData>
  <sheetProtection formatCells="0" formatColumns="0" formatRows="0" insertColumns="0" insertRows="0" insertHyperlinks="0" deleteColumns="0" deleteRows="0" sort="0" autoFilter="0" pivotTables="0"/>
  <mergeCells count="47">
    <mergeCell ref="C81:D81"/>
    <mergeCell ref="B81:B82"/>
    <mergeCell ref="C82:D82"/>
    <mergeCell ref="F81:F82"/>
    <mergeCell ref="E81:E82"/>
    <mergeCell ref="C67:D67"/>
    <mergeCell ref="C68:D68"/>
    <mergeCell ref="C69:D69"/>
    <mergeCell ref="G67:H67"/>
    <mergeCell ref="G68:H68"/>
    <mergeCell ref="G69:H69"/>
    <mergeCell ref="B61:C61"/>
    <mergeCell ref="D61:E61"/>
    <mergeCell ref="F61:G61"/>
    <mergeCell ref="I61:J61"/>
    <mergeCell ref="B62:C62"/>
    <mergeCell ref="D62:E62"/>
    <mergeCell ref="F62:G62"/>
    <mergeCell ref="I62:J62"/>
    <mergeCell ref="B58:C58"/>
    <mergeCell ref="D58:E58"/>
    <mergeCell ref="F58:G58"/>
    <mergeCell ref="I58:J58"/>
    <mergeCell ref="B60:C60"/>
    <mergeCell ref="D60:E60"/>
    <mergeCell ref="F60:G60"/>
    <mergeCell ref="I60:J60"/>
    <mergeCell ref="B56:C56"/>
    <mergeCell ref="D56:E56"/>
    <mergeCell ref="F56:G56"/>
    <mergeCell ref="I56:J56"/>
    <mergeCell ref="B57:C57"/>
    <mergeCell ref="D57:E57"/>
    <mergeCell ref="F57:G57"/>
    <mergeCell ref="I57:J57"/>
    <mergeCell ref="F52:G52"/>
    <mergeCell ref="F53:G53"/>
    <mergeCell ref="F54:G54"/>
    <mergeCell ref="I52:J52"/>
    <mergeCell ref="I53:J53"/>
    <mergeCell ref="I54:J54"/>
    <mergeCell ref="B52:C52"/>
    <mergeCell ref="B53:C53"/>
    <mergeCell ref="B54:C54"/>
    <mergeCell ref="D52:E52"/>
    <mergeCell ref="D53:E53"/>
    <mergeCell ref="D54:E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4"/>
  <sheetViews>
    <sheetView workbookViewId="0">
      <selection activeCell="J15" sqref="J15"/>
    </sheetView>
  </sheetViews>
  <sheetFormatPr defaultRowHeight="15" x14ac:dyDescent="0.25"/>
  <cols>
    <col min="6" max="6" width="12.7109375" bestFit="1" customWidth="1"/>
    <col min="9" max="9" width="12.42578125" customWidth="1"/>
  </cols>
  <sheetData>
    <row r="2" spans="1:6" x14ac:dyDescent="0.25">
      <c r="A2" s="22" t="s">
        <v>106</v>
      </c>
    </row>
    <row r="4" spans="1:6" x14ac:dyDescent="0.25">
      <c r="C4" s="28">
        <f>'Pripremni proračun'!D74</f>
        <v>6.5735369354743292E-2</v>
      </c>
      <c r="D4" s="25">
        <f>'Pripremni proračun'!D75</f>
        <v>9.7468523922804737E-2</v>
      </c>
      <c r="E4" s="29">
        <f>'Pripremni proračun'!D76</f>
        <v>0.11041838042434857</v>
      </c>
    </row>
    <row r="5" spans="1:6" ht="17.25" x14ac:dyDescent="0.25">
      <c r="B5" s="24" t="s">
        <v>51</v>
      </c>
      <c r="C5" s="27">
        <f>'Pripremni proračun'!F74</f>
        <v>-0.1310261417953324</v>
      </c>
      <c r="D5" s="25">
        <f>'Pripremni proračun'!F75</f>
        <v>-1.0955865005632991E-2</v>
      </c>
      <c r="E5" s="26">
        <f>'Pripremni proračun'!F76</f>
        <v>9.1159035756674764E-2</v>
      </c>
    </row>
    <row r="6" spans="1:6" x14ac:dyDescent="0.25">
      <c r="C6" s="30">
        <f>'Pripremni proračun'!H74</f>
        <v>6.1357424370370936E-2</v>
      </c>
      <c r="D6" s="25">
        <f>'Pripremni proračun'!H75</f>
        <v>-0.12782982382508404</v>
      </c>
      <c r="E6" s="31">
        <f>'Pripremni proračun'!H76</f>
        <v>7.6374574994449496E-2</v>
      </c>
    </row>
    <row r="8" spans="1:6" x14ac:dyDescent="0.25">
      <c r="A8" s="22" t="s">
        <v>107</v>
      </c>
    </row>
    <row r="10" spans="1:6" x14ac:dyDescent="0.25">
      <c r="C10" s="45">
        <v>1</v>
      </c>
    </row>
    <row r="11" spans="1:6" ht="18" x14ac:dyDescent="0.35">
      <c r="B11" s="23" t="s">
        <v>54</v>
      </c>
      <c r="C11" s="45">
        <v>1.2</v>
      </c>
      <c r="E11" s="23" t="s">
        <v>52</v>
      </c>
      <c r="F11" s="45">
        <v>30</v>
      </c>
    </row>
    <row r="12" spans="1:6" x14ac:dyDescent="0.25">
      <c r="C12" s="45">
        <v>1.3</v>
      </c>
    </row>
    <row r="14" spans="1:6" x14ac:dyDescent="0.25">
      <c r="A14" s="22" t="s">
        <v>108</v>
      </c>
    </row>
    <row r="16" spans="1:6" x14ac:dyDescent="0.25">
      <c r="C16" s="32">
        <f>F11*(C4*C10+D4*C11+E4*C12)</f>
        <v>9.7872447784128642</v>
      </c>
    </row>
    <row r="17" spans="1:7" ht="18" x14ac:dyDescent="0.35">
      <c r="B17" s="33" t="s">
        <v>53</v>
      </c>
      <c r="C17" s="32">
        <f>F11*(C5*C10+D5*C11+E5*C12)</f>
        <v>-0.76999299955244394</v>
      </c>
    </row>
    <row r="18" spans="1:7" x14ac:dyDescent="0.25">
      <c r="C18" s="32">
        <f>F11*(C6*C10+D6*C11+E6*C12)</f>
        <v>0.21745749819163329</v>
      </c>
    </row>
    <row r="20" spans="1:7" x14ac:dyDescent="0.25">
      <c r="A20" s="22" t="s">
        <v>109</v>
      </c>
    </row>
    <row r="22" spans="1:7" x14ac:dyDescent="0.25">
      <c r="B22" t="s">
        <v>55</v>
      </c>
      <c r="F22" s="34" t="s">
        <v>56</v>
      </c>
      <c r="G22" s="45">
        <v>1.4999999999999999E-2</v>
      </c>
    </row>
    <row r="23" spans="1:7" x14ac:dyDescent="0.25">
      <c r="F23" s="23"/>
    </row>
    <row r="24" spans="1:7" x14ac:dyDescent="0.25">
      <c r="F24" s="23"/>
      <c r="G24" s="32">
        <f>'Pripremni proračun'!H43</f>
        <v>3.9340324070088304</v>
      </c>
    </row>
    <row r="25" spans="1:7" x14ac:dyDescent="0.25">
      <c r="B25" t="s">
        <v>114</v>
      </c>
      <c r="F25" s="34" t="s">
        <v>57</v>
      </c>
      <c r="G25" s="32">
        <f>'Pripremni proračun'!H45</f>
        <v>13.327190026162677</v>
      </c>
    </row>
    <row r="26" spans="1:7" x14ac:dyDescent="0.25">
      <c r="G26" s="32">
        <f>'Pripremni proračun'!H47</f>
        <v>23.47791108236293</v>
      </c>
    </row>
    <row r="28" spans="1:7" x14ac:dyDescent="0.25">
      <c r="F28" s="23"/>
      <c r="G28" s="32">
        <f>G24*SQRT(1-$G$22^2)</f>
        <v>3.9335898034651917</v>
      </c>
    </row>
    <row r="29" spans="1:7" ht="16.5" x14ac:dyDescent="0.3">
      <c r="B29" t="s">
        <v>61</v>
      </c>
      <c r="F29" s="34" t="s">
        <v>60</v>
      </c>
      <c r="G29" s="32">
        <f t="shared" ref="G29:G30" si="0">G25*SQRT(1-$G$22^2)</f>
        <v>13.32569063293912</v>
      </c>
    </row>
    <row r="30" spans="1:7" x14ac:dyDescent="0.25">
      <c r="G30" s="32">
        <f t="shared" si="0"/>
        <v>23.475269668778289</v>
      </c>
    </row>
    <row r="32" spans="1:7" x14ac:dyDescent="0.25">
      <c r="G32" s="32">
        <f>G24^2</f>
        <v>15.476610979395693</v>
      </c>
    </row>
    <row r="33" spans="1:17" x14ac:dyDescent="0.25">
      <c r="B33" t="s">
        <v>58</v>
      </c>
      <c r="F33" s="23" t="s">
        <v>59</v>
      </c>
      <c r="G33" s="32">
        <f t="shared" ref="G33:G34" si="1">G25^2</f>
        <v>177.61399399344995</v>
      </c>
    </row>
    <row r="34" spans="1:17" x14ac:dyDescent="0.25">
      <c r="G34" s="32">
        <f t="shared" si="1"/>
        <v>551.21230879134009</v>
      </c>
    </row>
    <row r="36" spans="1:17" x14ac:dyDescent="0.25">
      <c r="B36" t="s">
        <v>62</v>
      </c>
      <c r="F36" s="34" t="s">
        <v>63</v>
      </c>
      <c r="G36">
        <f>'Pripremni proračun'!F84</f>
        <v>0.02</v>
      </c>
    </row>
    <row r="39" spans="1:17" x14ac:dyDescent="0.25">
      <c r="A39" s="22" t="s">
        <v>110</v>
      </c>
    </row>
    <row r="40" spans="1:17" x14ac:dyDescent="0.25">
      <c r="K40" t="s">
        <v>74</v>
      </c>
    </row>
    <row r="41" spans="1:17" x14ac:dyDescent="0.25">
      <c r="B41" t="s">
        <v>69</v>
      </c>
      <c r="E41" s="23" t="s">
        <v>5</v>
      </c>
      <c r="F41">
        <f>M41*(M53*M45+M49)</f>
        <v>0.99690870678785692</v>
      </c>
      <c r="H41" s="23" t="s">
        <v>67</v>
      </c>
      <c r="I41">
        <f>-M41*Q41*M45</f>
        <v>-0.30884830197453594</v>
      </c>
      <c r="K41">
        <v>1</v>
      </c>
      <c r="L41" s="23" t="s">
        <v>70</v>
      </c>
      <c r="M41">
        <f>EXP(-$G$22*G24*$G$36)</f>
        <v>0.99882048645148758</v>
      </c>
      <c r="O41">
        <v>1</v>
      </c>
      <c r="P41" s="23" t="s">
        <v>75</v>
      </c>
      <c r="Q41">
        <f>G24/SQRT(1-$G$22^2)</f>
        <v>3.9344750603537717</v>
      </c>
    </row>
    <row r="42" spans="1:17" x14ac:dyDescent="0.25">
      <c r="E42" s="23" t="s">
        <v>6</v>
      </c>
      <c r="F42">
        <f>M41*((1/G28)*M45)</f>
        <v>1.9955809601062635E-2</v>
      </c>
      <c r="H42" s="23" t="s">
        <v>64</v>
      </c>
      <c r="I42">
        <f>M41*(M49-M53*M45)</f>
        <v>0.99455350273749654</v>
      </c>
      <c r="K42">
        <v>2</v>
      </c>
      <c r="L42" s="23" t="s">
        <v>70</v>
      </c>
      <c r="M42">
        <f t="shared" ref="M42:M43" si="2">EXP(-$G$22*G25*$G$36)</f>
        <v>0.99600982498058988</v>
      </c>
      <c r="O42">
        <v>2</v>
      </c>
      <c r="P42" s="23" t="s">
        <v>75</v>
      </c>
      <c r="Q42">
        <f t="shared" ref="Q42:Q43" si="3">G25/SQRT(1-$G$22^2)</f>
        <v>13.328689588096443</v>
      </c>
    </row>
    <row r="43" spans="1:17" x14ac:dyDescent="0.25">
      <c r="E43" s="23" t="s">
        <v>7</v>
      </c>
      <c r="F43">
        <f>(1/G32)*((2*G22/(G24*G36))+M41*((((1-2*G22^2)/(G28*G36))-M53)*M45-(1+(2*G22/(G24*G36)))*M49))</f>
        <v>1.3313294404715252E-4</v>
      </c>
      <c r="H43" s="23" t="s">
        <v>65</v>
      </c>
      <c r="I43">
        <f>(1/G32)*(-(1/G36)+M41*((Q41+M53/G36)*M45+M49/G36))</f>
        <v>9.9688259640808331E-3</v>
      </c>
      <c r="K43">
        <v>3</v>
      </c>
      <c r="L43" s="23" t="s">
        <v>70</v>
      </c>
      <c r="M43">
        <f t="shared" si="2"/>
        <v>0.99298137309567569</v>
      </c>
      <c r="O43">
        <v>3</v>
      </c>
      <c r="P43" s="23" t="s">
        <v>75</v>
      </c>
      <c r="Q43">
        <f t="shared" si="3"/>
        <v>23.480552793156754</v>
      </c>
    </row>
    <row r="44" spans="1:17" x14ac:dyDescent="0.25">
      <c r="E44" s="23" t="s">
        <v>8</v>
      </c>
      <c r="F44">
        <f>(1/G32)*(1-(2*G22/(G24*G36))+M41*(((2*G22^2-1)/(G28*G36))*M45+(2*G22/(G24*G36))*M49))</f>
        <v>6.6606728692485671E-5</v>
      </c>
      <c r="H44" s="23" t="s">
        <v>66</v>
      </c>
      <c r="I44">
        <f>(1/(G32*G36))*(1-M41*(M53*M45+M49))</f>
        <v>9.9869836369815505E-3</v>
      </c>
    </row>
    <row r="45" spans="1:17" x14ac:dyDescent="0.25">
      <c r="K45">
        <v>1</v>
      </c>
      <c r="L45" s="23" t="s">
        <v>71</v>
      </c>
      <c r="M45">
        <f>SIN(G28*$G$36)</f>
        <v>7.8590667924236038E-2</v>
      </c>
    </row>
    <row r="46" spans="1:17" x14ac:dyDescent="0.25">
      <c r="B46" t="s">
        <v>68</v>
      </c>
      <c r="E46" s="23" t="s">
        <v>5</v>
      </c>
      <c r="F46">
        <f>M42*(M53*M46+M50)</f>
        <v>0.96478084051174529</v>
      </c>
      <c r="H46" s="23" t="s">
        <v>67</v>
      </c>
      <c r="I46">
        <f>-M42*Q42*M46</f>
        <v>-3.4963691184457768</v>
      </c>
      <c r="K46">
        <v>2</v>
      </c>
      <c r="L46" s="23" t="s">
        <v>71</v>
      </c>
      <c r="M46">
        <f t="shared" ref="M46:M47" si="4">SIN(G29*$G$36)</f>
        <v>0.26336993673690556</v>
      </c>
    </row>
    <row r="47" spans="1:17" x14ac:dyDescent="0.25">
      <c r="E47" s="23" t="s">
        <v>6</v>
      </c>
      <c r="F47">
        <f>M42*((1/G29)*M46)</f>
        <v>1.9685211957874871E-2</v>
      </c>
      <c r="H47" s="23" t="s">
        <v>64</v>
      </c>
      <c r="I47">
        <f>M42*(M50-M53*M46)</f>
        <v>0.95691038369770864</v>
      </c>
      <c r="K47">
        <v>3</v>
      </c>
      <c r="L47" s="23" t="s">
        <v>71</v>
      </c>
      <c r="M47">
        <f t="shared" si="4"/>
        <v>0.45244525441949263</v>
      </c>
    </row>
    <row r="48" spans="1:17" x14ac:dyDescent="0.25">
      <c r="E48" s="23" t="s">
        <v>7</v>
      </c>
      <c r="F48">
        <f>(1/G33)*((2*G22/(G25*G36))+M42*((((1-2*G22^2)/(G29*G36))-M53)*M46-(1+(2*G22/(G25*G36)))*M50))</f>
        <v>1.3199263579504931E-4</v>
      </c>
      <c r="H48" s="23" t="s">
        <v>65</v>
      </c>
      <c r="I48">
        <f>(1/G33)*(-(1/G36)+M42*((Q42+M53/G36)*M46+M50/G36))</f>
        <v>9.7706892627899729E-3</v>
      </c>
    </row>
    <row r="49" spans="1:15" x14ac:dyDescent="0.25">
      <c r="E49" s="23" t="s">
        <v>8</v>
      </c>
      <c r="F49">
        <f>(1/G33)*(1-(2*G22/(G25*G36))+M42*(((2*G22^2-1)/(G29*G36))*M46+(2*G22/(G25*G36))*M50))</f>
        <v>6.6297818106649678E-5</v>
      </c>
      <c r="H49" s="23" t="s">
        <v>66</v>
      </c>
      <c r="I49">
        <f>(1/(G33*G36))*(1-M42*(M53*M46+M50))</f>
        <v>9.914522695084917E-3</v>
      </c>
      <c r="K49">
        <v>1</v>
      </c>
      <c r="L49" s="23" t="s">
        <v>72</v>
      </c>
      <c r="M49">
        <f>COS(G28*$G$36)</f>
        <v>0.99690697004044593</v>
      </c>
    </row>
    <row r="50" spans="1:15" x14ac:dyDescent="0.25">
      <c r="K50">
        <v>2</v>
      </c>
      <c r="L50" s="23" t="s">
        <v>72</v>
      </c>
      <c r="M50">
        <f t="shared" ref="M50:M51" si="5">COS(G29*$G$36)</f>
        <v>0.96469491365052729</v>
      </c>
    </row>
    <row r="51" spans="1:15" x14ac:dyDescent="0.25">
      <c r="B51" t="s">
        <v>76</v>
      </c>
      <c r="E51" s="23" t="s">
        <v>5</v>
      </c>
      <c r="F51">
        <f>M43*(M53*M47+M51)</f>
        <v>0.89227282702327093</v>
      </c>
      <c r="H51" s="23" t="s">
        <v>67</v>
      </c>
      <c r="I51">
        <f>-M43*Q43*M47</f>
        <v>-10.549101143647652</v>
      </c>
      <c r="K51">
        <v>3</v>
      </c>
      <c r="L51" s="23" t="s">
        <v>72</v>
      </c>
      <c r="M51">
        <f t="shared" si="5"/>
        <v>0.89179217968834001</v>
      </c>
    </row>
    <row r="52" spans="1:15" x14ac:dyDescent="0.25">
      <c r="E52" s="23" t="s">
        <v>6</v>
      </c>
      <c r="F52">
        <f>M43*((1/G30)*M47)</f>
        <v>1.9137999960086135E-2</v>
      </c>
      <c r="H52" s="23" t="s">
        <v>64</v>
      </c>
      <c r="I52">
        <f>M43*(M51-M53*M47)</f>
        <v>0.87879321918255582</v>
      </c>
    </row>
    <row r="53" spans="1:15" x14ac:dyDescent="0.25">
      <c r="E53" s="23" t="s">
        <v>7</v>
      </c>
      <c r="F53">
        <f>(1/G34)*((2*G22/(G26*G36))+M43*((((1-2*G22^2)/(G30*G36))-M53)*M47-(1+(2*G22/(G26*G36)))*M51))</f>
        <v>1.2973194133286765E-4</v>
      </c>
      <c r="H53" s="23" t="s">
        <v>65</v>
      </c>
      <c r="I53">
        <f>(1/G34)*(-(1/G36)+M43*((Q43+M53/G36)*M47+M51/G36))</f>
        <v>9.3661596674640656E-3</v>
      </c>
      <c r="L53" s="23" t="s">
        <v>73</v>
      </c>
      <c r="M53">
        <f>G22/SQRT(1-G22^2)</f>
        <v>1.5001687784819029E-2</v>
      </c>
    </row>
    <row r="54" spans="1:15" x14ac:dyDescent="0.25">
      <c r="E54" s="23" t="s">
        <v>8</v>
      </c>
      <c r="F54">
        <f>(1/G34)*(1-(2*G22/(G26*G36))+M43*(((2*G22^2-1)/(G30*G36))*M47+(2*G22/(G26*G36))*M51))</f>
        <v>6.5704864519573489E-5</v>
      </c>
      <c r="H54" s="23" t="s">
        <v>66</v>
      </c>
      <c r="I54">
        <f>(1/(G34*G36))*(1-M43*(M53*M47+M51))</f>
        <v>9.7718402926220676E-3</v>
      </c>
      <c r="L54" s="23"/>
    </row>
    <row r="55" spans="1:15" x14ac:dyDescent="0.25">
      <c r="L55" s="23"/>
    </row>
    <row r="56" spans="1:15" x14ac:dyDescent="0.25">
      <c r="L56" s="23"/>
    </row>
    <row r="57" spans="1:15" x14ac:dyDescent="0.25">
      <c r="A57" s="22" t="s">
        <v>111</v>
      </c>
      <c r="L57" s="23"/>
    </row>
    <row r="59" spans="1:15" x14ac:dyDescent="0.25">
      <c r="A59" s="59" t="s">
        <v>77</v>
      </c>
      <c r="B59" s="60"/>
      <c r="C59" s="60"/>
      <c r="E59" s="62" t="s">
        <v>85</v>
      </c>
      <c r="F59" s="62"/>
      <c r="G59" s="62"/>
      <c r="I59" s="62" t="s">
        <v>93</v>
      </c>
      <c r="J59" s="62"/>
      <c r="K59" s="62"/>
      <c r="M59" s="62" t="s">
        <v>94</v>
      </c>
      <c r="N59" s="62"/>
      <c r="O59" s="62"/>
    </row>
    <row r="60" spans="1:15" x14ac:dyDescent="0.25">
      <c r="A60" s="61" t="s">
        <v>62</v>
      </c>
      <c r="B60" s="35" t="s">
        <v>78</v>
      </c>
      <c r="C60" s="35" t="s">
        <v>82</v>
      </c>
      <c r="E60" s="24" t="s">
        <v>82</v>
      </c>
      <c r="F60" s="24" t="s">
        <v>86</v>
      </c>
      <c r="G60" s="24" t="s">
        <v>87</v>
      </c>
      <c r="I60" s="24" t="s">
        <v>82</v>
      </c>
      <c r="J60" s="24" t="s">
        <v>86</v>
      </c>
      <c r="K60" s="24" t="s">
        <v>87</v>
      </c>
      <c r="M60" s="24" t="s">
        <v>82</v>
      </c>
      <c r="N60" s="24" t="s">
        <v>86</v>
      </c>
      <c r="O60" s="24" t="s">
        <v>87</v>
      </c>
    </row>
    <row r="61" spans="1:15" ht="18" x14ac:dyDescent="0.25">
      <c r="A61" s="61"/>
      <c r="B61" s="35" t="s">
        <v>79</v>
      </c>
      <c r="C61" s="35" t="s">
        <v>84</v>
      </c>
      <c r="E61" s="37" t="s">
        <v>88</v>
      </c>
      <c r="F61" s="38" t="s">
        <v>89</v>
      </c>
      <c r="G61" s="38" t="s">
        <v>90</v>
      </c>
      <c r="I61" s="37" t="s">
        <v>88</v>
      </c>
      <c r="J61" s="38" t="s">
        <v>89</v>
      </c>
      <c r="K61" s="38" t="s">
        <v>90</v>
      </c>
      <c r="M61" s="37" t="s">
        <v>88</v>
      </c>
      <c r="N61" s="38" t="s">
        <v>89</v>
      </c>
      <c r="O61" s="38" t="s">
        <v>90</v>
      </c>
    </row>
    <row r="62" spans="1:15" x14ac:dyDescent="0.25">
      <c r="A62" s="35" t="s">
        <v>80</v>
      </c>
      <c r="B62" s="35" t="s">
        <v>81</v>
      </c>
      <c r="C62" s="35" t="s">
        <v>83</v>
      </c>
      <c r="E62" s="35" t="s">
        <v>83</v>
      </c>
      <c r="F62" s="35" t="s">
        <v>91</v>
      </c>
      <c r="G62" s="35" t="s">
        <v>92</v>
      </c>
      <c r="I62" s="35" t="s">
        <v>83</v>
      </c>
      <c r="J62" s="35" t="s">
        <v>91</v>
      </c>
      <c r="K62" s="35" t="s">
        <v>92</v>
      </c>
      <c r="M62" s="35" t="s">
        <v>83</v>
      </c>
      <c r="N62" s="35" t="s">
        <v>91</v>
      </c>
      <c r="O62" s="35" t="s">
        <v>92</v>
      </c>
    </row>
    <row r="64" spans="1:15" x14ac:dyDescent="0.25">
      <c r="A64">
        <v>0</v>
      </c>
      <c r="B64" s="36">
        <f>A64*$G$36</f>
        <v>0</v>
      </c>
      <c r="C64" s="46">
        <v>0</v>
      </c>
      <c r="E64">
        <f>$C$16*C64</f>
        <v>0</v>
      </c>
      <c r="F64" s="39">
        <v>0</v>
      </c>
      <c r="G64" s="39">
        <v>0</v>
      </c>
      <c r="I64">
        <f>$C$17*C64</f>
        <v>0</v>
      </c>
      <c r="J64" s="39">
        <v>0</v>
      </c>
      <c r="K64" s="39">
        <v>0</v>
      </c>
      <c r="M64">
        <f>$C$18*C64</f>
        <v>0</v>
      </c>
      <c r="N64">
        <v>0</v>
      </c>
      <c r="O64">
        <v>0</v>
      </c>
    </row>
    <row r="65" spans="1:15" x14ac:dyDescent="0.25">
      <c r="A65">
        <v>1</v>
      </c>
      <c r="B65" s="36">
        <f t="shared" ref="B65:B128" si="6">A65*$G$36</f>
        <v>0.02</v>
      </c>
      <c r="C65" s="46">
        <f>C64+0.04</f>
        <v>0.04</v>
      </c>
      <c r="E65">
        <f>$C$16*C65</f>
        <v>0.39148979113651455</v>
      </c>
      <c r="F65">
        <f>$F$41*F64+$F$42*G64+$F$43*E64+$F$44*E65</f>
        <v>2.6075854304107708E-5</v>
      </c>
      <c r="G65">
        <f>$I$41*F64+$I$42*G64+$I$43*E64+$I$44*E65</f>
        <v>3.9098021381256953E-3</v>
      </c>
      <c r="I65">
        <f>$C$17*C65</f>
        <v>-3.0799719982097757E-2</v>
      </c>
      <c r="J65">
        <f>$F$46*J64+$F$47*K64+$F$48*I64+$F$49*I65</f>
        <v>-2.0419542331088607E-6</v>
      </c>
      <c r="K65">
        <f>$I$46*J64+$I$47*K64+$I$48*I64+$I$49*I65</f>
        <v>-3.0536452276476862E-4</v>
      </c>
      <c r="M65">
        <f>$C$18*C65</f>
        <v>8.6982999276653313E-3</v>
      </c>
      <c r="N65">
        <f>$F$51*N64+$F$52*O64+$F$53*M64+$F$54*M65</f>
        <v>5.7152061829786643E-7</v>
      </c>
      <c r="O65">
        <f>$I$51*N64+$I$52*O64+$I$53*M64+$I$54*M65</f>
        <v>8.4998397710471694E-5</v>
      </c>
    </row>
    <row r="66" spans="1:15" x14ac:dyDescent="0.25">
      <c r="A66">
        <v>2</v>
      </c>
      <c r="B66" s="36">
        <f t="shared" si="6"/>
        <v>0.04</v>
      </c>
      <c r="C66" s="46">
        <f t="shared" ref="C66:C89" si="7">C65+0.04</f>
        <v>0.08</v>
      </c>
      <c r="E66">
        <f t="shared" ref="E66:E129" si="8">$C$16*C66</f>
        <v>0.78297958227302911</v>
      </c>
      <c r="F66">
        <f t="shared" ref="F66:F129" si="9">$F$41*F65+$F$42*G65+$F$43*E65+$F$44*E66</f>
        <v>2.08290410305585E-4</v>
      </c>
      <c r="G66">
        <f t="shared" ref="G66:G129" si="10">$I$41*F65+$I$42*G65+$I$43*E65+$I$44*E66</f>
        <v>1.5602751798964764E-2</v>
      </c>
      <c r="I66">
        <f t="shared" ref="I66:I129" si="11">$C$17*C66</f>
        <v>-6.1599439964195514E-2</v>
      </c>
      <c r="J66">
        <f t="shared" ref="J66:J129" si="12">$F$46*J65+$F$47*K65+$F$48*I65+$F$49*I66</f>
        <v>-1.6130448364749313E-5</v>
      </c>
      <c r="K66">
        <f t="shared" ref="K66:K129" si="13">$I$46*J65+$I$47*K65+$I$48*I65+$I$49*I66</f>
        <v>-1.1967305957801386E-3</v>
      </c>
      <c r="M66">
        <f t="shared" ref="M66:M129" si="14">$C$18*C66</f>
        <v>1.7396599855330663E-2</v>
      </c>
      <c r="N66">
        <f t="shared" ref="N66:N129" si="15">$F$51*N65+$F$52*O65+$F$53*M65+$F$54*M66</f>
        <v>4.4081402222884162E-6</v>
      </c>
      <c r="O66">
        <f t="shared" ref="O66:O129" si="16">$I$51*N65+$I$52*O65+$I$53*M65+$I$54*M66</f>
        <v>3.2013344812018837E-4</v>
      </c>
    </row>
    <row r="67" spans="1:15" x14ac:dyDescent="0.25">
      <c r="A67">
        <v>3</v>
      </c>
      <c r="B67" s="36">
        <f t="shared" si="6"/>
        <v>0.06</v>
      </c>
      <c r="C67" s="46">
        <f t="shared" si="7"/>
        <v>0.12</v>
      </c>
      <c r="E67">
        <f t="shared" si="8"/>
        <v>1.1744693734095437</v>
      </c>
      <c r="F67">
        <f t="shared" si="9"/>
        <v>7.0148000755597243E-4</v>
      </c>
      <c r="G67">
        <f t="shared" si="10"/>
        <v>3.4988234917949348E-2</v>
      </c>
      <c r="I67">
        <f t="shared" si="11"/>
        <v>-9.2399159946293274E-2</v>
      </c>
      <c r="J67">
        <f t="shared" si="12"/>
        <v>-5.3376778109279692E-5</v>
      </c>
      <c r="K67">
        <f t="shared" si="13"/>
        <v>-2.6067284870079127E-3</v>
      </c>
      <c r="M67">
        <f t="shared" si="14"/>
        <v>2.6094899782995996E-2</v>
      </c>
      <c r="N67">
        <f t="shared" si="15"/>
        <v>1.4031434182119406E-5</v>
      </c>
      <c r="O67">
        <f t="shared" si="16"/>
        <v>6.5276371142867443E-4</v>
      </c>
    </row>
    <row r="68" spans="1:15" x14ac:dyDescent="0.25">
      <c r="A68">
        <v>4</v>
      </c>
      <c r="B68" s="36">
        <f t="shared" si="6"/>
        <v>0.08</v>
      </c>
      <c r="C68" s="46">
        <f t="shared" si="7"/>
        <v>0.16</v>
      </c>
      <c r="E68">
        <f t="shared" si="8"/>
        <v>1.5659591645460582</v>
      </c>
      <c r="F68">
        <f t="shared" si="9"/>
        <v>1.6581940640616672E-3</v>
      </c>
      <c r="G68">
        <f t="shared" si="10"/>
        <v>6.1928310019211757E-2</v>
      </c>
      <c r="I68">
        <f t="shared" si="11"/>
        <v>-0.12319887992839103</v>
      </c>
      <c r="J68">
        <f t="shared" si="12"/>
        <v>-1.2317472123045606E-4</v>
      </c>
      <c r="K68">
        <f t="shared" si="13"/>
        <v>-4.4320422091122065E-3</v>
      </c>
      <c r="M68">
        <f t="shared" si="14"/>
        <v>3.4793199710661325E-2</v>
      </c>
      <c r="N68">
        <f t="shared" si="15"/>
        <v>3.0683883809064451E-5</v>
      </c>
      <c r="O68">
        <f t="shared" si="16"/>
        <v>1.0100278936702458E-3</v>
      </c>
    </row>
    <row r="69" spans="1:15" x14ac:dyDescent="0.25">
      <c r="A69">
        <v>5</v>
      </c>
      <c r="B69" s="36">
        <f t="shared" si="6"/>
        <v>0.1</v>
      </c>
      <c r="C69" s="46">
        <f t="shared" si="7"/>
        <v>0.2</v>
      </c>
      <c r="E69">
        <f t="shared" si="8"/>
        <v>1.9574489556825729</v>
      </c>
      <c r="F69">
        <f t="shared" si="9"/>
        <v>3.2277576890201616E-3</v>
      </c>
      <c r="G69">
        <f t="shared" si="10"/>
        <v>9.6238672296036498E-2</v>
      </c>
      <c r="I69">
        <f t="shared" si="11"/>
        <v>-0.15399859991048881</v>
      </c>
      <c r="J69">
        <f t="shared" si="12"/>
        <v>-2.3255341742543149E-4</v>
      </c>
      <c r="K69">
        <f t="shared" si="13"/>
        <v>-6.5409635065305921E-3</v>
      </c>
      <c r="M69">
        <f t="shared" si="14"/>
        <v>4.3491499638326658E-2</v>
      </c>
      <c r="N69">
        <f t="shared" si="15"/>
        <v>5.4079701974250153E-5</v>
      </c>
      <c r="O69">
        <f t="shared" si="16"/>
        <v>1.314788922745275E-3</v>
      </c>
    </row>
    <row r="70" spans="1:15" x14ac:dyDescent="0.25">
      <c r="A70">
        <v>6</v>
      </c>
      <c r="B70" s="36">
        <f t="shared" si="6"/>
        <v>0.12</v>
      </c>
      <c r="C70" s="46">
        <f t="shared" si="7"/>
        <v>0.24000000000000002</v>
      </c>
      <c r="E70">
        <f t="shared" si="8"/>
        <v>2.3489387468190874</v>
      </c>
      <c r="F70">
        <f t="shared" si="9"/>
        <v>5.555356432301109E-3</v>
      </c>
      <c r="G70">
        <f t="shared" si="10"/>
        <v>0.13768990195091557</v>
      </c>
      <c r="I70">
        <f t="shared" si="11"/>
        <v>-0.18479831989258655</v>
      </c>
      <c r="J70">
        <f t="shared" si="12"/>
        <v>-3.8570174107195148E-4</v>
      </c>
      <c r="K70">
        <f t="shared" si="13"/>
        <v>-8.7828829149303039E-3</v>
      </c>
      <c r="M70">
        <f t="shared" si="14"/>
        <v>5.2189799565991991E-2</v>
      </c>
      <c r="N70">
        <f t="shared" si="15"/>
        <v>8.2487639305505952E-5</v>
      </c>
      <c r="O70">
        <f t="shared" si="16"/>
        <v>1.5022740600730518E-3</v>
      </c>
    </row>
    <row r="71" spans="1:15" x14ac:dyDescent="0.25">
      <c r="A71">
        <v>7</v>
      </c>
      <c r="B71" s="36">
        <f t="shared" si="6"/>
        <v>0.14000000000000001</v>
      </c>
      <c r="C71" s="46">
        <f t="shared" si="7"/>
        <v>0.28000000000000003</v>
      </c>
      <c r="E71">
        <f t="shared" si="8"/>
        <v>2.7404285379556024</v>
      </c>
      <c r="F71">
        <f t="shared" si="9"/>
        <v>8.7811487748715635E-3</v>
      </c>
      <c r="G71">
        <f t="shared" si="10"/>
        <v>0.18600898841009153</v>
      </c>
      <c r="I71">
        <f t="shared" si="11"/>
        <v>-0.21559803987468432</v>
      </c>
      <c r="J71">
        <f t="shared" si="12"/>
        <v>-5.8369625868472314E-4</v>
      </c>
      <c r="K71">
        <f t="shared" si="13"/>
        <v>-1.0999034822992771E-2</v>
      </c>
      <c r="M71">
        <f t="shared" si="14"/>
        <v>6.0888099493657324E-2</v>
      </c>
      <c r="N71">
        <f t="shared" si="15"/>
        <v>1.1312332836287065E-4</v>
      </c>
      <c r="O71">
        <f t="shared" si="16"/>
        <v>1.5338245869328674E-3</v>
      </c>
    </row>
    <row r="72" spans="1:15" x14ac:dyDescent="0.25">
      <c r="A72">
        <v>8</v>
      </c>
      <c r="B72" s="36">
        <f t="shared" si="6"/>
        <v>0.16</v>
      </c>
      <c r="C72" s="46">
        <f t="shared" si="7"/>
        <v>0.32</v>
      </c>
      <c r="E72">
        <f t="shared" si="8"/>
        <v>3.1319183290921164</v>
      </c>
      <c r="F72">
        <f t="shared" si="9"/>
        <v>1.3039411779708762E-2</v>
      </c>
      <c r="G72">
        <f t="shared" si="10"/>
        <v>0.24088112034229553</v>
      </c>
      <c r="I72">
        <f t="shared" si="11"/>
        <v>-0.24639775985678206</v>
      </c>
      <c r="J72">
        <f t="shared" si="12"/>
        <v>-8.2445028630024426E-4</v>
      </c>
      <c r="K72">
        <f t="shared" si="13"/>
        <v>-1.3033730694757158E-2</v>
      </c>
      <c r="M72">
        <f t="shared" si="14"/>
        <v>6.9586399421322651E-2</v>
      </c>
      <c r="N72">
        <f t="shared" si="15"/>
        <v>1.4276250318188461E-4</v>
      </c>
      <c r="O72">
        <f t="shared" si="16"/>
        <v>1.4048400571959069E-3</v>
      </c>
    </row>
    <row r="73" spans="1:15" x14ac:dyDescent="0.25">
      <c r="A73">
        <v>9</v>
      </c>
      <c r="B73" s="36">
        <f t="shared" si="6"/>
        <v>0.18</v>
      </c>
      <c r="C73" s="46">
        <f t="shared" si="7"/>
        <v>0.36</v>
      </c>
      <c r="E73">
        <f t="shared" si="8"/>
        <v>3.5234081202286309</v>
      </c>
      <c r="F73">
        <f t="shared" si="9"/>
        <v>1.8457725105029559E-2</v>
      </c>
      <c r="G73">
        <f t="shared" si="10"/>
        <v>0.30195172979241802</v>
      </c>
      <c r="I73">
        <f t="shared" si="11"/>
        <v>-0.27719747983887982</v>
      </c>
      <c r="J73">
        <f t="shared" si="12"/>
        <v>-1.1028858693805249E-3</v>
      </c>
      <c r="K73">
        <f t="shared" si="13"/>
        <v>-1.4745286370909803E-2</v>
      </c>
      <c r="M73">
        <f t="shared" si="14"/>
        <v>7.8284699348987977E-2</v>
      </c>
      <c r="N73">
        <f t="shared" si="15"/>
        <v>1.6844019551753489E-4</v>
      </c>
      <c r="O73">
        <f t="shared" si="16"/>
        <v>1.1452907377720585E-3</v>
      </c>
    </row>
    <row r="74" spans="1:15" x14ac:dyDescent="0.25">
      <c r="A74">
        <v>10</v>
      </c>
      <c r="B74" s="36">
        <f t="shared" si="6"/>
        <v>0.2</v>
      </c>
      <c r="C74" s="46">
        <f t="shared" si="7"/>
        <v>0.39999999999999997</v>
      </c>
      <c r="E74">
        <f t="shared" si="8"/>
        <v>3.9148979113651454</v>
      </c>
      <c r="F74">
        <f t="shared" si="9"/>
        <v>2.5156198332316543E-2</v>
      </c>
      <c r="G74">
        <f t="shared" si="10"/>
        <v>0.36882877719793966</v>
      </c>
      <c r="I74">
        <f t="shared" si="11"/>
        <v>-0.30799719982097756</v>
      </c>
      <c r="J74">
        <f t="shared" si="12"/>
        <v>-1.4113148119711601E-3</v>
      </c>
      <c r="K74">
        <f t="shared" si="13"/>
        <v>-1.6015877211629469E-2</v>
      </c>
      <c r="M74">
        <f t="shared" si="14"/>
        <v>8.6982999276653303E-2</v>
      </c>
      <c r="N74">
        <f t="shared" si="15"/>
        <v>1.8808441573873479E-4</v>
      </c>
      <c r="O74">
        <f t="shared" si="16"/>
        <v>8.1279204590316864E-4</v>
      </c>
    </row>
    <row r="75" spans="1:15" x14ac:dyDescent="0.25">
      <c r="A75">
        <v>11</v>
      </c>
      <c r="B75" s="36">
        <f t="shared" si="6"/>
        <v>0.22</v>
      </c>
      <c r="C75" s="46">
        <f t="shared" si="7"/>
        <v>0.43999999999999995</v>
      </c>
      <c r="E75">
        <f t="shared" si="8"/>
        <v>4.3063877025016595</v>
      </c>
      <c r="F75">
        <f t="shared" si="9"/>
        <v>3.3246746282252639E-2</v>
      </c>
      <c r="G75">
        <f t="shared" si="10"/>
        <v>0.44108526259845326</v>
      </c>
      <c r="I75">
        <f t="shared" si="11"/>
        <v>-0.3387969198030753</v>
      </c>
      <c r="J75">
        <f t="shared" si="12"/>
        <v>-1.7400002869084983E-3</v>
      </c>
      <c r="K75">
        <f t="shared" si="13"/>
        <v>-1.6759636366527327E-2</v>
      </c>
      <c r="M75">
        <f t="shared" si="14"/>
        <v>9.5681299204318643E-2</v>
      </c>
      <c r="N75">
        <f t="shared" si="15"/>
        <v>2.0094902765266647E-4</v>
      </c>
      <c r="O75">
        <f t="shared" si="16"/>
        <v>4.7983364776866817E-4</v>
      </c>
    </row>
    <row r="76" spans="1:15" x14ac:dyDescent="0.25">
      <c r="A76">
        <v>12</v>
      </c>
      <c r="B76" s="36">
        <f t="shared" si="6"/>
        <v>0.24</v>
      </c>
      <c r="C76" s="46">
        <f t="shared" si="7"/>
        <v>0.47999999999999993</v>
      </c>
      <c r="E76">
        <f t="shared" si="8"/>
        <v>4.697877493638174</v>
      </c>
      <c r="F76">
        <f t="shared" si="9"/>
        <v>4.2832416684085703E-2</v>
      </c>
      <c r="G76">
        <f t="shared" si="10"/>
        <v>0.51826194698533357</v>
      </c>
      <c r="I76">
        <f t="shared" si="11"/>
        <v>-0.36959663978517304</v>
      </c>
      <c r="J76">
        <f t="shared" si="12"/>
        <v>-2.0778580827476153E-3</v>
      </c>
      <c r="K76">
        <f t="shared" si="13"/>
        <v>-1.6928440496657517E-2</v>
      </c>
      <c r="M76">
        <f t="shared" si="14"/>
        <v>0.10437959913198397</v>
      </c>
      <c r="N76">
        <f t="shared" si="15"/>
        <v>2.0775558143766853E-4</v>
      </c>
      <c r="O76">
        <f t="shared" si="16"/>
        <v>2.179900366328202E-4</v>
      </c>
    </row>
    <row r="77" spans="1:15" x14ac:dyDescent="0.25">
      <c r="A77">
        <v>13</v>
      </c>
      <c r="B77" s="36">
        <f t="shared" si="6"/>
        <v>0.26</v>
      </c>
      <c r="C77" s="46">
        <f t="shared" si="7"/>
        <v>0.51999999999999991</v>
      </c>
      <c r="E77">
        <f t="shared" si="8"/>
        <v>5.0893672847746885</v>
      </c>
      <c r="F77">
        <f t="shared" si="9"/>
        <v>5.4006774230100148E-2</v>
      </c>
      <c r="G77">
        <f t="shared" si="10"/>
        <v>0.59987026647775776</v>
      </c>
      <c r="I77">
        <f t="shared" si="11"/>
        <v>-0.40039635976727078</v>
      </c>
      <c r="J77">
        <f t="shared" si="12"/>
        <v>-2.413247046526997E-3</v>
      </c>
      <c r="K77">
        <f t="shared" si="13"/>
        <v>-1.6514994373882898E-2</v>
      </c>
      <c r="M77">
        <f t="shared" si="14"/>
        <v>0.11307789905964929</v>
      </c>
      <c r="N77">
        <f t="shared" si="15"/>
        <v>2.1051768936044104E-4</v>
      </c>
      <c r="O77">
        <f t="shared" si="16"/>
        <v>8.2548686031174573E-5</v>
      </c>
    </row>
    <row r="78" spans="1:15" x14ac:dyDescent="0.25">
      <c r="A78">
        <v>14</v>
      </c>
      <c r="B78" s="36">
        <f t="shared" si="6"/>
        <v>0.28000000000000003</v>
      </c>
      <c r="C78" s="46">
        <f t="shared" si="7"/>
        <v>0.55999999999999994</v>
      </c>
      <c r="E78">
        <f t="shared" si="8"/>
        <v>5.480857075911203</v>
      </c>
      <c r="F78">
        <f t="shared" si="9"/>
        <v>6.6853344688898558E-2</v>
      </c>
      <c r="G78">
        <f t="shared" si="10"/>
        <v>0.68539542086040606</v>
      </c>
      <c r="I78">
        <f t="shared" si="11"/>
        <v>-0.43119607974936858</v>
      </c>
      <c r="J78">
        <f t="shared" si="12"/>
        <v>-2.7347924087957475E-3</v>
      </c>
      <c r="K78">
        <f t="shared" si="13"/>
        <v>-1.5553018886365337E-2</v>
      </c>
      <c r="M78">
        <f t="shared" si="14"/>
        <v>0.12177619898731463</v>
      </c>
      <c r="N78">
        <f t="shared" si="15"/>
        <v>2.1209013459703776E-4</v>
      </c>
      <c r="O78">
        <f t="shared" si="16"/>
        <v>1.0085405334699983E-4</v>
      </c>
    </row>
    <row r="79" spans="1:15" x14ac:dyDescent="0.25">
      <c r="A79">
        <v>15</v>
      </c>
      <c r="B79" s="36">
        <f t="shared" si="6"/>
        <v>0.3</v>
      </c>
      <c r="C79" s="46">
        <f t="shared" si="7"/>
        <v>0.6</v>
      </c>
      <c r="E79">
        <f t="shared" si="8"/>
        <v>5.8723468670477184</v>
      </c>
      <c r="F79">
        <f t="shared" si="9"/>
        <v>8.1445122371362505E-2</v>
      </c>
      <c r="G79">
        <f t="shared" si="10"/>
        <v>0.77429961698411798</v>
      </c>
      <c r="I79">
        <f t="shared" si="11"/>
        <v>-0.46199579973146632</v>
      </c>
      <c r="J79">
        <f t="shared" si="12"/>
        <v>-3.0321838127532787E-3</v>
      </c>
      <c r="K79">
        <f t="shared" si="13"/>
        <v>-1.4114552294771987E-2</v>
      </c>
      <c r="M79">
        <f t="shared" si="14"/>
        <v>0.13047449891497997</v>
      </c>
      <c r="N79">
        <f t="shared" si="15"/>
        <v>2.1554348082680427E-4</v>
      </c>
      <c r="O79">
        <f t="shared" si="16"/>
        <v>2.6682086584356359E-4</v>
      </c>
    </row>
    <row r="80" spans="1:15" x14ac:dyDescent="0.25">
      <c r="A80">
        <v>16</v>
      </c>
      <c r="B80" s="36">
        <f t="shared" si="6"/>
        <v>0.32</v>
      </c>
      <c r="C80" s="46">
        <f t="shared" si="7"/>
        <v>0.64</v>
      </c>
      <c r="E80">
        <f t="shared" si="8"/>
        <v>6.2638366581842329</v>
      </c>
      <c r="F80">
        <f t="shared" si="9"/>
        <v>9.7844143843866402E-2</v>
      </c>
      <c r="G80">
        <f t="shared" si="10"/>
        <v>0.86602544661967806</v>
      </c>
      <c r="I80">
        <f t="shared" si="11"/>
        <v>-0.49279551971356411</v>
      </c>
      <c r="J80">
        <f t="shared" si="12"/>
        <v>-3.2968921121298523E-3</v>
      </c>
      <c r="K80">
        <f t="shared" si="13"/>
        <v>-1.2304577571876503E-2</v>
      </c>
      <c r="M80">
        <f t="shared" si="14"/>
        <v>0.1391727988426453</v>
      </c>
      <c r="N80">
        <f t="shared" si="15"/>
        <v>2.2350104863507245E-4</v>
      </c>
      <c r="O80">
        <f t="shared" si="16"/>
        <v>5.4270974028152201E-4</v>
      </c>
    </row>
    <row r="81" spans="1:15" x14ac:dyDescent="0.25">
      <c r="A81">
        <v>17</v>
      </c>
      <c r="B81" s="36">
        <f t="shared" si="6"/>
        <v>0.34</v>
      </c>
      <c r="C81" s="46">
        <f t="shared" si="7"/>
        <v>0.68</v>
      </c>
      <c r="E81">
        <f t="shared" si="8"/>
        <v>6.6553264493207482</v>
      </c>
      <c r="F81">
        <f t="shared" si="9"/>
        <v>0.1161011303670758</v>
      </c>
      <c r="G81">
        <f t="shared" si="10"/>
        <v>0.95999937757208043</v>
      </c>
      <c r="I81">
        <f t="shared" si="11"/>
        <v>-0.52359523969566191</v>
      </c>
      <c r="J81">
        <f t="shared" si="12"/>
        <v>-3.5227551620895191E-3</v>
      </c>
      <c r="K81">
        <f t="shared" si="13"/>
        <v>-1.025337505806167E-2</v>
      </c>
      <c r="M81">
        <f t="shared" si="14"/>
        <v>0.14787109877031065</v>
      </c>
      <c r="N81">
        <f t="shared" si="15"/>
        <v>2.3758129938177659E-4</v>
      </c>
      <c r="O81">
        <f t="shared" si="16"/>
        <v>8.6768188838712811E-4</v>
      </c>
    </row>
    <row r="82" spans="1:15" x14ac:dyDescent="0.25">
      <c r="A82">
        <v>18</v>
      </c>
      <c r="B82" s="36">
        <f t="shared" si="6"/>
        <v>0.36</v>
      </c>
      <c r="C82" s="46">
        <f t="shared" si="7"/>
        <v>0.72000000000000008</v>
      </c>
      <c r="E82">
        <f t="shared" si="8"/>
        <v>7.0468162404572627</v>
      </c>
      <c r="F82">
        <f t="shared" si="9"/>
        <v>0.1362552011080839</v>
      </c>
      <c r="G82">
        <f t="shared" si="10"/>
        <v>1.0556353362126185</v>
      </c>
      <c r="I82">
        <f t="shared" si="11"/>
        <v>-0.55439495967775965</v>
      </c>
      <c r="J82">
        <f t="shared" si="12"/>
        <v>-3.7063924394724777E-3</v>
      </c>
      <c r="K82">
        <f t="shared" si="13"/>
        <v>-8.1071564967392495E-3</v>
      </c>
      <c r="M82">
        <f t="shared" si="14"/>
        <v>0.15656939869797598</v>
      </c>
      <c r="N82">
        <f t="shared" si="15"/>
        <v>2.5806400943241846E-4</v>
      </c>
      <c r="O82">
        <f t="shared" si="16"/>
        <v>1.1711992829790986E-3</v>
      </c>
    </row>
    <row r="83" spans="1:15" x14ac:dyDescent="0.25">
      <c r="A83">
        <v>19</v>
      </c>
      <c r="B83" s="36">
        <f t="shared" si="6"/>
        <v>0.38</v>
      </c>
      <c r="C83" s="46">
        <f t="shared" si="7"/>
        <v>0.76000000000000012</v>
      </c>
      <c r="E83">
        <f t="shared" si="8"/>
        <v>7.4383060315937781</v>
      </c>
      <c r="F83">
        <f t="shared" si="9"/>
        <v>0.15833365873142147</v>
      </c>
      <c r="G83">
        <f t="shared" si="10"/>
        <v>1.152338359072669</v>
      </c>
      <c r="I83">
        <f t="shared" si="11"/>
        <v>-0.5851946796598575</v>
      </c>
      <c r="J83">
        <f t="shared" si="12"/>
        <v>-3.8474206894630351E-3</v>
      </c>
      <c r="K83">
        <f t="shared" si="13"/>
        <v>-6.0176529801786189E-3</v>
      </c>
      <c r="M83">
        <f t="shared" si="14"/>
        <v>0.16526769862564133</v>
      </c>
      <c r="N83">
        <f t="shared" si="15"/>
        <v>2.8384885887419861E-4</v>
      </c>
      <c r="O83">
        <f t="shared" si="16"/>
        <v>1.3883221948987254E-3</v>
      </c>
    </row>
    <row r="84" spans="1:15" x14ac:dyDescent="0.25">
      <c r="A84">
        <v>20</v>
      </c>
      <c r="B84" s="36">
        <f t="shared" si="6"/>
        <v>0.4</v>
      </c>
      <c r="C84" s="46">
        <f t="shared" si="7"/>
        <v>0.80000000000000016</v>
      </c>
      <c r="E84">
        <f t="shared" si="8"/>
        <v>7.8297958227302926</v>
      </c>
      <c r="F84">
        <f t="shared" si="9"/>
        <v>0.1823518485233783</v>
      </c>
      <c r="G84">
        <f t="shared" si="10"/>
        <v>1.2495082907689319</v>
      </c>
      <c r="I84">
        <f t="shared" si="11"/>
        <v>-0.61599439964195524</v>
      </c>
      <c r="J84">
        <f t="shared" si="12"/>
        <v>-3.9484570138699007E-3</v>
      </c>
      <c r="K84">
        <f t="shared" si="13"/>
        <v>-4.1313975664042284E-3</v>
      </c>
      <c r="M84">
        <f t="shared" si="14"/>
        <v>0.17396599855330666</v>
      </c>
      <c r="N84">
        <f t="shared" si="15"/>
        <v>3.1271124561384623E-4</v>
      </c>
      <c r="O84">
        <f t="shared" si="16"/>
        <v>1.4735894165562758E-3</v>
      </c>
    </row>
    <row r="85" spans="1:15" x14ac:dyDescent="0.25">
      <c r="A85">
        <v>21</v>
      </c>
      <c r="B85" s="36">
        <f t="shared" si="6"/>
        <v>0.42</v>
      </c>
      <c r="C85" s="46">
        <f t="shared" si="7"/>
        <v>0.84000000000000019</v>
      </c>
      <c r="E85">
        <f t="shared" si="8"/>
        <v>8.221285613866808</v>
      </c>
      <c r="F85">
        <f t="shared" si="9"/>
        <v>0.20831309174690468</v>
      </c>
      <c r="G85">
        <f t="shared" si="10"/>
        <v>1.3465435052971455</v>
      </c>
      <c r="I85">
        <f t="shared" si="11"/>
        <v>-0.64679411962405309</v>
      </c>
      <c r="J85">
        <f t="shared" si="12"/>
        <v>-4.0149108766818313E-3</v>
      </c>
      <c r="K85">
        <f t="shared" si="13"/>
        <v>-2.5794589062508502E-3</v>
      </c>
      <c r="M85">
        <f t="shared" si="14"/>
        <v>0.18266429848097201</v>
      </c>
      <c r="N85">
        <f t="shared" si="15"/>
        <v>3.4179618106355885E-4</v>
      </c>
      <c r="O85">
        <f t="shared" si="16"/>
        <v>1.4105174994723261E-3</v>
      </c>
    </row>
    <row r="86" spans="1:15" x14ac:dyDescent="0.25">
      <c r="A86">
        <v>22</v>
      </c>
      <c r="B86" s="36">
        <f t="shared" si="6"/>
        <v>0.44</v>
      </c>
      <c r="C86" s="46">
        <f t="shared" si="7"/>
        <v>0.88000000000000023</v>
      </c>
      <c r="E86">
        <f t="shared" si="8"/>
        <v>8.6127754050033225</v>
      </c>
      <c r="F86">
        <f t="shared" si="9"/>
        <v>0.23620869346396123</v>
      </c>
      <c r="G86">
        <f t="shared" si="10"/>
        <v>1.4428446276410105</v>
      </c>
      <c r="I86">
        <f t="shared" si="11"/>
        <v>-0.67759383960615083</v>
      </c>
      <c r="J86">
        <f t="shared" si="12"/>
        <v>-4.0545813392853331E-3</v>
      </c>
      <c r="K86">
        <f t="shared" si="13"/>
        <v>-1.4683444698418988E-3</v>
      </c>
      <c r="M86">
        <f t="shared" si="14"/>
        <v>0.19136259840863734</v>
      </c>
      <c r="N86">
        <f t="shared" si="15"/>
        <v>3.6824077624863756E-4</v>
      </c>
      <c r="O86">
        <f t="shared" si="16"/>
        <v>1.2147384642711011E-3</v>
      </c>
    </row>
    <row r="87" spans="1:15" x14ac:dyDescent="0.25">
      <c r="A87">
        <v>23</v>
      </c>
      <c r="B87" s="36">
        <f t="shared" si="6"/>
        <v>0.46</v>
      </c>
      <c r="C87" s="46">
        <f t="shared" si="7"/>
        <v>0.92000000000000026</v>
      </c>
      <c r="E87">
        <f t="shared" si="8"/>
        <v>9.004265196139837</v>
      </c>
      <c r="F87">
        <f t="shared" si="9"/>
        <v>0.2660180246014065</v>
      </c>
      <c r="G87">
        <f t="shared" si="10"/>
        <v>1.5378182326954628</v>
      </c>
      <c r="I87">
        <f t="shared" si="11"/>
        <v>-0.70839355958824857</v>
      </c>
      <c r="J87">
        <f t="shared" si="12"/>
        <v>-4.0770894088045595E-3</v>
      </c>
      <c r="K87">
        <f t="shared" si="13"/>
        <v>-8.7270396389519181E-4</v>
      </c>
      <c r="M87">
        <f t="shared" si="14"/>
        <v>0.20006089833630269</v>
      </c>
      <c r="N87">
        <f t="shared" si="15"/>
        <v>3.8978971874025642E-4</v>
      </c>
      <c r="O87">
        <f t="shared" si="16"/>
        <v>9.3019053003642557E-4</v>
      </c>
    </row>
    <row r="88" spans="1:15" x14ac:dyDescent="0.25">
      <c r="A88">
        <v>24</v>
      </c>
      <c r="B88" s="36">
        <f t="shared" si="6"/>
        <v>0.48</v>
      </c>
      <c r="C88" s="46">
        <f t="shared" si="7"/>
        <v>0.9600000000000003</v>
      </c>
      <c r="E88">
        <f t="shared" si="8"/>
        <v>9.3957549872763533</v>
      </c>
      <c r="F88">
        <f t="shared" si="9"/>
        <v>0.29770867757820374</v>
      </c>
      <c r="G88">
        <f t="shared" si="10"/>
        <v>1.6308804986978591</v>
      </c>
      <c r="I88">
        <f t="shared" si="11"/>
        <v>-0.73919327957034642</v>
      </c>
      <c r="J88">
        <f t="shared" si="12"/>
        <v>-4.0931867438786552E-3</v>
      </c>
      <c r="K88">
        <f t="shared" si="13"/>
        <v>-8.3033187571176625E-4</v>
      </c>
      <c r="M88">
        <f t="shared" si="14"/>
        <v>0.20875919826396802</v>
      </c>
      <c r="N88">
        <f t="shared" si="15"/>
        <v>4.0527154417679869E-4</v>
      </c>
      <c r="O88">
        <f t="shared" si="16"/>
        <v>6.192778246843307E-4</v>
      </c>
    </row>
    <row r="89" spans="1:15" x14ac:dyDescent="0.25">
      <c r="A89">
        <v>25</v>
      </c>
      <c r="B89" s="36">
        <f t="shared" si="6"/>
        <v>0.5</v>
      </c>
      <c r="C89" s="46">
        <f t="shared" si="7"/>
        <v>1.0000000000000002</v>
      </c>
      <c r="E89">
        <f t="shared" si="8"/>
        <v>9.787244778412866</v>
      </c>
      <c r="F89">
        <f t="shared" si="9"/>
        <v>0.33123669435871522</v>
      </c>
      <c r="G89">
        <f t="shared" si="10"/>
        <v>1.721460792695563</v>
      </c>
      <c r="I89">
        <f t="shared" si="11"/>
        <v>-0.76999299955244416</v>
      </c>
      <c r="J89">
        <f t="shared" si="12"/>
        <v>-4.1139903312597467E-3</v>
      </c>
      <c r="K89">
        <f t="shared" si="13"/>
        <v>-1.339802375398538E-3</v>
      </c>
      <c r="M89">
        <f t="shared" si="14"/>
        <v>0.21745749819163335</v>
      </c>
      <c r="N89">
        <f t="shared" si="15"/>
        <v>4.1483527693813378E-4</v>
      </c>
      <c r="O89">
        <f t="shared" si="16"/>
        <v>3.4919856871330063E-4</v>
      </c>
    </row>
    <row r="90" spans="1:15" x14ac:dyDescent="0.25">
      <c r="A90">
        <v>26</v>
      </c>
      <c r="B90" s="36">
        <f t="shared" si="6"/>
        <v>0.52</v>
      </c>
      <c r="C90" s="46">
        <f>C89-0.02</f>
        <v>0.9800000000000002</v>
      </c>
      <c r="E90">
        <f t="shared" si="8"/>
        <v>9.5914998828446087</v>
      </c>
      <c r="F90">
        <f t="shared" si="9"/>
        <v>0.36650775157046928</v>
      </c>
      <c r="G90">
        <f t="shared" si="10"/>
        <v>1.8031404628442285</v>
      </c>
      <c r="I90">
        <f t="shared" si="11"/>
        <v>-0.75459313956139518</v>
      </c>
      <c r="J90">
        <f t="shared" si="12"/>
        <v>-4.1471346276571869E-3</v>
      </c>
      <c r="K90">
        <f t="shared" si="13"/>
        <v>-1.9028351982079703E-3</v>
      </c>
      <c r="M90">
        <f t="shared" si="14"/>
        <v>0.21310834822780067</v>
      </c>
      <c r="N90">
        <f t="shared" si="15"/>
        <v>4.1904264604275429E-4</v>
      </c>
      <c r="O90">
        <f t="shared" si="16"/>
        <v>4.9936432816718654E-5</v>
      </c>
    </row>
    <row r="91" spans="1:15" x14ac:dyDescent="0.25">
      <c r="A91">
        <v>27</v>
      </c>
      <c r="B91" s="36">
        <f t="shared" si="6"/>
        <v>0.54</v>
      </c>
      <c r="C91" s="46">
        <f t="shared" ref="C91:C114" si="17">C90-0.02</f>
        <v>0.96000000000000019</v>
      </c>
      <c r="E91">
        <f t="shared" si="8"/>
        <v>9.3957549872763515</v>
      </c>
      <c r="F91">
        <f t="shared" si="9"/>
        <v>0.40326066152686268</v>
      </c>
      <c r="G91">
        <f t="shared" si="10"/>
        <v>1.86957561089799</v>
      </c>
      <c r="I91">
        <f t="shared" si="11"/>
        <v>-0.73919327957034631</v>
      </c>
      <c r="J91">
        <f t="shared" si="12"/>
        <v>-4.1871413850222755E-3</v>
      </c>
      <c r="K91">
        <f t="shared" si="13"/>
        <v>-2.0225729502949298E-3</v>
      </c>
      <c r="M91">
        <f t="shared" si="14"/>
        <v>0.20875919826396799</v>
      </c>
      <c r="N91">
        <f t="shared" si="15"/>
        <v>4.1621950444611564E-4</v>
      </c>
      <c r="O91">
        <f t="shared" si="16"/>
        <v>-3.4067109703482448E-4</v>
      </c>
    </row>
    <row r="92" spans="1:15" x14ac:dyDescent="0.25">
      <c r="A92">
        <v>28</v>
      </c>
      <c r="B92" s="36">
        <f t="shared" si="6"/>
        <v>0.56000000000000005</v>
      </c>
      <c r="C92" s="46">
        <f t="shared" si="17"/>
        <v>0.94000000000000017</v>
      </c>
      <c r="E92">
        <f t="shared" si="8"/>
        <v>9.2000100917080943</v>
      </c>
      <c r="F92">
        <f t="shared" si="9"/>
        <v>0.44118662660617936</v>
      </c>
      <c r="G92">
        <f t="shared" si="10"/>
        <v>1.9203915984007476</v>
      </c>
      <c r="I92">
        <f t="shared" si="11"/>
        <v>-0.72379341957929744</v>
      </c>
      <c r="J92">
        <f t="shared" si="12"/>
        <v>-4.2250425558206586E-3</v>
      </c>
      <c r="K92">
        <f t="shared" si="13"/>
        <v>-1.6941233495617195E-3</v>
      </c>
      <c r="M92">
        <f t="shared" si="14"/>
        <v>0.20441004830013534</v>
      </c>
      <c r="N92">
        <f t="shared" si="15"/>
        <v>4.0537506104478292E-4</v>
      </c>
      <c r="O92">
        <f t="shared" si="16"/>
        <v>-7.3738677121846716E-4</v>
      </c>
    </row>
    <row r="93" spans="1:15" x14ac:dyDescent="0.25">
      <c r="A93">
        <v>29</v>
      </c>
      <c r="B93" s="36">
        <f t="shared" si="6"/>
        <v>0.57999999999999996</v>
      </c>
      <c r="C93" s="46">
        <f t="shared" si="17"/>
        <v>0.92000000000000015</v>
      </c>
      <c r="E93">
        <f t="shared" si="8"/>
        <v>9.004265196139837</v>
      </c>
      <c r="F93">
        <f t="shared" si="9"/>
        <v>0.47997032755699609</v>
      </c>
      <c r="G93">
        <f t="shared" si="10"/>
        <v>1.9553111989848475</v>
      </c>
      <c r="I93">
        <f t="shared" si="11"/>
        <v>-0.70839355958824857</v>
      </c>
      <c r="J93">
        <f t="shared" si="12"/>
        <v>-4.2520896340043418E-3</v>
      </c>
      <c r="K93">
        <f t="shared" si="13"/>
        <v>-9.441605249209447E-4</v>
      </c>
      <c r="M93">
        <f t="shared" si="14"/>
        <v>0.20006089833630267</v>
      </c>
      <c r="N93">
        <f t="shared" si="15"/>
        <v>3.872565303397851E-4</v>
      </c>
      <c r="O93">
        <f t="shared" si="16"/>
        <v>-1.0548527171815054E-3</v>
      </c>
    </row>
    <row r="94" spans="1:15" x14ac:dyDescent="0.25">
      <c r="A94">
        <v>30</v>
      </c>
      <c r="B94" s="36">
        <f t="shared" si="6"/>
        <v>0.6</v>
      </c>
      <c r="C94" s="46">
        <f t="shared" si="17"/>
        <v>0.90000000000000013</v>
      </c>
      <c r="E94">
        <f t="shared" si="8"/>
        <v>8.8085203005715798</v>
      </c>
      <c r="F94">
        <f t="shared" si="9"/>
        <v>0.51929188759554201</v>
      </c>
      <c r="G94">
        <f t="shared" si="10"/>
        <v>1.9741560820106705</v>
      </c>
      <c r="I94">
        <f t="shared" si="11"/>
        <v>-0.6929936995971997</v>
      </c>
      <c r="J94">
        <f t="shared" si="12"/>
        <v>-4.2603673144365551E-3</v>
      </c>
      <c r="K94">
        <f t="shared" si="13"/>
        <v>1.7120276631609008E-4</v>
      </c>
      <c r="M94">
        <f t="shared" si="14"/>
        <v>0.19571174837246999</v>
      </c>
      <c r="N94">
        <f t="shared" si="15"/>
        <v>3.6416421048785473E-4</v>
      </c>
      <c r="O94">
        <f t="shared" si="16"/>
        <v>-1.2259394566681294E-3</v>
      </c>
    </row>
    <row r="95" spans="1:15" x14ac:dyDescent="0.25">
      <c r="A95">
        <v>31</v>
      </c>
      <c r="B95" s="36">
        <f t="shared" si="6"/>
        <v>0.62</v>
      </c>
      <c r="C95" s="46">
        <f t="shared" si="17"/>
        <v>0.88000000000000012</v>
      </c>
      <c r="E95">
        <f t="shared" si="8"/>
        <v>8.6127754050033225</v>
      </c>
      <c r="F95">
        <f t="shared" si="9"/>
        <v>0.55882886003868626</v>
      </c>
      <c r="G95">
        <f t="shared" si="10"/>
        <v>1.9768476815174467</v>
      </c>
      <c r="I95">
        <f t="shared" si="11"/>
        <v>-0.67759383960615072</v>
      </c>
      <c r="J95">
        <f t="shared" si="12"/>
        <v>-4.2433436538957519E-3</v>
      </c>
      <c r="K95">
        <f t="shared" si="13"/>
        <v>1.5705968155770083E-3</v>
      </c>
      <c r="M95">
        <f t="shared" si="14"/>
        <v>0.19136259840863731</v>
      </c>
      <c r="N95">
        <f t="shared" si="15"/>
        <v>3.3943531898047622E-4</v>
      </c>
      <c r="O95">
        <f t="shared" si="16"/>
        <v>-1.2159201372957894E-3</v>
      </c>
    </row>
    <row r="96" spans="1:15" x14ac:dyDescent="0.25">
      <c r="A96">
        <v>32</v>
      </c>
      <c r="B96" s="36">
        <f t="shared" si="6"/>
        <v>0.64</v>
      </c>
      <c r="C96" s="46">
        <f t="shared" si="17"/>
        <v>0.8600000000000001</v>
      </c>
      <c r="E96">
        <f t="shared" si="8"/>
        <v>8.4170305094350635</v>
      </c>
      <c r="F96">
        <f t="shared" si="9"/>
        <v>0.59825822713318666</v>
      </c>
      <c r="G96">
        <f t="shared" si="10"/>
        <v>1.9634074465642581</v>
      </c>
      <c r="I96">
        <f t="shared" si="11"/>
        <v>-0.66219397961510185</v>
      </c>
      <c r="J96">
        <f t="shared" si="12"/>
        <v>-4.1963185386706715E-3</v>
      </c>
      <c r="K96">
        <f t="shared" si="13"/>
        <v>3.1533200192471918E-3</v>
      </c>
      <c r="M96">
        <f t="shared" si="14"/>
        <v>0.18701344844480466</v>
      </c>
      <c r="N96">
        <f t="shared" si="15"/>
        <v>3.1671216680267906E-4</v>
      </c>
      <c r="O96">
        <f t="shared" si="16"/>
        <v>-1.0294816815231657E-3</v>
      </c>
    </row>
    <row r="97" spans="1:15" x14ac:dyDescent="0.25">
      <c r="A97">
        <v>33</v>
      </c>
      <c r="B97" s="36">
        <f t="shared" si="6"/>
        <v>0.66</v>
      </c>
      <c r="C97" s="46">
        <f t="shared" si="17"/>
        <v>0.84000000000000008</v>
      </c>
      <c r="E97">
        <f t="shared" si="8"/>
        <v>8.2212856138668062</v>
      </c>
      <c r="F97">
        <f t="shared" si="9"/>
        <v>0.6372583977017281</v>
      </c>
      <c r="G97">
        <f t="shared" si="10"/>
        <v>1.9339564728725422</v>
      </c>
      <c r="I97">
        <f t="shared" si="11"/>
        <v>-0.64679411962405298</v>
      </c>
      <c r="J97">
        <f t="shared" si="12"/>
        <v>-4.1167397215161146E-3</v>
      </c>
      <c r="K97">
        <f t="shared" si="13"/>
        <v>4.8065766347395612E-3</v>
      </c>
      <c r="M97">
        <f t="shared" si="14"/>
        <v>0.18266429848097199</v>
      </c>
      <c r="N97">
        <f t="shared" si="15"/>
        <v>2.9915499075214633E-4</v>
      </c>
      <c r="O97">
        <f t="shared" si="16"/>
        <v>-7.0916603200347496E-4</v>
      </c>
    </row>
    <row r="98" spans="1:15" x14ac:dyDescent="0.25">
      <c r="A98">
        <v>34</v>
      </c>
      <c r="B98" s="36">
        <f t="shared" si="6"/>
        <v>0.68</v>
      </c>
      <c r="C98" s="46">
        <f t="shared" si="17"/>
        <v>0.82000000000000006</v>
      </c>
      <c r="E98">
        <f t="shared" si="8"/>
        <v>8.025540718298549</v>
      </c>
      <c r="F98">
        <f t="shared" si="9"/>
        <v>0.67551119126277936</v>
      </c>
      <c r="G98">
        <f t="shared" si="10"/>
        <v>1.8887145195052653</v>
      </c>
      <c r="I98">
        <f t="shared" si="11"/>
        <v>-0.63139425963300411</v>
      </c>
      <c r="J98">
        <f t="shared" si="12"/>
        <v>-4.0043652512904374E-3</v>
      </c>
      <c r="K98">
        <f t="shared" si="13"/>
        <v>6.4135076462849012E-3</v>
      </c>
      <c r="M98">
        <f t="shared" si="14"/>
        <v>0.17831514851713931</v>
      </c>
      <c r="N98">
        <f t="shared" si="15"/>
        <v>2.8876941655361021E-4</v>
      </c>
      <c r="O98">
        <f t="shared" si="16"/>
        <v>-3.2569641708785502E-4</v>
      </c>
    </row>
    <row r="99" spans="1:15" x14ac:dyDescent="0.25">
      <c r="A99">
        <v>35</v>
      </c>
      <c r="B99" s="36">
        <f t="shared" si="6"/>
        <v>0.70000000000000007</v>
      </c>
      <c r="C99" s="46">
        <f t="shared" si="17"/>
        <v>0.8</v>
      </c>
      <c r="E99">
        <f t="shared" si="8"/>
        <v>7.8297958227302917</v>
      </c>
      <c r="F99">
        <f t="shared" si="9"/>
        <v>0.71270379639399117</v>
      </c>
      <c r="G99">
        <f t="shared" si="10"/>
        <v>1.8279984181097002</v>
      </c>
      <c r="I99">
        <f t="shared" si="11"/>
        <v>-0.61599439964195524</v>
      </c>
      <c r="J99">
        <f t="shared" si="12"/>
        <v>-3.8612620926624461E-3</v>
      </c>
      <c r="K99">
        <f t="shared" si="13"/>
        <v>7.8614434977651304E-3</v>
      </c>
      <c r="M99">
        <f t="shared" si="14"/>
        <v>0.17396599855330663</v>
      </c>
      <c r="N99">
        <f t="shared" si="15"/>
        <v>2.8599150840106721E-4</v>
      </c>
      <c r="O99">
        <f t="shared" si="16"/>
        <v>3.7618521083513908E-5</v>
      </c>
    </row>
    <row r="100" spans="1:15" x14ac:dyDescent="0.25">
      <c r="A100">
        <v>36</v>
      </c>
      <c r="B100" s="36">
        <f t="shared" si="6"/>
        <v>0.72</v>
      </c>
      <c r="C100" s="46">
        <f t="shared" si="17"/>
        <v>0.78</v>
      </c>
      <c r="E100">
        <f t="shared" si="8"/>
        <v>7.6340509271620345</v>
      </c>
      <c r="F100">
        <f t="shared" si="9"/>
        <v>0.748530691296869</v>
      </c>
      <c r="G100">
        <f t="shared" si="10"/>
        <v>1.7522198859870519</v>
      </c>
      <c r="I100">
        <f t="shared" si="11"/>
        <v>-0.60059453965090626</v>
      </c>
      <c r="J100">
        <f t="shared" si="12"/>
        <v>-3.6916423376360048E-3</v>
      </c>
      <c r="K100">
        <f t="shared" si="13"/>
        <v>9.0497963924411843E-3</v>
      </c>
      <c r="M100">
        <f t="shared" si="14"/>
        <v>0.16961684858947398</v>
      </c>
      <c r="N100">
        <f t="shared" si="15"/>
        <v>2.8961599373570425E-4</v>
      </c>
      <c r="O100">
        <f t="shared" si="16"/>
        <v>3.0296762741094342E-4</v>
      </c>
    </row>
    <row r="101" spans="1:15" x14ac:dyDescent="0.25">
      <c r="A101">
        <v>37</v>
      </c>
      <c r="B101" s="36">
        <f t="shared" si="6"/>
        <v>0.74</v>
      </c>
      <c r="C101" s="46">
        <f t="shared" si="17"/>
        <v>0.76</v>
      </c>
      <c r="E101">
        <f t="shared" si="8"/>
        <v>7.4383060315937772</v>
      </c>
      <c r="F101">
        <f t="shared" si="9"/>
        <v>0.78269551478245247</v>
      </c>
      <c r="G101">
        <f t="shared" si="10"/>
        <v>1.6618827579100524</v>
      </c>
      <c r="I101">
        <f t="shared" si="11"/>
        <v>-0.58519467965985739</v>
      </c>
      <c r="J101">
        <f t="shared" si="12"/>
        <v>-3.5015498239740982E-3</v>
      </c>
      <c r="K101">
        <f t="shared" si="13"/>
        <v>9.897039851546538E-3</v>
      </c>
      <c r="M101">
        <f t="shared" si="14"/>
        <v>0.16526769862564131</v>
      </c>
      <c r="N101">
        <f t="shared" si="15"/>
        <v>2.9707829072094378E-4</v>
      </c>
      <c r="O101">
        <f t="shared" si="16"/>
        <v>4.1468552854464808E-4</v>
      </c>
    </row>
    <row r="102" spans="1:15" x14ac:dyDescent="0.25">
      <c r="A102">
        <v>38</v>
      </c>
      <c r="B102" s="36">
        <f t="shared" si="6"/>
        <v>0.76</v>
      </c>
      <c r="C102" s="46">
        <f t="shared" si="17"/>
        <v>0.74</v>
      </c>
      <c r="E102">
        <f t="shared" si="8"/>
        <v>7.2425611360255191</v>
      </c>
      <c r="F102">
        <f t="shared" si="9"/>
        <v>0.81491287623190822</v>
      </c>
      <c r="G102">
        <f t="shared" si="10"/>
        <v>1.5575796551667043</v>
      </c>
      <c r="I102">
        <f t="shared" si="11"/>
        <v>-0.56979481966880852</v>
      </c>
      <c r="J102">
        <f t="shared" si="12"/>
        <v>-3.298420396568314E-3</v>
      </c>
      <c r="K102">
        <f t="shared" si="13"/>
        <v>1.0346291828714587E-2</v>
      </c>
      <c r="M102">
        <f t="shared" si="14"/>
        <v>0.16091854866180863</v>
      </c>
      <c r="N102">
        <f t="shared" si="15"/>
        <v>3.0502476875838365E-4</v>
      </c>
      <c r="O102">
        <f t="shared" si="16"/>
        <v>3.5090790502678758E-4</v>
      </c>
    </row>
    <row r="103" spans="1:15" x14ac:dyDescent="0.25">
      <c r="A103">
        <v>39</v>
      </c>
      <c r="B103" s="36">
        <f t="shared" si="6"/>
        <v>0.78</v>
      </c>
      <c r="C103" s="46">
        <f t="shared" si="17"/>
        <v>0.72</v>
      </c>
      <c r="E103">
        <f t="shared" si="8"/>
        <v>7.0468162404572618</v>
      </c>
      <c r="F103">
        <f t="shared" si="9"/>
        <v>0.84491009349007462</v>
      </c>
      <c r="G103">
        <f t="shared" si="10"/>
        <v>1.4399881137428143</v>
      </c>
      <c r="I103">
        <f t="shared" si="11"/>
        <v>-0.55439495967775965</v>
      </c>
      <c r="J103">
        <f t="shared" si="12"/>
        <v>-3.0905477512423972E-3</v>
      </c>
      <c r="K103">
        <f t="shared" si="13"/>
        <v>1.0369119761579657E-2</v>
      </c>
      <c r="M103">
        <f t="shared" si="14"/>
        <v>0.15656939869797595</v>
      </c>
      <c r="N103">
        <f t="shared" si="15"/>
        <v>3.1004463504828462E-4</v>
      </c>
      <c r="O103">
        <f t="shared" si="16"/>
        <v>1.2779832955674771E-4</v>
      </c>
    </row>
    <row r="104" spans="1:15" x14ac:dyDescent="0.25">
      <c r="A104">
        <v>40</v>
      </c>
      <c r="B104" s="36">
        <f t="shared" si="6"/>
        <v>0.8</v>
      </c>
      <c r="C104" s="46">
        <f t="shared" si="17"/>
        <v>0.7</v>
      </c>
      <c r="E104">
        <f t="shared" si="8"/>
        <v>6.8510713448890046</v>
      </c>
      <c r="F104">
        <f t="shared" si="9"/>
        <v>0.87242884812141575</v>
      </c>
      <c r="G104">
        <f t="shared" si="10"/>
        <v>1.309866196846897</v>
      </c>
      <c r="I104">
        <f t="shared" si="11"/>
        <v>-0.53899509968671067</v>
      </c>
      <c r="J104">
        <f t="shared" si="12"/>
        <v>-2.8864931878408023E-3</v>
      </c>
      <c r="K104">
        <f t="shared" si="13"/>
        <v>9.967314057934825E-3</v>
      </c>
      <c r="M104">
        <f t="shared" si="14"/>
        <v>0.1522202487341433</v>
      </c>
      <c r="N104">
        <f t="shared" si="15"/>
        <v>3.0940387031050821E-4</v>
      </c>
      <c r="O104">
        <f t="shared" si="16"/>
        <v>-2.044579615550126E-4</v>
      </c>
    </row>
    <row r="105" spans="1:15" x14ac:dyDescent="0.25">
      <c r="A105">
        <v>41</v>
      </c>
      <c r="B105" s="36">
        <f t="shared" si="6"/>
        <v>0.82000000000000006</v>
      </c>
      <c r="C105" s="46">
        <f t="shared" si="17"/>
        <v>0.67999999999999994</v>
      </c>
      <c r="E105">
        <f t="shared" si="8"/>
        <v>6.6553264493207474</v>
      </c>
      <c r="F105">
        <f t="shared" si="9"/>
        <v>0.8972267479934769</v>
      </c>
      <c r="G105">
        <f t="shared" si="10"/>
        <v>1.1680476201084615</v>
      </c>
      <c r="I105">
        <f t="shared" si="11"/>
        <v>-0.5235952396956618</v>
      </c>
      <c r="J105">
        <f t="shared" si="12"/>
        <v>-2.6944812398664382E-3</v>
      </c>
      <c r="K105">
        <f t="shared" si="13"/>
        <v>9.1725214419782451E-3</v>
      </c>
      <c r="M105">
        <f t="shared" si="14"/>
        <v>0.14787109877031063</v>
      </c>
      <c r="N105">
        <f t="shared" si="15"/>
        <v>3.0162342848333567E-4</v>
      </c>
      <c r="O105">
        <f t="shared" si="16"/>
        <v>-5.7291707702092484E-4</v>
      </c>
    </row>
    <row r="106" spans="1:15" x14ac:dyDescent="0.25">
      <c r="A106">
        <v>42</v>
      </c>
      <c r="B106" s="36">
        <f t="shared" si="6"/>
        <v>0.84</v>
      </c>
      <c r="C106" s="46">
        <f t="shared" si="17"/>
        <v>0.65999999999999992</v>
      </c>
      <c r="E106">
        <f t="shared" si="8"/>
        <v>6.4595815537524892</v>
      </c>
      <c r="F106">
        <f t="shared" si="9"/>
        <v>0.91907878774932095</v>
      </c>
      <c r="G106">
        <f t="shared" si="10"/>
        <v>1.0154364207256434</v>
      </c>
      <c r="I106">
        <f t="shared" si="11"/>
        <v>-0.50819537970461293</v>
      </c>
      <c r="J106">
        <f t="shared" si="12"/>
        <v>-2.5218238071914451E-3</v>
      </c>
      <c r="K106">
        <f t="shared" si="13"/>
        <v>8.0437809976583383E-3</v>
      </c>
      <c r="M106">
        <f t="shared" si="14"/>
        <v>0.14352194880647795</v>
      </c>
      <c r="N106">
        <f t="shared" si="15"/>
        <v>2.8677959714452954E-4</v>
      </c>
      <c r="O106">
        <f t="shared" si="16"/>
        <v>-8.9787381329549929E-4</v>
      </c>
    </row>
    <row r="107" spans="1:15" x14ac:dyDescent="0.25">
      <c r="A107">
        <v>43</v>
      </c>
      <c r="B107" s="36">
        <f t="shared" si="6"/>
        <v>0.86</v>
      </c>
      <c r="C107" s="46">
        <f t="shared" si="17"/>
        <v>0.6399999999999999</v>
      </c>
      <c r="E107">
        <f t="shared" si="8"/>
        <v>6.263836658184232</v>
      </c>
      <c r="F107">
        <f t="shared" si="9"/>
        <v>0.93777869838374173</v>
      </c>
      <c r="G107">
        <f t="shared" si="10"/>
        <v>0.85300120458287876</v>
      </c>
      <c r="I107">
        <f t="shared" si="11"/>
        <v>-0.49279551971356406</v>
      </c>
      <c r="J107">
        <f t="shared" si="12"/>
        <v>-2.3744130738388805E-3</v>
      </c>
      <c r="K107">
        <f t="shared" si="13"/>
        <v>6.6631529383594686E-3</v>
      </c>
      <c r="M107">
        <f t="shared" si="14"/>
        <v>0.13917279884264527</v>
      </c>
      <c r="N107">
        <f t="shared" si="15"/>
        <v>2.6646584380903915E-4</v>
      </c>
      <c r="O107">
        <f t="shared" si="16"/>
        <v>-1.1100885433432154E-3</v>
      </c>
    </row>
    <row r="108" spans="1:15" x14ac:dyDescent="0.25">
      <c r="A108">
        <v>44</v>
      </c>
      <c r="B108" s="36">
        <f t="shared" si="6"/>
        <v>0.88</v>
      </c>
      <c r="C108" s="46">
        <f t="shared" si="17"/>
        <v>0.61999999999999988</v>
      </c>
      <c r="E108">
        <f t="shared" si="8"/>
        <v>6.0680917626159747</v>
      </c>
      <c r="F108">
        <f t="shared" si="9"/>
        <v>0.95314017784411698</v>
      </c>
      <c r="G108">
        <f t="shared" si="10"/>
        <v>0.68176900788731332</v>
      </c>
      <c r="I108">
        <f t="shared" si="11"/>
        <v>-0.47739565972251513</v>
      </c>
      <c r="J108">
        <f t="shared" si="12"/>
        <v>-2.2563183333691806E-3</v>
      </c>
      <c r="K108">
        <f t="shared" si="13"/>
        <v>5.1297627846160088E-3</v>
      </c>
      <c r="M108">
        <f t="shared" si="14"/>
        <v>0.13482364887881262</v>
      </c>
      <c r="N108">
        <f t="shared" si="15"/>
        <v>2.4342908422064018E-4</v>
      </c>
      <c r="O108">
        <f t="shared" si="16"/>
        <v>-1.1655236024108449E-3</v>
      </c>
    </row>
    <row r="109" spans="1:15" x14ac:dyDescent="0.25">
      <c r="A109">
        <v>45</v>
      </c>
      <c r="B109" s="36">
        <f t="shared" si="6"/>
        <v>0.9</v>
      </c>
      <c r="C109" s="46">
        <f t="shared" si="17"/>
        <v>0.59999999999999987</v>
      </c>
      <c r="E109">
        <f t="shared" si="8"/>
        <v>5.8723468670477175</v>
      </c>
      <c r="F109">
        <f t="shared" si="9"/>
        <v>0.96499799533109809</v>
      </c>
      <c r="G109">
        <f t="shared" si="10"/>
        <v>0.5028188121688093</v>
      </c>
      <c r="I109">
        <f t="shared" si="11"/>
        <v>-0.46199579973146626</v>
      </c>
      <c r="J109">
        <f t="shared" si="12"/>
        <v>-2.1695142553617179E-3</v>
      </c>
      <c r="K109">
        <f t="shared" si="13"/>
        <v>3.5526925286553353E-3</v>
      </c>
      <c r="M109">
        <f t="shared" si="14"/>
        <v>0.13047449891497995</v>
      </c>
      <c r="N109">
        <f t="shared" si="15"/>
        <v>2.2096310948191558E-4</v>
      </c>
      <c r="O109">
        <f t="shared" si="16"/>
        <v>-1.0544564813387849E-3</v>
      </c>
    </row>
    <row r="110" spans="1:15" x14ac:dyDescent="0.25">
      <c r="A110">
        <v>46</v>
      </c>
      <c r="B110" s="36">
        <f t="shared" si="6"/>
        <v>0.92</v>
      </c>
      <c r="C110" s="46">
        <f t="shared" si="17"/>
        <v>0.57999999999999985</v>
      </c>
      <c r="E110">
        <f t="shared" si="8"/>
        <v>5.6766019714794593</v>
      </c>
      <c r="F110">
        <f t="shared" si="9"/>
        <v>0.97320896277215829</v>
      </c>
      <c r="G110">
        <f t="shared" si="10"/>
        <v>0.31727475353909235</v>
      </c>
      <c r="I110">
        <f t="shared" si="11"/>
        <v>-0.44659593974041739</v>
      </c>
      <c r="J110">
        <f t="shared" si="12"/>
        <v>-2.1137586610552287E-3</v>
      </c>
      <c r="K110">
        <f t="shared" si="13"/>
        <v>2.0432280352507062E-3</v>
      </c>
      <c r="M110">
        <f t="shared" si="14"/>
        <v>0.12612534895114727</v>
      </c>
      <c r="N110">
        <f t="shared" si="15"/>
        <v>2.0219294927149964E-4</v>
      </c>
      <c r="O110">
        <f t="shared" si="16"/>
        <v>-8.0308964049132978E-4</v>
      </c>
    </row>
    <row r="111" spans="1:15" x14ac:dyDescent="0.25">
      <c r="A111">
        <v>47</v>
      </c>
      <c r="B111" s="36">
        <f t="shared" si="6"/>
        <v>0.94000000000000006</v>
      </c>
      <c r="C111" s="46">
        <f t="shared" si="17"/>
        <v>0.55999999999999983</v>
      </c>
      <c r="E111">
        <f t="shared" si="8"/>
        <v>5.4808570759112021</v>
      </c>
      <c r="F111">
        <f t="shared" si="9"/>
        <v>0.97765276777729859</v>
      </c>
      <c r="G111">
        <f t="shared" si="10"/>
        <v>0.1262990688986963</v>
      </c>
      <c r="I111">
        <f t="shared" si="11"/>
        <v>-0.43119607974936847</v>
      </c>
      <c r="J111">
        <f t="shared" si="12"/>
        <v>-2.0866272151848909E-3</v>
      </c>
      <c r="K111">
        <f t="shared" si="13"/>
        <v>7.0701315762041004E-4</v>
      </c>
      <c r="M111">
        <f t="shared" si="14"/>
        <v>0.12177619898731461</v>
      </c>
      <c r="N111">
        <f t="shared" si="15"/>
        <v>1.8940551996987298E-4</v>
      </c>
      <c r="O111">
        <f t="shared" si="16"/>
        <v>-4.6741587851933507E-4</v>
      </c>
    </row>
    <row r="112" spans="1:15" x14ac:dyDescent="0.25">
      <c r="A112">
        <v>48</v>
      </c>
      <c r="B112" s="36">
        <f t="shared" si="6"/>
        <v>0.96</v>
      </c>
      <c r="C112" s="46">
        <f t="shared" si="17"/>
        <v>0.53999999999999981</v>
      </c>
      <c r="E112">
        <f t="shared" si="8"/>
        <v>5.2851121803429448</v>
      </c>
      <c r="F112">
        <f t="shared" si="9"/>
        <v>0.9782326632556928</v>
      </c>
      <c r="G112">
        <f t="shared" si="10"/>
        <v>-6.8915176694584537E-2</v>
      </c>
      <c r="I112">
        <f t="shared" si="11"/>
        <v>-0.4157962197583196</v>
      </c>
      <c r="J112">
        <f t="shared" si="12"/>
        <v>-2.083701343893578E-3</v>
      </c>
      <c r="K112">
        <f t="shared" si="13"/>
        <v>-3.6333677506981965E-4</v>
      </c>
      <c r="M112">
        <f t="shared" si="14"/>
        <v>0.11742704902348193</v>
      </c>
      <c r="N112">
        <f t="shared" si="15"/>
        <v>1.8356978474266762E-4</v>
      </c>
      <c r="O112">
        <f t="shared" si="16"/>
        <v>-1.2076619940498234E-4</v>
      </c>
    </row>
    <row r="113" spans="1:15" x14ac:dyDescent="0.25">
      <c r="A113">
        <v>49</v>
      </c>
      <c r="B113" s="36">
        <f t="shared" si="6"/>
        <v>0.98</v>
      </c>
      <c r="C113" s="46">
        <f t="shared" si="17"/>
        <v>0.5199999999999998</v>
      </c>
      <c r="E113">
        <f t="shared" si="8"/>
        <v>5.0893672847746876</v>
      </c>
      <c r="F113">
        <f t="shared" si="9"/>
        <v>0.97487600976927502</v>
      </c>
      <c r="G113">
        <f t="shared" si="10"/>
        <v>-0.26715153603380465</v>
      </c>
      <c r="I113">
        <f t="shared" si="11"/>
        <v>-0.40039635976727067</v>
      </c>
      <c r="J113">
        <f t="shared" si="12"/>
        <v>-2.0988949393963728E-3</v>
      </c>
      <c r="K113">
        <f t="shared" si="13"/>
        <v>-1.0946461578333431E-3</v>
      </c>
      <c r="M113">
        <f t="shared" si="14"/>
        <v>0.11307789905964927</v>
      </c>
      <c r="N113">
        <f t="shared" si="15"/>
        <v>1.8414691434167946E-4</v>
      </c>
      <c r="O113">
        <f t="shared" si="16"/>
        <v>1.6219491735761831E-4</v>
      </c>
    </row>
    <row r="114" spans="1:15" x14ac:dyDescent="0.25">
      <c r="A114">
        <v>50</v>
      </c>
      <c r="B114" s="36">
        <f t="shared" si="6"/>
        <v>1</v>
      </c>
      <c r="C114" s="46">
        <f t="shared" si="17"/>
        <v>0.49999999999999978</v>
      </c>
      <c r="E114">
        <f t="shared" si="8"/>
        <v>4.8936223892064303</v>
      </c>
      <c r="F114">
        <f t="shared" si="9"/>
        <v>0.96753466761863283</v>
      </c>
      <c r="G114">
        <f t="shared" si="10"/>
        <v>-0.46717775272129802</v>
      </c>
      <c r="I114">
        <f t="shared" si="11"/>
        <v>-0.3849964997762218</v>
      </c>
      <c r="J114">
        <f t="shared" si="12"/>
        <v>-2.1248957642147894E-3</v>
      </c>
      <c r="K114">
        <f t="shared" si="13"/>
        <v>-1.4381717737357975E-3</v>
      </c>
      <c r="M114">
        <f t="shared" si="14"/>
        <v>0.1087287490958166</v>
      </c>
      <c r="N114">
        <f t="shared" si="15"/>
        <v>1.8922719726475242E-4</v>
      </c>
      <c r="O114">
        <f t="shared" si="16"/>
        <v>3.2153699771370861E-4</v>
      </c>
    </row>
    <row r="115" spans="1:15" x14ac:dyDescent="0.25">
      <c r="A115">
        <v>51</v>
      </c>
      <c r="B115" s="36">
        <f t="shared" si="6"/>
        <v>1.02</v>
      </c>
      <c r="C115" s="46">
        <f>C114+0.02</f>
        <v>0.5199999999999998</v>
      </c>
      <c r="E115">
        <f t="shared" si="8"/>
        <v>5.0893672847746876</v>
      </c>
      <c r="F115">
        <f t="shared" si="9"/>
        <v>0.95621131244663515</v>
      </c>
      <c r="G115">
        <f t="shared" si="10"/>
        <v>-0.66384361183794849</v>
      </c>
      <c r="I115">
        <f t="shared" si="11"/>
        <v>-0.40039635976727067</v>
      </c>
      <c r="J115">
        <f t="shared" si="12"/>
        <v>-2.1557315454045606E-3</v>
      </c>
      <c r="K115">
        <f t="shared" si="13"/>
        <v>-1.6782015364291505E-3</v>
      </c>
      <c r="M115">
        <f t="shared" si="14"/>
        <v>0.11307789905964927</v>
      </c>
      <c r="N115">
        <f t="shared" si="15"/>
        <v>1.9653122103928882E-4</v>
      </c>
      <c r="O115">
        <f t="shared" si="16"/>
        <v>4.0973768494347355E-4</v>
      </c>
    </row>
    <row r="116" spans="1:15" x14ac:dyDescent="0.25">
      <c r="A116">
        <v>52</v>
      </c>
      <c r="B116" s="36">
        <f t="shared" si="6"/>
        <v>1.04</v>
      </c>
      <c r="C116" s="46">
        <f t="shared" ref="C116:C139" si="18">C115+0.02</f>
        <v>0.53999999999999981</v>
      </c>
      <c r="E116">
        <f t="shared" si="8"/>
        <v>5.2851121803429448</v>
      </c>
      <c r="F116">
        <f t="shared" si="9"/>
        <v>0.94103743266743933</v>
      </c>
      <c r="G116">
        <f t="shared" si="10"/>
        <v>-0.852034884007426</v>
      </c>
      <c r="I116">
        <f t="shared" si="11"/>
        <v>-0.4157962197583196</v>
      </c>
      <c r="J116">
        <f t="shared" si="12"/>
        <v>-2.1932599982811287E-3</v>
      </c>
      <c r="K116">
        <f t="shared" si="13"/>
        <v>-2.103224743697246E-3</v>
      </c>
      <c r="M116">
        <f t="shared" si="14"/>
        <v>0.11742704902348193</v>
      </c>
      <c r="N116">
        <f t="shared" si="15"/>
        <v>2.0558637170702712E-4</v>
      </c>
      <c r="O116">
        <f t="shared" si="16"/>
        <v>4.9343099708927898E-4</v>
      </c>
    </row>
    <row r="117" spans="1:15" x14ac:dyDescent="0.25">
      <c r="A117">
        <v>53</v>
      </c>
      <c r="B117" s="36">
        <f t="shared" si="6"/>
        <v>1.06</v>
      </c>
      <c r="C117" s="46">
        <f t="shared" si="18"/>
        <v>0.55999999999999983</v>
      </c>
      <c r="E117">
        <f t="shared" si="8"/>
        <v>5.4808570759112021</v>
      </c>
      <c r="F117">
        <f t="shared" si="9"/>
        <v>0.92219404862519228</v>
      </c>
      <c r="G117">
        <f t="shared" si="10"/>
        <v>-1.0306084980576951</v>
      </c>
      <c r="I117">
        <f t="shared" si="11"/>
        <v>-0.43119607974936847</v>
      </c>
      <c r="J117">
        <f t="shared" si="12"/>
        <v>-2.2408870477402254E-3</v>
      </c>
      <c r="K117">
        <f t="shared" si="13"/>
        <v>-2.6818700483893024E-3</v>
      </c>
      <c r="M117">
        <f t="shared" si="14"/>
        <v>0.12177619898731461</v>
      </c>
      <c r="N117">
        <f t="shared" si="15"/>
        <v>2.1611774317406224E-4</v>
      </c>
      <c r="O117">
        <f t="shared" si="16"/>
        <v>5.5469044386324004E-4</v>
      </c>
    </row>
    <row r="118" spans="1:15" x14ac:dyDescent="0.25">
      <c r="A118">
        <v>54</v>
      </c>
      <c r="B118" s="36">
        <f t="shared" si="6"/>
        <v>1.08</v>
      </c>
      <c r="C118" s="46">
        <f t="shared" si="18"/>
        <v>0.57999999999999985</v>
      </c>
      <c r="E118">
        <f t="shared" si="8"/>
        <v>5.6766019714794593</v>
      </c>
      <c r="F118">
        <f t="shared" si="9"/>
        <v>0.89988443198774926</v>
      </c>
      <c r="G118">
        <f t="shared" si="10"/>
        <v>-1.1984835163766421</v>
      </c>
      <c r="I118">
        <f t="shared" si="11"/>
        <v>-0.44659593974041739</v>
      </c>
      <c r="J118">
        <f t="shared" si="12"/>
        <v>-2.3012811132474072E-3</v>
      </c>
      <c r="K118">
        <f t="shared" si="13"/>
        <v>-3.3722095120409775E-3</v>
      </c>
      <c r="M118">
        <f t="shared" si="14"/>
        <v>0.12612534895114727</v>
      </c>
      <c r="N118">
        <f t="shared" si="15"/>
        <v>2.2753696703240557E-4</v>
      </c>
      <c r="O118">
        <f t="shared" si="16"/>
        <v>5.8066235934623161E-4</v>
      </c>
    </row>
    <row r="119" spans="1:15" x14ac:dyDescent="0.25">
      <c r="A119">
        <v>55</v>
      </c>
      <c r="B119" s="36">
        <f t="shared" si="6"/>
        <v>1.1000000000000001</v>
      </c>
      <c r="C119" s="46">
        <f t="shared" si="18"/>
        <v>0.59999999999999987</v>
      </c>
      <c r="E119">
        <f t="shared" si="8"/>
        <v>5.8723468670477175</v>
      </c>
      <c r="F119">
        <f t="shared" si="9"/>
        <v>0.87433279703581646</v>
      </c>
      <c r="G119">
        <f t="shared" si="10"/>
        <v>-1.354647668785355</v>
      </c>
      <c r="I119">
        <f t="shared" si="11"/>
        <v>-0.46199579973146626</v>
      </c>
      <c r="J119">
        <f t="shared" si="12"/>
        <v>-2.3761912744218647E-3</v>
      </c>
      <c r="K119">
        <f t="shared" si="13"/>
        <v>-4.1247920755542629E-3</v>
      </c>
      <c r="M119">
        <f t="shared" si="14"/>
        <v>0.13047449891497995</v>
      </c>
      <c r="N119">
        <f t="shared" si="15"/>
        <v>2.3907306468148271E-4</v>
      </c>
      <c r="O119">
        <f t="shared" si="16"/>
        <v>5.6625778693248762E-4</v>
      </c>
    </row>
    <row r="120" spans="1:15" x14ac:dyDescent="0.25">
      <c r="A120">
        <v>56</v>
      </c>
      <c r="B120" s="36">
        <f t="shared" si="6"/>
        <v>1.1200000000000001</v>
      </c>
      <c r="C120" s="46">
        <f t="shared" si="18"/>
        <v>0.61999999999999988</v>
      </c>
      <c r="E120">
        <f t="shared" si="8"/>
        <v>6.0680917626159747</v>
      </c>
      <c r="F120">
        <f t="shared" si="9"/>
        <v>0.84578286560897153</v>
      </c>
      <c r="G120">
        <f t="shared" si="10"/>
        <v>-1.4981634466315554</v>
      </c>
      <c r="I120">
        <f t="shared" si="11"/>
        <v>-0.47739565972251513</v>
      </c>
      <c r="J120">
        <f t="shared" si="12"/>
        <v>-2.4663315551888354E-3</v>
      </c>
      <c r="K120">
        <f t="shared" si="13"/>
        <v>-4.8861820790271938E-3</v>
      </c>
      <c r="M120">
        <f t="shared" si="14"/>
        <v>0.13482364887881262</v>
      </c>
      <c r="N120">
        <f t="shared" si="15"/>
        <v>2.4994072041446672E-4</v>
      </c>
      <c r="O120">
        <f t="shared" si="16"/>
        <v>5.1513771730119277E-4</v>
      </c>
    </row>
    <row r="121" spans="1:15" x14ac:dyDescent="0.25">
      <c r="A121">
        <v>57</v>
      </c>
      <c r="B121" s="36">
        <f t="shared" si="6"/>
        <v>1.1400000000000001</v>
      </c>
      <c r="C121" s="46">
        <f t="shared" si="18"/>
        <v>0.6399999999999999</v>
      </c>
      <c r="E121">
        <f t="shared" si="8"/>
        <v>6.263836658184232</v>
      </c>
      <c r="F121">
        <f t="shared" si="9"/>
        <v>0.81449631487528762</v>
      </c>
      <c r="G121">
        <f t="shared" si="10"/>
        <v>-1.6281737204775797</v>
      </c>
      <c r="I121">
        <f t="shared" si="11"/>
        <v>-0.49279551971356406</v>
      </c>
      <c r="J121">
        <f t="shared" si="12"/>
        <v>-2.5713389398597775E-3</v>
      </c>
      <c r="K121">
        <f t="shared" si="13"/>
        <v>-5.6027498934378009E-3</v>
      </c>
      <c r="M121">
        <f t="shared" si="14"/>
        <v>0.13917279884264527</v>
      </c>
      <c r="N121">
        <f t="shared" si="15"/>
        <v>2.5950928240499343E-4</v>
      </c>
      <c r="O121">
        <f t="shared" si="16"/>
        <v>4.3880377905771827E-4</v>
      </c>
    </row>
    <row r="122" spans="1:15" x14ac:dyDescent="0.25">
      <c r="A122">
        <v>58</v>
      </c>
      <c r="B122" s="36">
        <f t="shared" si="6"/>
        <v>1.1599999999999999</v>
      </c>
      <c r="C122" s="46">
        <f t="shared" si="18"/>
        <v>0.65999999999999992</v>
      </c>
      <c r="E122">
        <f t="shared" si="8"/>
        <v>6.4595815537524892</v>
      </c>
      <c r="F122">
        <f t="shared" si="9"/>
        <v>0.78075111779384609</v>
      </c>
      <c r="G122">
        <f t="shared" si="10"/>
        <v>-1.7439068477879258</v>
      </c>
      <c r="I122">
        <f t="shared" si="11"/>
        <v>-0.50819537970461293</v>
      </c>
      <c r="J122">
        <f t="shared" si="12"/>
        <v>-2.6898074872390605E-3</v>
      </c>
      <c r="K122">
        <f t="shared" si="13"/>
        <v>-6.22444600674404E-3</v>
      </c>
      <c r="M122">
        <f t="shared" si="14"/>
        <v>0.14352194880647795</v>
      </c>
      <c r="N122">
        <f t="shared" si="15"/>
        <v>2.6743615533287592E-4</v>
      </c>
      <c r="O122">
        <f t="shared" si="16"/>
        <v>3.5401633533276196E-4</v>
      </c>
    </row>
    <row r="123" spans="1:15" x14ac:dyDescent="0.25">
      <c r="A123">
        <v>59</v>
      </c>
      <c r="B123" s="36">
        <f t="shared" si="6"/>
        <v>1.18</v>
      </c>
      <c r="C123" s="46">
        <f t="shared" si="18"/>
        <v>0.67999999999999994</v>
      </c>
      <c r="E123">
        <f t="shared" si="8"/>
        <v>6.6553264493207474</v>
      </c>
      <c r="F123">
        <f t="shared" si="9"/>
        <v>0.74483978677932516</v>
      </c>
      <c r="G123">
        <f t="shared" si="10"/>
        <v>-1.8446812402524559</v>
      </c>
      <c r="I123">
        <f t="shared" si="11"/>
        <v>-0.5235952396956618</v>
      </c>
      <c r="J123">
        <f t="shared" si="12"/>
        <v>-2.8193955369453187E-3</v>
      </c>
      <c r="K123">
        <f t="shared" si="13"/>
        <v>-6.7082932105526254E-3</v>
      </c>
      <c r="M123">
        <f t="shared" si="14"/>
        <v>0.14787109877031063</v>
      </c>
      <c r="N123">
        <f t="shared" si="15"/>
        <v>2.7373641053217261E-4</v>
      </c>
      <c r="O123">
        <f t="shared" si="16"/>
        <v>2.7911835228061144E-4</v>
      </c>
    </row>
    <row r="124" spans="1:15" x14ac:dyDescent="0.25">
      <c r="A124">
        <v>60</v>
      </c>
      <c r="B124" s="36">
        <f t="shared" si="6"/>
        <v>1.2</v>
      </c>
      <c r="C124" s="46">
        <f t="shared" si="18"/>
        <v>0.7</v>
      </c>
      <c r="E124">
        <f t="shared" si="8"/>
        <v>6.8510713448890046</v>
      </c>
      <c r="F124">
        <f t="shared" si="9"/>
        <v>0.70706753165130487</v>
      </c>
      <c r="G124">
        <f t="shared" si="10"/>
        <v>-1.9299093637924774</v>
      </c>
      <c r="I124">
        <f t="shared" si="11"/>
        <v>-0.53899509968671067</v>
      </c>
      <c r="J124">
        <f t="shared" si="12"/>
        <v>-2.9569978844510457E-3</v>
      </c>
      <c r="K124">
        <f t="shared" si="13"/>
        <v>-7.0213534769329802E-3</v>
      </c>
      <c r="M124">
        <f t="shared" si="14"/>
        <v>0.1522202487341433</v>
      </c>
      <c r="N124">
        <f t="shared" si="15"/>
        <v>2.787745434302592E-4</v>
      </c>
      <c r="O124">
        <f t="shared" si="16"/>
        <v>2.3007051514999728E-4</v>
      </c>
    </row>
    <row r="125" spans="1:15" x14ac:dyDescent="0.25">
      <c r="A125">
        <v>61</v>
      </c>
      <c r="B125" s="36">
        <f t="shared" si="6"/>
        <v>1.22</v>
      </c>
      <c r="C125" s="46">
        <f t="shared" si="18"/>
        <v>0.72</v>
      </c>
      <c r="E125">
        <f t="shared" si="8"/>
        <v>7.0468162404572618</v>
      </c>
      <c r="F125">
        <f t="shared" si="9"/>
        <v>0.66775034345452988</v>
      </c>
      <c r="G125">
        <f t="shared" si="10"/>
        <v>-1.9991011478665719</v>
      </c>
      <c r="I125">
        <f t="shared" si="11"/>
        <v>-0.55439495967775965</v>
      </c>
      <c r="J125">
        <f t="shared" si="12"/>
        <v>-3.0989702958609433E-3</v>
      </c>
      <c r="K125">
        <f t="shared" si="13"/>
        <v>-7.1429650061562398E-3</v>
      </c>
      <c r="M125">
        <f t="shared" si="14"/>
        <v>0.15656939869797595</v>
      </c>
      <c r="N125">
        <f t="shared" si="15"/>
        <v>2.8318123898621067E-4</v>
      </c>
      <c r="O125">
        <f t="shared" si="16"/>
        <v>2.1705386678122691E-4</v>
      </c>
    </row>
    <row r="126" spans="1:15" x14ac:dyDescent="0.25">
      <c r="A126">
        <v>62</v>
      </c>
      <c r="B126" s="36">
        <f t="shared" si="6"/>
        <v>1.24</v>
      </c>
      <c r="C126" s="46">
        <f t="shared" si="18"/>
        <v>0.74</v>
      </c>
      <c r="E126">
        <f t="shared" si="8"/>
        <v>7.2425611360255191</v>
      </c>
      <c r="F126">
        <f t="shared" si="9"/>
        <v>0.62721301616718894</v>
      </c>
      <c r="G126">
        <f t="shared" si="10"/>
        <v>-2.0518667843987921</v>
      </c>
      <c r="I126">
        <f t="shared" si="11"/>
        <v>-0.56979481966880852</v>
      </c>
      <c r="J126">
        <f t="shared" si="12"/>
        <v>-3.2413901522273924E-3</v>
      </c>
      <c r="K126">
        <f t="shared" si="13"/>
        <v>-7.0660978943678839E-3</v>
      </c>
      <c r="M126">
        <f t="shared" si="14"/>
        <v>0.16091854866180863</v>
      </c>
      <c r="N126">
        <f t="shared" si="15"/>
        <v>2.8771408504889306E-4</v>
      </c>
      <c r="O126">
        <f t="shared" si="16"/>
        <v>2.4236227916351141E-4</v>
      </c>
    </row>
    <row r="127" spans="1:15" x14ac:dyDescent="0.25">
      <c r="A127">
        <v>63</v>
      </c>
      <c r="B127" s="36">
        <f t="shared" si="6"/>
        <v>1.26</v>
      </c>
      <c r="C127" s="46">
        <f t="shared" si="18"/>
        <v>0.76</v>
      </c>
      <c r="E127">
        <f t="shared" si="8"/>
        <v>7.4383060315937772</v>
      </c>
      <c r="F127">
        <f t="shared" si="9"/>
        <v>0.58578711866979516</v>
      </c>
      <c r="G127">
        <f t="shared" si="10"/>
        <v>-2.0879189004704637</v>
      </c>
      <c r="I127">
        <f t="shared" si="11"/>
        <v>-0.58519467965985739</v>
      </c>
      <c r="J127">
        <f t="shared" si="12"/>
        <v>-3.3803346007976816E-3</v>
      </c>
      <c r="K127">
        <f t="shared" si="13"/>
        <v>-6.7977400773250127E-3</v>
      </c>
      <c r="M127">
        <f t="shared" si="14"/>
        <v>0.16526769862564131</v>
      </c>
      <c r="N127">
        <f t="shared" si="15"/>
        <v>2.9309295679197069E-4</v>
      </c>
      <c r="O127">
        <f t="shared" si="16"/>
        <v>3.0001972060375603E-4</v>
      </c>
    </row>
    <row r="128" spans="1:15" x14ac:dyDescent="0.25">
      <c r="A128">
        <v>64</v>
      </c>
      <c r="B128" s="36">
        <f t="shared" si="6"/>
        <v>1.28</v>
      </c>
      <c r="C128" s="46">
        <f t="shared" si="18"/>
        <v>0.78</v>
      </c>
      <c r="E128">
        <f t="shared" si="8"/>
        <v>7.6340509271620345</v>
      </c>
      <c r="F128">
        <f t="shared" si="9"/>
        <v>0.54380892962548166</v>
      </c>
      <c r="G128">
        <f t="shared" si="10"/>
        <v>-2.1070740928244618</v>
      </c>
      <c r="I128">
        <f t="shared" si="11"/>
        <v>-0.60059453965090626</v>
      </c>
      <c r="J128">
        <f t="shared" si="12"/>
        <v>-3.5121565073923723E-3</v>
      </c>
      <c r="K128">
        <f t="shared" si="13"/>
        <v>-6.3582941245349973E-3</v>
      </c>
      <c r="M128">
        <f t="shared" si="14"/>
        <v>0.16961684858947398</v>
      </c>
      <c r="N128">
        <f t="shared" si="15"/>
        <v>2.9984580997744896E-4</v>
      </c>
      <c r="O128">
        <f t="shared" si="16"/>
        <v>3.7718045895466178E-4</v>
      </c>
    </row>
    <row r="129" spans="1:15" x14ac:dyDescent="0.25">
      <c r="A129">
        <v>65</v>
      </c>
      <c r="B129" s="36">
        <f t="shared" ref="B129:B192" si="19">A129*$G$36</f>
        <v>1.3</v>
      </c>
      <c r="C129" s="46">
        <f t="shared" si="18"/>
        <v>0.8</v>
      </c>
      <c r="E129">
        <f t="shared" si="8"/>
        <v>7.8297958227302917</v>
      </c>
      <c r="F129">
        <f t="shared" si="9"/>
        <v>0.50161734812191205</v>
      </c>
      <c r="G129">
        <f t="shared" si="10"/>
        <v>-2.1092538162030992</v>
      </c>
      <c r="I129">
        <f t="shared" si="11"/>
        <v>-0.61599439964195524</v>
      </c>
      <c r="J129">
        <f t="shared" si="12"/>
        <v>-3.6337388157376051E-3</v>
      </c>
      <c r="K129">
        <f t="shared" si="13"/>
        <v>-5.7800351939293728E-3</v>
      </c>
      <c r="M129">
        <f t="shared" si="14"/>
        <v>0.17396599855330663</v>
      </c>
      <c r="N129">
        <f t="shared" si="15"/>
        <v>3.0819788356431331E-4</v>
      </c>
      <c r="O129">
        <f t="shared" si="16"/>
        <v>4.5698629317698198E-4</v>
      </c>
    </row>
    <row r="130" spans="1:15" x14ac:dyDescent="0.25">
      <c r="A130">
        <v>66</v>
      </c>
      <c r="B130" s="36">
        <f t="shared" si="19"/>
        <v>1.32</v>
      </c>
      <c r="C130" s="46">
        <f t="shared" si="18"/>
        <v>0.82000000000000006</v>
      </c>
      <c r="E130">
        <f t="shared" ref="E130:E193" si="20">$C$16*C130</f>
        <v>8.025540718298549</v>
      </c>
      <c r="F130">
        <f t="shared" ref="F130:F193" si="21">$F$41*F129+$F$42*G129+$F$43*E129+$F$44*E130</f>
        <v>0.45955179304450816</v>
      </c>
      <c r="G130">
        <f t="shared" ref="G130:G193" si="22">$I$41*F129+$I$42*G129+$I$43*E129+$I$44*E130</f>
        <v>-2.0944846215529846</v>
      </c>
      <c r="I130">
        <f t="shared" ref="I130:I193" si="23">$C$17*C130</f>
        <v>-0.63139425963300411</v>
      </c>
      <c r="J130">
        <f t="shared" ref="J130:J193" si="24">$F$46*J129+$F$47*K129+$F$48*I129+$F$49*I130</f>
        <v>-3.742709592986419E-3</v>
      </c>
      <c r="K130">
        <f t="shared" ref="K130:K193" si="25">$I$46*J129+$I$47*K129+$I$48*I129+$I$49*I130</f>
        <v>-5.1047460985646897E-3</v>
      </c>
      <c r="M130">
        <f t="shared" ref="M130:M193" si="26">$C$18*C130</f>
        <v>0.17831514851713931</v>
      </c>
      <c r="N130">
        <f t="shared" ref="N130:N193" si="27">$F$51*N129+$F$52*O129+$F$53*M129+$F$54*M130</f>
        <v>3.1802751990443729E-4</v>
      </c>
      <c r="O130">
        <f t="shared" ref="O130:O193" si="28">$I$51*N129+$I$52*O129+$I$53*M129+$I$54*M130</f>
        <v>5.2224628194998232E-4</v>
      </c>
    </row>
    <row r="131" spans="1:15" x14ac:dyDescent="0.25">
      <c r="A131">
        <v>67</v>
      </c>
      <c r="B131" s="36">
        <f t="shared" si="19"/>
        <v>1.34</v>
      </c>
      <c r="C131" s="46">
        <f t="shared" si="18"/>
        <v>0.84000000000000008</v>
      </c>
      <c r="E131">
        <f t="shared" si="20"/>
        <v>8.2212856138668062</v>
      </c>
      <c r="F131">
        <f t="shared" si="21"/>
        <v>0.41795010418976003</v>
      </c>
      <c r="G131">
        <f t="shared" si="22"/>
        <v>-2.0628977441574881</v>
      </c>
      <c r="I131">
        <f t="shared" si="23"/>
        <v>-0.64679411962405298</v>
      </c>
      <c r="J131">
        <f t="shared" si="24"/>
        <v>-3.8376029473043E-3</v>
      </c>
      <c r="K131">
        <f t="shared" si="25"/>
        <v>-4.3807023988719981E-3</v>
      </c>
      <c r="M131">
        <f t="shared" si="26"/>
        <v>0.18266429848097199</v>
      </c>
      <c r="N131">
        <f t="shared" si="27"/>
        <v>3.2889716694988803E-4</v>
      </c>
      <c r="O131">
        <f t="shared" si="28"/>
        <v>5.5913652144462078E-4</v>
      </c>
    </row>
    <row r="132" spans="1:15" x14ac:dyDescent="0.25">
      <c r="A132">
        <v>68</v>
      </c>
      <c r="B132" s="36">
        <f t="shared" si="19"/>
        <v>1.36</v>
      </c>
      <c r="C132" s="46">
        <f t="shared" si="18"/>
        <v>0.8600000000000001</v>
      </c>
      <c r="E132">
        <f t="shared" si="20"/>
        <v>8.4170305094350635</v>
      </c>
      <c r="F132">
        <f t="shared" si="21"/>
        <v>0.3771464580859602</v>
      </c>
      <c r="G132">
        <f t="shared" si="22"/>
        <v>-2.0147280457748553</v>
      </c>
      <c r="I132">
        <f t="shared" si="23"/>
        <v>-0.66219397961510185</v>
      </c>
      <c r="J132">
        <f t="shared" si="24"/>
        <v>-3.9179549289745175E-3</v>
      </c>
      <c r="K132">
        <f t="shared" si="25"/>
        <v>-3.6592247788477788E-3</v>
      </c>
      <c r="M132">
        <f t="shared" si="26"/>
        <v>0.18701344844480466</v>
      </c>
      <c r="N132">
        <f t="shared" si="27"/>
        <v>3.4015184702695814E-4</v>
      </c>
      <c r="O132">
        <f t="shared" si="28"/>
        <v>5.6012443952255719E-4</v>
      </c>
    </row>
    <row r="133" spans="1:15" x14ac:dyDescent="0.25">
      <c r="A133">
        <v>69</v>
      </c>
      <c r="B133" s="36">
        <f t="shared" si="19"/>
        <v>1.3800000000000001</v>
      </c>
      <c r="C133" s="46">
        <f t="shared" si="18"/>
        <v>0.88000000000000012</v>
      </c>
      <c r="E133">
        <f t="shared" si="20"/>
        <v>8.6127754050033225</v>
      </c>
      <c r="F133">
        <f t="shared" si="21"/>
        <v>0.3374693113672374</v>
      </c>
      <c r="G133">
        <f t="shared" si="22"/>
        <v>-1.9503123188427307</v>
      </c>
      <c r="I133">
        <f t="shared" si="23"/>
        <v>-0.67759383960615072</v>
      </c>
      <c r="J133">
        <f t="shared" si="24"/>
        <v>-3.9843281867417016E-3</v>
      </c>
      <c r="K133">
        <f t="shared" si="25"/>
        <v>-2.9910446733688208E-3</v>
      </c>
      <c r="M133">
        <f t="shared" si="26"/>
        <v>0.19136259840863731</v>
      </c>
      <c r="N133">
        <f t="shared" si="27"/>
        <v>3.5106298298980888E-4</v>
      </c>
      <c r="O133">
        <f t="shared" si="28"/>
        <v>5.2549988859238502E-4</v>
      </c>
    </row>
    <row r="134" spans="1:15" x14ac:dyDescent="0.25">
      <c r="A134">
        <v>70</v>
      </c>
      <c r="B134" s="36">
        <f t="shared" si="19"/>
        <v>1.4000000000000001</v>
      </c>
      <c r="C134" s="46">
        <f t="shared" si="18"/>
        <v>0.90000000000000013</v>
      </c>
      <c r="E134">
        <f t="shared" si="20"/>
        <v>8.8085203005715798</v>
      </c>
      <c r="F134">
        <f t="shared" si="21"/>
        <v>0.29923938434619618</v>
      </c>
      <c r="G134">
        <f t="shared" si="22"/>
        <v>-1.8700869647333922</v>
      </c>
      <c r="I134">
        <f t="shared" si="23"/>
        <v>-0.6929936995971997</v>
      </c>
      <c r="J134">
        <f t="shared" si="24"/>
        <v>-4.0382642123830874E-3</v>
      </c>
      <c r="K134">
        <f t="shared" si="25"/>
        <v>-2.4227402915533453E-3</v>
      </c>
      <c r="M134">
        <f t="shared" si="26"/>
        <v>0.19571174837246999</v>
      </c>
      <c r="N134">
        <f t="shared" si="27"/>
        <v>3.6098603244420205E-4</v>
      </c>
      <c r="O134">
        <f t="shared" si="28"/>
        <v>4.6320342298774306E-4</v>
      </c>
    </row>
    <row r="135" spans="1:15" x14ac:dyDescent="0.25">
      <c r="A135">
        <v>71</v>
      </c>
      <c r="B135" s="36">
        <f t="shared" si="19"/>
        <v>1.42</v>
      </c>
      <c r="C135" s="46">
        <f t="shared" si="18"/>
        <v>0.92000000000000015</v>
      </c>
      <c r="E135">
        <f t="shared" si="20"/>
        <v>9.004265196139837</v>
      </c>
      <c r="F135">
        <f t="shared" si="21"/>
        <v>0.26276769715222087</v>
      </c>
      <c r="G135">
        <f t="shared" si="22"/>
        <v>-1.7745850618841945</v>
      </c>
      <c r="I135">
        <f t="shared" si="23"/>
        <v>-0.70839355958824857</v>
      </c>
      <c r="J135">
        <f t="shared" si="24"/>
        <v>-4.0821671095502676E-3</v>
      </c>
      <c r="K135">
        <f t="shared" si="25"/>
        <v>-1.9934931811143647E-3</v>
      </c>
      <c r="M135">
        <f t="shared" si="26"/>
        <v>0.20006089833630267</v>
      </c>
      <c r="N135">
        <f t="shared" si="27"/>
        <v>3.6949785405441474E-4</v>
      </c>
      <c r="O135">
        <f t="shared" si="28"/>
        <v>3.870124909217715E-4</v>
      </c>
    </row>
    <row r="136" spans="1:15" x14ac:dyDescent="0.25">
      <c r="A136">
        <v>72</v>
      </c>
      <c r="B136" s="36">
        <f t="shared" si="19"/>
        <v>1.44</v>
      </c>
      <c r="C136" s="46">
        <f t="shared" si="18"/>
        <v>0.94000000000000017</v>
      </c>
      <c r="E136">
        <f t="shared" si="20"/>
        <v>9.2000100917080943</v>
      </c>
      <c r="F136">
        <f t="shared" si="21"/>
        <v>0.22835367044848273</v>
      </c>
      <c r="G136">
        <f t="shared" si="22"/>
        <v>-1.6644328433610833</v>
      </c>
      <c r="I136">
        <f t="shared" si="23"/>
        <v>-0.72379341957929744</v>
      </c>
      <c r="J136">
        <f t="shared" si="24"/>
        <v>-4.1191276084564712E-3</v>
      </c>
      <c r="K136">
        <f t="shared" si="25"/>
        <v>-1.7323909381428328E-3</v>
      </c>
      <c r="M136">
        <f t="shared" si="26"/>
        <v>0.20441004830013534</v>
      </c>
      <c r="N136">
        <f t="shared" si="27"/>
        <v>3.7648456310794418E-4</v>
      </c>
      <c r="O136">
        <f t="shared" si="28"/>
        <v>3.1349838121041583E-4</v>
      </c>
    </row>
    <row r="137" spans="1:15" x14ac:dyDescent="0.25">
      <c r="A137">
        <v>73</v>
      </c>
      <c r="B137" s="36">
        <f t="shared" si="19"/>
        <v>1.46</v>
      </c>
      <c r="C137" s="46">
        <f t="shared" si="18"/>
        <v>0.96000000000000019</v>
      </c>
      <c r="E137">
        <f t="shared" si="20"/>
        <v>9.3957549872763515</v>
      </c>
      <c r="F137">
        <f t="shared" si="21"/>
        <v>0.19628330231325949</v>
      </c>
      <c r="G137">
        <f t="shared" si="22"/>
        <v>-1.540345607016721</v>
      </c>
      <c r="I137">
        <f t="shared" si="23"/>
        <v>-0.73919327957034631</v>
      </c>
      <c r="J137">
        <f t="shared" si="24"/>
        <v>-4.1527001818890096E-3</v>
      </c>
      <c r="K137">
        <f t="shared" si="25"/>
        <v>-1.6564614517040055E-3</v>
      </c>
      <c r="M137">
        <f t="shared" si="26"/>
        <v>0.20875919826396799</v>
      </c>
      <c r="N137">
        <f t="shared" si="27"/>
        <v>3.8216168469510899E-4</v>
      </c>
      <c r="O137">
        <f t="shared" si="28"/>
        <v>2.5842521144915122E-4</v>
      </c>
    </row>
    <row r="138" spans="1:15" x14ac:dyDescent="0.25">
      <c r="A138">
        <v>74</v>
      </c>
      <c r="B138" s="36">
        <f t="shared" si="19"/>
        <v>1.48</v>
      </c>
      <c r="C138" s="46">
        <f t="shared" si="18"/>
        <v>0.9800000000000002</v>
      </c>
      <c r="E138">
        <f t="shared" si="20"/>
        <v>9.5914998828446087</v>
      </c>
      <c r="F138">
        <f t="shared" si="21"/>
        <v>0.166827432373155</v>
      </c>
      <c r="G138">
        <f t="shared" si="22"/>
        <v>-1.4031230848568179</v>
      </c>
      <c r="I138">
        <f t="shared" si="23"/>
        <v>-0.75459313956139518</v>
      </c>
      <c r="J138">
        <f t="shared" si="24"/>
        <v>-4.1866493146966418E-3</v>
      </c>
      <c r="K138">
        <f t="shared" si="25"/>
        <v>-1.7695711367709723E-3</v>
      </c>
      <c r="M138">
        <f t="shared" si="26"/>
        <v>0.21310834822780067</v>
      </c>
      <c r="N138">
        <f t="shared" si="27"/>
        <v>3.8702321967945519E-4</v>
      </c>
      <c r="O138">
        <f t="shared" si="28"/>
        <v>2.3337278531051272E-4</v>
      </c>
    </row>
    <row r="139" spans="1:15" x14ac:dyDescent="0.25">
      <c r="A139">
        <v>75</v>
      </c>
      <c r="B139" s="36">
        <f t="shared" si="19"/>
        <v>1.5</v>
      </c>
      <c r="C139" s="46">
        <f t="shared" si="18"/>
        <v>1.0000000000000002</v>
      </c>
      <c r="E139">
        <f t="shared" si="20"/>
        <v>9.787244778412866</v>
      </c>
      <c r="F139">
        <f t="shared" si="21"/>
        <v>0.14024010371043602</v>
      </c>
      <c r="G139">
        <f t="shared" si="22"/>
        <v>-1.2536443015076886</v>
      </c>
      <c r="I139">
        <f t="shared" si="23"/>
        <v>-0.76999299955244416</v>
      </c>
      <c r="J139">
        <f t="shared" si="24"/>
        <v>-4.2246830209341146E-3</v>
      </c>
      <c r="K139">
        <f t="shared" si="25"/>
        <v>-2.0622577774071053E-3</v>
      </c>
      <c r="M139">
        <f t="shared" si="26"/>
        <v>0.21745749819163335</v>
      </c>
      <c r="N139">
        <f t="shared" si="27"/>
        <v>3.9173156589027369E-4</v>
      </c>
      <c r="O139">
        <f t="shared" si="28"/>
        <v>2.4330609066679481E-4</v>
      </c>
    </row>
    <row r="140" spans="1:15" x14ac:dyDescent="0.25">
      <c r="A140">
        <v>76</v>
      </c>
      <c r="B140" s="36">
        <f t="shared" si="19"/>
        <v>1.52</v>
      </c>
      <c r="C140" s="46">
        <f>C139-0.04</f>
        <v>0.96000000000000019</v>
      </c>
      <c r="E140">
        <f t="shared" si="20"/>
        <v>9.3957549872763515</v>
      </c>
      <c r="F140">
        <f t="shared" si="21"/>
        <v>0.11671791865617992</v>
      </c>
      <c r="G140">
        <f t="shared" si="22"/>
        <v>-1.0987266579722013</v>
      </c>
      <c r="I140">
        <f t="shared" si="23"/>
        <v>-0.73919327957034631</v>
      </c>
      <c r="J140">
        <f t="shared" si="24"/>
        <v>-4.2671295244418256E-3</v>
      </c>
      <c r="K140">
        <f t="shared" si="25"/>
        <v>-2.0544555109509241E-3</v>
      </c>
      <c r="M140">
        <f t="shared" si="26"/>
        <v>0.20875919826396799</v>
      </c>
      <c r="N140">
        <f t="shared" si="27"/>
        <v>3.9611550192157499E-4</v>
      </c>
      <c r="O140">
        <f t="shared" si="28"/>
        <v>1.5810302692926062E-4</v>
      </c>
    </row>
    <row r="141" spans="1:15" x14ac:dyDescent="0.25">
      <c r="A141">
        <v>77</v>
      </c>
      <c r="B141" s="36">
        <f t="shared" si="19"/>
        <v>1.54</v>
      </c>
      <c r="C141" s="46">
        <f t="shared" ref="C141:C164" si="29">C140-0.04</f>
        <v>0.92000000000000015</v>
      </c>
      <c r="E141">
        <f t="shared" si="20"/>
        <v>9.004265196139837</v>
      </c>
      <c r="F141">
        <f t="shared" si="21"/>
        <v>9.6281758528393782E-2</v>
      </c>
      <c r="G141">
        <f t="shared" si="22"/>
        <v>-0.94520048177808569</v>
      </c>
      <c r="I141">
        <f t="shared" si="23"/>
        <v>-0.70839355958824857</v>
      </c>
      <c r="J141">
        <f t="shared" si="24"/>
        <v>-4.3018202180485415E-3</v>
      </c>
      <c r="K141">
        <f t="shared" si="25"/>
        <v>-1.2922817810214786E-3</v>
      </c>
      <c r="M141">
        <f t="shared" si="26"/>
        <v>0.20006089833630267</v>
      </c>
      <c r="N141">
        <f t="shared" si="27"/>
        <v>3.966965847330958E-4</v>
      </c>
      <c r="O141">
        <f t="shared" si="28"/>
        <v>-1.2948749600681826E-4</v>
      </c>
    </row>
    <row r="142" spans="1:15" x14ac:dyDescent="0.25">
      <c r="A142">
        <v>78</v>
      </c>
      <c r="B142" s="36">
        <f t="shared" si="19"/>
        <v>1.56</v>
      </c>
      <c r="C142" s="46">
        <f t="shared" si="29"/>
        <v>0.88000000000000012</v>
      </c>
      <c r="E142">
        <f t="shared" si="20"/>
        <v>8.6127754050033225</v>
      </c>
      <c r="F142">
        <f t="shared" si="21"/>
        <v>7.8894315661839395E-2</v>
      </c>
      <c r="G142">
        <f t="shared" si="22"/>
        <v>-0.79401130786066765</v>
      </c>
      <c r="I142">
        <f t="shared" si="23"/>
        <v>-0.67759383960615072</v>
      </c>
      <c r="J142">
        <f t="shared" si="24"/>
        <v>-4.3141782927066845E-3</v>
      </c>
      <c r="K142">
        <f t="shared" si="25"/>
        <v>1.646406612443984E-4</v>
      </c>
      <c r="M142">
        <f t="shared" si="26"/>
        <v>0.19136259840863731</v>
      </c>
      <c r="N142">
        <f t="shared" si="27"/>
        <v>3.9001119376538487E-4</v>
      </c>
      <c r="O142">
        <f t="shared" si="28"/>
        <v>-5.5481806248425377E-4</v>
      </c>
    </row>
    <row r="143" spans="1:15" x14ac:dyDescent="0.25">
      <c r="A143">
        <v>79</v>
      </c>
      <c r="B143" s="36">
        <f t="shared" si="19"/>
        <v>1.58</v>
      </c>
      <c r="C143" s="46">
        <f t="shared" si="29"/>
        <v>0.84000000000000008</v>
      </c>
      <c r="E143">
        <f t="shared" si="20"/>
        <v>8.2212856138668062</v>
      </c>
      <c r="F143">
        <f t="shared" si="21"/>
        <v>6.4499528805070316E-2</v>
      </c>
      <c r="G143">
        <f t="shared" si="22"/>
        <v>-0.64608799889277624</v>
      </c>
      <c r="I143">
        <f t="shared" si="23"/>
        <v>-0.64679411962405298</v>
      </c>
      <c r="J143">
        <f t="shared" si="24"/>
        <v>-4.2913140088249903E-3</v>
      </c>
      <c r="K143">
        <f t="shared" si="25"/>
        <v>2.2082922811798092E-3</v>
      </c>
      <c r="M143">
        <f t="shared" si="26"/>
        <v>0.18266429848097199</v>
      </c>
      <c r="N143">
        <f t="shared" si="27"/>
        <v>3.742060567483916E-4</v>
      </c>
      <c r="O143">
        <f t="shared" si="28"/>
        <v>-1.0245388783809665E-3</v>
      </c>
    </row>
    <row r="144" spans="1:15" x14ac:dyDescent="0.25">
      <c r="A144">
        <v>80</v>
      </c>
      <c r="B144" s="36">
        <f t="shared" si="19"/>
        <v>1.6</v>
      </c>
      <c r="C144" s="46">
        <f t="shared" si="29"/>
        <v>0.8</v>
      </c>
      <c r="E144">
        <f t="shared" si="20"/>
        <v>7.8297958227302917</v>
      </c>
      <c r="F144">
        <f t="shared" si="21"/>
        <v>5.3022973801761714E-2</v>
      </c>
      <c r="G144">
        <f t="shared" si="22"/>
        <v>-0.50233704407692048</v>
      </c>
      <c r="I144">
        <f t="shared" si="23"/>
        <v>-0.61599439964195524</v>
      </c>
      <c r="J144">
        <f t="shared" si="24"/>
        <v>-4.2229179800421322E-3</v>
      </c>
      <c r="K144">
        <f t="shared" si="25"/>
        <v>4.6902407769681001E-3</v>
      </c>
      <c r="M144">
        <f t="shared" si="26"/>
        <v>0.17396599855330663</v>
      </c>
      <c r="N144">
        <f t="shared" si="27"/>
        <v>3.4941407755065653E-4</v>
      </c>
      <c r="O144">
        <f t="shared" si="28"/>
        <v>-1.4370644209868993E-3</v>
      </c>
    </row>
    <row r="145" spans="1:15" x14ac:dyDescent="0.25">
      <c r="A145">
        <v>81</v>
      </c>
      <c r="B145" s="36">
        <f t="shared" si="19"/>
        <v>1.62</v>
      </c>
      <c r="C145" s="46">
        <f t="shared" si="29"/>
        <v>0.76</v>
      </c>
      <c r="E145">
        <f t="shared" si="20"/>
        <v>7.4383060315937772</v>
      </c>
      <c r="F145">
        <f t="shared" si="21"/>
        <v>4.4372366836547286E-2</v>
      </c>
      <c r="G145">
        <f t="shared" si="22"/>
        <v>-0.36363700965034224</v>
      </c>
      <c r="I145">
        <f t="shared" si="23"/>
        <v>-0.58519467965985739</v>
      </c>
      <c r="J145">
        <f t="shared" si="24"/>
        <v>-4.1019658292419242E-3</v>
      </c>
      <c r="K145">
        <f t="shared" si="25"/>
        <v>7.4324043176209019E-3</v>
      </c>
      <c r="M145">
        <f t="shared" si="26"/>
        <v>0.16526769862564131</v>
      </c>
      <c r="N145">
        <f t="shared" si="27"/>
        <v>3.1769798641225502E-4</v>
      </c>
      <c r="O145">
        <f t="shared" si="28"/>
        <v>-1.7045240381289588E-3</v>
      </c>
    </row>
    <row r="146" spans="1:15" x14ac:dyDescent="0.25">
      <c r="A146">
        <v>82</v>
      </c>
      <c r="B146" s="36">
        <f t="shared" si="19"/>
        <v>1.6400000000000001</v>
      </c>
      <c r="C146" s="46">
        <f t="shared" si="29"/>
        <v>0.72</v>
      </c>
      <c r="E146">
        <f t="shared" si="20"/>
        <v>7.0468162404572618</v>
      </c>
      <c r="F146">
        <f t="shared" si="21"/>
        <v>3.8438176869840454E-2</v>
      </c>
      <c r="G146">
        <f t="shared" si="22"/>
        <v>-0.2308331750420019</v>
      </c>
      <c r="I146">
        <f t="shared" si="23"/>
        <v>-0.55439495967775965</v>
      </c>
      <c r="J146">
        <f t="shared" si="24"/>
        <v>-3.9251861505549927E-3</v>
      </c>
      <c r="K146">
        <f t="shared" si="25"/>
        <v>1.0239814734692185E-2</v>
      </c>
      <c r="M146">
        <f t="shared" si="26"/>
        <v>0.15656939869797595</v>
      </c>
      <c r="N146">
        <f t="shared" si="27"/>
        <v>2.8257997001366697E-4</v>
      </c>
      <c r="O146">
        <f t="shared" si="28"/>
        <v>-1.7714575464468942E-3</v>
      </c>
    </row>
    <row r="147" spans="1:15" x14ac:dyDescent="0.25">
      <c r="A147">
        <v>83</v>
      </c>
      <c r="B147" s="36">
        <f t="shared" si="19"/>
        <v>1.6600000000000001</v>
      </c>
      <c r="C147" s="46">
        <f t="shared" si="29"/>
        <v>0.67999999999999994</v>
      </c>
      <c r="E147">
        <f t="shared" si="20"/>
        <v>6.6553264493207474</v>
      </c>
      <c r="F147">
        <f t="shared" si="21"/>
        <v>3.5094343219269804E-2</v>
      </c>
      <c r="G147">
        <f t="shared" si="22"/>
        <v>-0.10473238739317411</v>
      </c>
      <c r="I147">
        <f t="shared" si="23"/>
        <v>-0.5235952396956618</v>
      </c>
      <c r="J147">
        <f t="shared" si="24"/>
        <v>-3.69326074399793E-3</v>
      </c>
      <c r="K147">
        <f t="shared" si="25"/>
        <v>1.2914466920849851E-2</v>
      </c>
      <c r="M147">
        <f t="shared" si="26"/>
        <v>0.14787109877031063</v>
      </c>
      <c r="N147">
        <f t="shared" si="27"/>
        <v>2.4826417680852273E-4</v>
      </c>
      <c r="O147">
        <f t="shared" si="28"/>
        <v>-1.6262828164082901E-3</v>
      </c>
    </row>
    <row r="148" spans="1:15" x14ac:dyDescent="0.25">
      <c r="A148">
        <v>84</v>
      </c>
      <c r="B148" s="36">
        <f t="shared" si="19"/>
        <v>1.68</v>
      </c>
      <c r="C148" s="46">
        <f t="shared" si="29"/>
        <v>0.6399999999999999</v>
      </c>
      <c r="E148">
        <f t="shared" si="20"/>
        <v>6.263836658184232</v>
      </c>
      <c r="F148">
        <f t="shared" si="21"/>
        <v>3.4199093605067218E-2</v>
      </c>
      <c r="G148">
        <f t="shared" si="22"/>
        <v>1.3901834273308905E-2</v>
      </c>
      <c r="I148">
        <f t="shared" si="23"/>
        <v>-0.49279551971356406</v>
      </c>
      <c r="J148">
        <f t="shared" si="24"/>
        <v>-3.410745169670376E-3</v>
      </c>
      <c r="K148">
        <f t="shared" si="25"/>
        <v>1.5269271557385587E-2</v>
      </c>
      <c r="M148">
        <f t="shared" si="26"/>
        <v>0.13917279884264527</v>
      </c>
      <c r="N148">
        <f t="shared" si="27"/>
        <v>2.1872351301729763E-4</v>
      </c>
      <c r="O148">
        <f t="shared" si="28"/>
        <v>-1.3031715383766194E-3</v>
      </c>
    </row>
    <row r="149" spans="1:15" x14ac:dyDescent="0.25">
      <c r="A149">
        <v>85</v>
      </c>
      <c r="B149" s="36">
        <f t="shared" si="19"/>
        <v>1.7</v>
      </c>
      <c r="C149" s="46">
        <f t="shared" si="29"/>
        <v>0.59999999999999987</v>
      </c>
      <c r="E149">
        <f t="shared" si="20"/>
        <v>5.8723468670477175</v>
      </c>
      <c r="F149">
        <f t="shared" si="21"/>
        <v>3.5595857366904272E-2</v>
      </c>
      <c r="G149">
        <f t="shared" si="22"/>
        <v>0.12435391556675605</v>
      </c>
      <c r="I149">
        <f t="shared" si="23"/>
        <v>-0.46199579973146626</v>
      </c>
      <c r="J149">
        <f t="shared" si="24"/>
        <v>-3.0857174375680928E-3</v>
      </c>
      <c r="K149">
        <f t="shared" si="25"/>
        <v>1.7141128852198102E-2</v>
      </c>
      <c r="M149">
        <f t="shared" si="26"/>
        <v>0.13047449891497995</v>
      </c>
      <c r="N149">
        <f t="shared" si="27"/>
        <v>1.9684891709602129E-4</v>
      </c>
      <c r="O149">
        <f t="shared" si="28"/>
        <v>-8.7406415168533001E-4</v>
      </c>
    </row>
    <row r="150" spans="1:15" x14ac:dyDescent="0.25">
      <c r="A150">
        <v>86</v>
      </c>
      <c r="B150" s="36">
        <f t="shared" si="19"/>
        <v>1.72</v>
      </c>
      <c r="C150" s="46">
        <f t="shared" si="29"/>
        <v>0.55999999999999983</v>
      </c>
      <c r="E150">
        <f t="shared" si="20"/>
        <v>5.4808570759112021</v>
      </c>
      <c r="F150">
        <f t="shared" si="21"/>
        <v>3.9114267983975992E-2</v>
      </c>
      <c r="G150">
        <f t="shared" si="22"/>
        <v>0.22596053605301769</v>
      </c>
      <c r="I150">
        <f t="shared" si="23"/>
        <v>-0.43119607974936847</v>
      </c>
      <c r="J150">
        <f t="shared" si="24"/>
        <v>-2.7291817109422515E-3</v>
      </c>
      <c r="K150">
        <f t="shared" si="25"/>
        <v>1.8402210625334404E-2</v>
      </c>
      <c r="M150">
        <f t="shared" si="26"/>
        <v>0.12177619898731461</v>
      </c>
      <c r="N150">
        <f t="shared" si="27"/>
        <v>1.8384309874851346E-4</v>
      </c>
      <c r="O150">
        <f t="shared" si="28"/>
        <v>-4.326782287783883E-4</v>
      </c>
    </row>
    <row r="151" spans="1:15" x14ac:dyDescent="0.25">
      <c r="A151">
        <v>87</v>
      </c>
      <c r="B151" s="36">
        <f t="shared" si="19"/>
        <v>1.74</v>
      </c>
      <c r="C151" s="46">
        <f t="shared" si="29"/>
        <v>0.5199999999999998</v>
      </c>
      <c r="E151">
        <f t="shared" si="20"/>
        <v>5.0893672847746876</v>
      </c>
      <c r="F151">
        <f t="shared" si="21"/>
        <v>4.4571248492058374E-2</v>
      </c>
      <c r="G151">
        <f t="shared" si="22"/>
        <v>0.31811460548153697</v>
      </c>
      <c r="I151">
        <f t="shared" si="23"/>
        <v>-0.40039635976727067</v>
      </c>
      <c r="J151">
        <f t="shared" si="24"/>
        <v>-2.3542709204800102E-3</v>
      </c>
      <c r="K151">
        <f t="shared" si="25"/>
        <v>1.896867138063402E-2</v>
      </c>
      <c r="M151">
        <f t="shared" si="26"/>
        <v>0.11307789905964927</v>
      </c>
      <c r="N151">
        <f t="shared" si="27"/>
        <v>1.7898563626459773E-4</v>
      </c>
      <c r="O151">
        <f t="shared" si="28"/>
        <v>-7.4059643149841778E-5</v>
      </c>
    </row>
    <row r="152" spans="1:15" x14ac:dyDescent="0.25">
      <c r="A152">
        <v>88</v>
      </c>
      <c r="B152" s="36">
        <f t="shared" si="19"/>
        <v>1.76</v>
      </c>
      <c r="C152" s="46">
        <f t="shared" si="29"/>
        <v>0.47999999999999982</v>
      </c>
      <c r="E152">
        <f t="shared" si="20"/>
        <v>4.6978774936381731</v>
      </c>
      <c r="F152">
        <f t="shared" si="21"/>
        <v>5.1772172894053455E-2</v>
      </c>
      <c r="G152">
        <f t="shared" si="22"/>
        <v>0.40026888312667591</v>
      </c>
      <c r="I152">
        <f t="shared" si="23"/>
        <v>-0.36959663978517293</v>
      </c>
      <c r="J152">
        <f t="shared" si="24"/>
        <v>-1.9753059824517399E-3</v>
      </c>
      <c r="K152">
        <f t="shared" si="25"/>
        <v>1.880619606548398E-2</v>
      </c>
      <c r="M152">
        <f t="shared" si="26"/>
        <v>0.10437959913198394</v>
      </c>
      <c r="N152">
        <f t="shared" si="27"/>
        <v>1.7981472900515058E-4</v>
      </c>
      <c r="O152">
        <f t="shared" si="28"/>
        <v>1.2586573754918878E-4</v>
      </c>
    </row>
    <row r="153" spans="1:15" x14ac:dyDescent="0.25">
      <c r="A153">
        <v>89</v>
      </c>
      <c r="B153" s="36">
        <f t="shared" si="19"/>
        <v>1.78</v>
      </c>
      <c r="C153" s="46">
        <f t="shared" si="29"/>
        <v>0.43999999999999984</v>
      </c>
      <c r="E153">
        <f t="shared" si="20"/>
        <v>4.3063877025016586</v>
      </c>
      <c r="F153">
        <f t="shared" si="21"/>
        <v>6.05120962071602E-2</v>
      </c>
      <c r="G153">
        <f t="shared" si="22"/>
        <v>0.47193921871663452</v>
      </c>
      <c r="I153">
        <f t="shared" si="23"/>
        <v>-0.33879691980307519</v>
      </c>
      <c r="J153">
        <f t="shared" si="24"/>
        <v>-1.6067789415776996E-3</v>
      </c>
      <c r="K153">
        <f t="shared" si="25"/>
        <v>1.7932019459117376E-2</v>
      </c>
      <c r="M153">
        <f t="shared" si="26"/>
        <v>9.5681299204318615E-2</v>
      </c>
      <c r="N153">
        <f t="shared" si="27"/>
        <v>1.8268070990225697E-4</v>
      </c>
      <c r="O153">
        <f t="shared" si="28"/>
        <v>1.2634455960395521E-4</v>
      </c>
    </row>
    <row r="154" spans="1:15" x14ac:dyDescent="0.25">
      <c r="A154">
        <v>90</v>
      </c>
      <c r="B154" s="36">
        <f t="shared" si="19"/>
        <v>1.8</v>
      </c>
      <c r="C154" s="46">
        <f t="shared" si="29"/>
        <v>0.39999999999999986</v>
      </c>
      <c r="E154">
        <f t="shared" si="20"/>
        <v>3.9148979113651441</v>
      </c>
      <c r="F154">
        <f t="shared" si="21"/>
        <v>7.0577045382969453E-2</v>
      </c>
      <c r="G154">
        <f t="shared" si="22"/>
        <v>0.53270739581267901</v>
      </c>
      <c r="I154">
        <f t="shared" si="23"/>
        <v>-0.30799719982097745</v>
      </c>
      <c r="J154">
        <f t="shared" si="24"/>
        <v>-1.2623321746615835E-3</v>
      </c>
      <c r="K154">
        <f t="shared" si="25"/>
        <v>1.6413303238366136E-2</v>
      </c>
      <c r="M154">
        <f t="shared" si="26"/>
        <v>8.6982999276653289E-2</v>
      </c>
      <c r="N154">
        <f t="shared" si="27"/>
        <v>1.8354714252176836E-4</v>
      </c>
      <c r="O154">
        <f t="shared" si="28"/>
        <v>-6.9936240848934481E-5</v>
      </c>
    </row>
    <row r="155" spans="1:15" x14ac:dyDescent="0.25">
      <c r="A155">
        <v>91</v>
      </c>
      <c r="B155" s="36">
        <f t="shared" si="19"/>
        <v>1.82</v>
      </c>
      <c r="C155" s="46">
        <f t="shared" si="29"/>
        <v>0.35999999999999988</v>
      </c>
      <c r="E155">
        <f t="shared" si="20"/>
        <v>3.52340812022863</v>
      </c>
      <c r="F155">
        <f t="shared" si="21"/>
        <v>8.1745362978880756E-2</v>
      </c>
      <c r="G155">
        <f t="shared" si="22"/>
        <v>0.58222356100343386</v>
      </c>
      <c r="I155">
        <f t="shared" si="23"/>
        <v>-0.27719747983887971</v>
      </c>
      <c r="J155">
        <f t="shared" si="24"/>
        <v>-9.5380549361875531E-4</v>
      </c>
      <c r="K155">
        <f t="shared" si="25"/>
        <v>1.4362013894135927E-2</v>
      </c>
      <c r="M155">
        <f t="shared" si="26"/>
        <v>7.8284699348987963E-2</v>
      </c>
      <c r="N155">
        <f t="shared" si="27"/>
        <v>1.7886384689916245E-4</v>
      </c>
      <c r="O155">
        <f t="shared" si="28"/>
        <v>-4.1803462634851577E-4</v>
      </c>
    </row>
    <row r="156" spans="1:15" x14ac:dyDescent="0.25">
      <c r="A156">
        <v>92</v>
      </c>
      <c r="B156" s="36">
        <f t="shared" si="19"/>
        <v>1.84</v>
      </c>
      <c r="C156" s="46">
        <f t="shared" si="29"/>
        <v>0.3199999999999999</v>
      </c>
      <c r="E156">
        <f t="shared" si="20"/>
        <v>3.1319183290921155</v>
      </c>
      <c r="F156">
        <f t="shared" si="21"/>
        <v>9.3789095152375712E-2</v>
      </c>
      <c r="G156">
        <f t="shared" si="22"/>
        <v>0.62020822487793825</v>
      </c>
      <c r="I156">
        <f t="shared" si="23"/>
        <v>-0.24639775985678197</v>
      </c>
      <c r="J156">
        <f t="shared" si="24"/>
        <v>-6.9041763803476296E-4</v>
      </c>
      <c r="K156">
        <f t="shared" si="25"/>
        <v>1.1926689676949646E-2</v>
      </c>
      <c r="M156">
        <f t="shared" si="26"/>
        <v>6.9586399421322637E-2</v>
      </c>
      <c r="N156">
        <f t="shared" si="27"/>
        <v>1.6632319463218771E-4</v>
      </c>
      <c r="O156">
        <f t="shared" si="28"/>
        <v>-8.4100463159394751E-4</v>
      </c>
    </row>
    <row r="157" spans="1:15" x14ac:dyDescent="0.25">
      <c r="A157">
        <v>93</v>
      </c>
      <c r="B157" s="36">
        <f t="shared" si="19"/>
        <v>1.86</v>
      </c>
      <c r="C157" s="46">
        <f t="shared" si="29"/>
        <v>0.27999999999999992</v>
      </c>
      <c r="E157">
        <f t="shared" si="20"/>
        <v>2.740428537955601</v>
      </c>
      <c r="F157">
        <f t="shared" si="21"/>
        <v>0.10647541529563134</v>
      </c>
      <c r="G157">
        <f t="shared" si="22"/>
        <v>0.64645382342073299</v>
      </c>
      <c r="I157">
        <f t="shared" si="23"/>
        <v>-0.21559803987468423</v>
      </c>
      <c r="J157">
        <f t="shared" si="24"/>
        <v>-4.7813866429001484E-4</v>
      </c>
      <c r="K157">
        <f t="shared" si="25"/>
        <v>9.2817004975068659E-3</v>
      </c>
      <c r="M157">
        <f t="shared" si="26"/>
        <v>6.0888099493657304E-2</v>
      </c>
      <c r="N157">
        <f t="shared" si="27"/>
        <v>1.4533874348350424E-4</v>
      </c>
      <c r="O157">
        <f t="shared" si="28"/>
        <v>-1.2468832586180884E-3</v>
      </c>
    </row>
    <row r="158" spans="1:15" x14ac:dyDescent="0.25">
      <c r="A158">
        <v>94</v>
      </c>
      <c r="B158" s="36">
        <f t="shared" si="19"/>
        <v>1.8800000000000001</v>
      </c>
      <c r="C158" s="46">
        <f t="shared" si="29"/>
        <v>0.23999999999999991</v>
      </c>
      <c r="E158">
        <f t="shared" si="20"/>
        <v>2.3489387468190865</v>
      </c>
      <c r="F158">
        <f t="shared" si="21"/>
        <v>0.11956807442816446</v>
      </c>
      <c r="G158">
        <f t="shared" si="22"/>
        <v>0.66082583121568195</v>
      </c>
      <c r="I158">
        <f t="shared" si="23"/>
        <v>-0.18479831989258647</v>
      </c>
      <c r="J158">
        <f t="shared" si="24"/>
        <v>-3.1929585974590726E-4</v>
      </c>
      <c r="K158">
        <f t="shared" si="25"/>
        <v>6.6147762547242757E-3</v>
      </c>
      <c r="M158">
        <f t="shared" si="26"/>
        <v>5.2189799565991971E-2</v>
      </c>
      <c r="N158">
        <f t="shared" si="27"/>
        <v>1.1714721483153943E-4</v>
      </c>
      <c r="O158">
        <f t="shared" si="28"/>
        <v>-1.5486676099151107E-3</v>
      </c>
    </row>
    <row r="159" spans="1:15" x14ac:dyDescent="0.25">
      <c r="A159">
        <v>95</v>
      </c>
      <c r="B159" s="36">
        <f t="shared" si="19"/>
        <v>1.9000000000000001</v>
      </c>
      <c r="C159" s="46">
        <f t="shared" si="29"/>
        <v>0.1999999999999999</v>
      </c>
      <c r="E159">
        <f t="shared" si="20"/>
        <v>1.9574489556825718</v>
      </c>
      <c r="F159">
        <f t="shared" si="21"/>
        <v>0.13282886932077076</v>
      </c>
      <c r="G159">
        <f t="shared" si="22"/>
        <v>0.66326342063542476</v>
      </c>
      <c r="I159">
        <f t="shared" si="23"/>
        <v>-0.1539985999104887</v>
      </c>
      <c r="J159">
        <f t="shared" si="24"/>
        <v>-2.124390438080752E-4</v>
      </c>
      <c r="K159">
        <f t="shared" si="25"/>
        <v>4.1136946938659198E-3</v>
      </c>
      <c r="M159">
        <f t="shared" si="26"/>
        <v>4.3491499638326638E-2</v>
      </c>
      <c r="N159">
        <f t="shared" si="27"/>
        <v>8.4517163005856796E-5</v>
      </c>
      <c r="O159">
        <f t="shared" si="28"/>
        <v>-1.6829464280151993E-3</v>
      </c>
    </row>
    <row r="160" spans="1:15" x14ac:dyDescent="0.25">
      <c r="A160">
        <v>96</v>
      </c>
      <c r="B160" s="36">
        <f t="shared" si="19"/>
        <v>1.92</v>
      </c>
      <c r="C160" s="46">
        <f t="shared" si="29"/>
        <v>0.15999999999999989</v>
      </c>
      <c r="E160">
        <f t="shared" si="20"/>
        <v>1.5659591645460573</v>
      </c>
      <c r="F160">
        <f t="shared" si="21"/>
        <v>0.14601911923572136</v>
      </c>
      <c r="G160">
        <f t="shared" si="22"/>
        <v>0.65377966401297183</v>
      </c>
      <c r="I160">
        <f t="shared" si="23"/>
        <v>-0.12319887992839094</v>
      </c>
      <c r="J160">
        <f t="shared" si="24"/>
        <v>-1.5247266530729855E-4</v>
      </c>
      <c r="K160">
        <f t="shared" si="25"/>
        <v>1.9530719225559943E-3</v>
      </c>
      <c r="M160">
        <f t="shared" si="26"/>
        <v>3.4793199710661304E-2</v>
      </c>
      <c r="N160">
        <f t="shared" si="27"/>
        <v>5.1132458447789752E-5</v>
      </c>
      <c r="O160">
        <f t="shared" si="28"/>
        <v>-1.6232000894782898E-3</v>
      </c>
    </row>
    <row r="161" spans="1:15" x14ac:dyDescent="0.25">
      <c r="A161">
        <v>97</v>
      </c>
      <c r="B161" s="36">
        <f t="shared" si="19"/>
        <v>1.94</v>
      </c>
      <c r="C161" s="46">
        <f t="shared" si="29"/>
        <v>0.11999999999999988</v>
      </c>
      <c r="E161">
        <f t="shared" si="20"/>
        <v>1.1744693734095426</v>
      </c>
      <c r="F161">
        <f t="shared" si="21"/>
        <v>0.1589011421364204</v>
      </c>
      <c r="G161">
        <f t="shared" si="22"/>
        <v>0.63246127862346901</v>
      </c>
      <c r="I161">
        <f t="shared" si="23"/>
        <v>-9.2399159946293177E-2</v>
      </c>
      <c r="J161">
        <f t="shared" si="24"/>
        <v>-1.3104327901382529E-4</v>
      </c>
      <c r="K161">
        <f t="shared" si="25"/>
        <v>2.8218397959145025E-4</v>
      </c>
      <c r="M161">
        <f t="shared" si="26"/>
        <v>2.6094899782995971E-2</v>
      </c>
      <c r="N161">
        <f t="shared" si="27"/>
        <v>2.0787651202751831E-5</v>
      </c>
      <c r="O161">
        <f t="shared" si="28"/>
        <v>-1.3849848509357005E-3</v>
      </c>
    </row>
    <row r="162" spans="1:15" x14ac:dyDescent="0.25">
      <c r="A162">
        <v>98</v>
      </c>
      <c r="B162" s="36">
        <f t="shared" si="19"/>
        <v>1.96</v>
      </c>
      <c r="C162" s="46">
        <f t="shared" si="29"/>
        <v>7.9999999999999877E-2</v>
      </c>
      <c r="E162">
        <f t="shared" si="20"/>
        <v>0.78297958227302789</v>
      </c>
      <c r="F162">
        <f t="shared" si="21"/>
        <v>0.17123972124457032</v>
      </c>
      <c r="G162">
        <f t="shared" si="22"/>
        <v>0.59946791713007319</v>
      </c>
      <c r="I162">
        <f t="shared" si="23"/>
        <v>-6.1599439964195417E-2</v>
      </c>
      <c r="J162">
        <f t="shared" si="24"/>
        <v>-1.3715311055377649E-4</v>
      </c>
      <c r="K162">
        <f t="shared" si="25"/>
        <v>-7.8533207139958299E-4</v>
      </c>
      <c r="M162">
        <f t="shared" si="26"/>
        <v>1.7396599855330635E-2</v>
      </c>
      <c r="N162">
        <f t="shared" si="27"/>
        <v>-3.4292004717438388E-6</v>
      </c>
      <c r="O162">
        <f t="shared" si="28"/>
        <v>-1.0220005374545974E-3</v>
      </c>
    </row>
    <row r="163" spans="1:15" x14ac:dyDescent="0.25">
      <c r="A163">
        <v>99</v>
      </c>
      <c r="B163" s="36">
        <f t="shared" si="19"/>
        <v>1.98</v>
      </c>
      <c r="C163" s="46">
        <f t="shared" si="29"/>
        <v>3.9999999999999876E-2</v>
      </c>
      <c r="E163">
        <f t="shared" si="20"/>
        <v>0.39148979113651333</v>
      </c>
      <c r="F163">
        <f t="shared" si="21"/>
        <v>0.18280355290405195</v>
      </c>
      <c r="G163">
        <f t="shared" si="22"/>
        <v>0.55503100895072133</v>
      </c>
      <c r="I163">
        <f t="shared" si="23"/>
        <v>-3.0799719982097663E-2</v>
      </c>
      <c r="J163">
        <f t="shared" si="24"/>
        <v>-1.5795474823917242E-4</v>
      </c>
      <c r="K163">
        <f t="shared" si="25"/>
        <v>-1.1791880229508949E-3</v>
      </c>
      <c r="M163">
        <f t="shared" si="26"/>
        <v>8.6982999276653053E-3</v>
      </c>
      <c r="N163">
        <f t="shared" si="27"/>
        <v>-1.9790413354245514E-5</v>
      </c>
      <c r="O163">
        <f t="shared" si="28"/>
        <v>-6.1401443007127749E-4</v>
      </c>
    </row>
    <row r="164" spans="1:15" x14ac:dyDescent="0.25">
      <c r="A164">
        <v>100</v>
      </c>
      <c r="B164" s="36">
        <f t="shared" si="19"/>
        <v>2</v>
      </c>
      <c r="C164" s="46">
        <f t="shared" si="29"/>
        <v>-1.2490009027033011E-16</v>
      </c>
      <c r="E164">
        <f t="shared" si="20"/>
        <v>-1.2224277563215838E-15</v>
      </c>
      <c r="F164">
        <f t="shared" si="21"/>
        <v>0.1933666668475687</v>
      </c>
      <c r="G164">
        <f t="shared" si="22"/>
        <v>0.49945216076509219</v>
      </c>
      <c r="I164">
        <f t="shared" si="23"/>
        <v>9.6172195151622497E-17</v>
      </c>
      <c r="J164">
        <f t="shared" si="24"/>
        <v>-1.7966961716117219E-4</v>
      </c>
      <c r="K164">
        <f t="shared" si="25"/>
        <v>-8.7704365296438177E-4</v>
      </c>
      <c r="M164">
        <f t="shared" si="26"/>
        <v>-2.7160461154095145E-17</v>
      </c>
      <c r="N164">
        <f t="shared" si="27"/>
        <v>-2.8281008873836598E-5</v>
      </c>
      <c r="O164">
        <f t="shared" si="28"/>
        <v>-2.4935097952034506E-4</v>
      </c>
    </row>
    <row r="165" spans="1:15" x14ac:dyDescent="0.25">
      <c r="A165">
        <v>101</v>
      </c>
      <c r="B165" s="36">
        <f t="shared" si="19"/>
        <v>2.02</v>
      </c>
      <c r="C165" s="46">
        <v>0</v>
      </c>
      <c r="E165">
        <f t="shared" si="20"/>
        <v>0</v>
      </c>
      <c r="F165">
        <f t="shared" si="21"/>
        <v>0.20273588600795558</v>
      </c>
      <c r="G165">
        <f t="shared" si="22"/>
        <v>0.43701092922438628</v>
      </c>
      <c r="I165">
        <f t="shared" si="23"/>
        <v>0</v>
      </c>
      <c r="J165">
        <f t="shared" si="24"/>
        <v>-1.906065944640919E-4</v>
      </c>
      <c r="K165">
        <f t="shared" si="25"/>
        <v>-2.1106087751248783E-4</v>
      </c>
      <c r="M165">
        <f t="shared" si="26"/>
        <v>0</v>
      </c>
      <c r="N165">
        <f t="shared" si="27"/>
        <v>-3.0006454775036199E-5</v>
      </c>
      <c r="O165">
        <f t="shared" si="28"/>
        <v>7.9211273055491193E-5</v>
      </c>
    </row>
    <row r="166" spans="1:15" x14ac:dyDescent="0.25">
      <c r="A166">
        <v>102</v>
      </c>
      <c r="B166" s="36">
        <f t="shared" si="19"/>
        <v>2.04</v>
      </c>
      <c r="C166" s="46">
        <v>0</v>
      </c>
      <c r="E166">
        <f t="shared" si="20"/>
        <v>0</v>
      </c>
      <c r="F166">
        <f t="shared" si="21"/>
        <v>0.21083007683686666</v>
      </c>
      <c r="G166">
        <f t="shared" si="22"/>
        <v>0.3720161162518214</v>
      </c>
      <c r="I166">
        <f t="shared" si="23"/>
        <v>0</v>
      </c>
      <c r="J166">
        <f t="shared" si="24"/>
        <v>-1.8804836852399635E-4</v>
      </c>
      <c r="K166">
        <f t="shared" si="25"/>
        <v>4.6446466537231886E-4</v>
      </c>
      <c r="M166">
        <f t="shared" si="26"/>
        <v>0</v>
      </c>
      <c r="N166">
        <f t="shared" si="27"/>
        <v>-2.5257998890493112E-5</v>
      </c>
      <c r="O166">
        <f t="shared" si="28"/>
        <v>3.8615145602812948E-4</v>
      </c>
    </row>
    <row r="167" spans="1:15" x14ac:dyDescent="0.25">
      <c r="A167">
        <v>103</v>
      </c>
      <c r="B167" s="36">
        <f t="shared" si="19"/>
        <v>2.06</v>
      </c>
      <c r="C167" s="46">
        <v>0</v>
      </c>
      <c r="E167">
        <f t="shared" si="20"/>
        <v>0</v>
      </c>
      <c r="F167">
        <f t="shared" si="21"/>
        <v>0.2176022220358734</v>
      </c>
      <c r="G167">
        <f t="shared" si="22"/>
        <v>0.30487542025682146</v>
      </c>
      <c r="I167">
        <f t="shared" si="23"/>
        <v>0</v>
      </c>
      <c r="J167">
        <f t="shared" si="24"/>
        <v>-1.7228237765664611E-4</v>
      </c>
      <c r="K167">
        <f t="shared" si="25"/>
        <v>1.1019375696368651E-3</v>
      </c>
      <c r="M167">
        <f t="shared" si="26"/>
        <v>0</v>
      </c>
      <c r="N167">
        <f t="shared" si="27"/>
        <v>-1.5146859524917383E-5</v>
      </c>
      <c r="O167">
        <f t="shared" si="28"/>
        <v>6.0579646611694303E-4</v>
      </c>
    </row>
    <row r="168" spans="1:15" x14ac:dyDescent="0.25">
      <c r="A168">
        <v>104</v>
      </c>
      <c r="B168" s="36">
        <f t="shared" si="19"/>
        <v>2.08</v>
      </c>
      <c r="C168" s="46">
        <v>0</v>
      </c>
      <c r="E168">
        <f t="shared" si="20"/>
        <v>0</v>
      </c>
      <c r="F168">
        <f t="shared" si="21"/>
        <v>0.22301358560263573</v>
      </c>
      <c r="G168">
        <f t="shared" si="22"/>
        <v>0.23600884033332264</v>
      </c>
      <c r="I168">
        <f t="shared" si="23"/>
        <v>0</v>
      </c>
      <c r="J168">
        <f t="shared" si="24"/>
        <v>-1.4452286249829377E-4</v>
      </c>
      <c r="K168">
        <f t="shared" si="25"/>
        <v>1.6568182874632433E-3</v>
      </c>
      <c r="M168">
        <f t="shared" si="26"/>
        <v>0</v>
      </c>
      <c r="N168">
        <f t="shared" si="27"/>
        <v>-1.9213984244560156E-6</v>
      </c>
      <c r="O168">
        <f t="shared" si="28"/>
        <v>6.9215557976530073E-4</v>
      </c>
    </row>
    <row r="169" spans="1:15" x14ac:dyDescent="0.25">
      <c r="A169">
        <v>105</v>
      </c>
      <c r="B169" s="36">
        <f t="shared" si="19"/>
        <v>2.1</v>
      </c>
      <c r="C169" s="46">
        <v>0</v>
      </c>
      <c r="E169">
        <f t="shared" si="20"/>
        <v>0</v>
      </c>
      <c r="F169">
        <f t="shared" si="21"/>
        <v>0.227033932701106</v>
      </c>
      <c r="G169">
        <f t="shared" si="22"/>
        <v>0.16584605159989374</v>
      </c>
      <c r="I169">
        <f t="shared" si="23"/>
        <v>0</v>
      </c>
      <c r="J169">
        <f t="shared" si="24"/>
        <v>-1.0681806958987005E-4</v>
      </c>
      <c r="K169">
        <f t="shared" si="25"/>
        <v>2.0907318965222525E-3</v>
      </c>
      <c r="M169">
        <f t="shared" si="26"/>
        <v>0</v>
      </c>
      <c r="N169">
        <f t="shared" si="27"/>
        <v>1.1532061853894293E-5</v>
      </c>
      <c r="O169">
        <f t="shared" si="28"/>
        <v>6.2853065643394873E-4</v>
      </c>
    </row>
    <row r="170" spans="1:15" x14ac:dyDescent="0.25">
      <c r="A170">
        <v>106</v>
      </c>
      <c r="B170" s="36">
        <f t="shared" si="19"/>
        <v>2.12</v>
      </c>
      <c r="C170" s="46">
        <v>0</v>
      </c>
      <c r="E170">
        <f t="shared" si="20"/>
        <v>0</v>
      </c>
      <c r="F170">
        <f t="shared" si="21"/>
        <v>0.22964169647483643</v>
      </c>
      <c r="G170">
        <f t="shared" si="22"/>
        <v>9.4823726928520258E-2</v>
      </c>
      <c r="I170">
        <f t="shared" si="23"/>
        <v>0</v>
      </c>
      <c r="J170">
        <f t="shared" si="24"/>
        <v>-6.1899526430626668E-5</v>
      </c>
      <c r="K170">
        <f t="shared" si="25"/>
        <v>2.3741184611161602E-3</v>
      </c>
      <c r="M170">
        <f t="shared" si="26"/>
        <v>0</v>
      </c>
      <c r="N170">
        <f t="shared" si="27"/>
        <v>2.2318565109527307E-5</v>
      </c>
      <c r="O170">
        <f t="shared" si="28"/>
        <v>4.3069559203098298E-4</v>
      </c>
    </row>
    <row r="171" spans="1:15" x14ac:dyDescent="0.25">
      <c r="A171">
        <v>107</v>
      </c>
      <c r="B171" s="36">
        <f t="shared" si="19"/>
        <v>2.14</v>
      </c>
      <c r="C171" s="46">
        <v>0</v>
      </c>
      <c r="E171">
        <f t="shared" si="20"/>
        <v>0</v>
      </c>
      <c r="F171">
        <f t="shared" si="21"/>
        <v>0.23082409089754743</v>
      </c>
      <c r="G171">
        <f t="shared" si="22"/>
        <v>2.3382821740578694E-2</v>
      </c>
      <c r="I171">
        <f t="shared" si="23"/>
        <v>0</v>
      </c>
      <c r="J171">
        <f t="shared" si="24"/>
        <v>-1.298445201684367E-5</v>
      </c>
      <c r="K171">
        <f t="shared" si="25"/>
        <v>2.4882422002289396E-3</v>
      </c>
      <c r="M171">
        <f t="shared" si="26"/>
        <v>0</v>
      </c>
      <c r="N171">
        <f t="shared" si="27"/>
        <v>2.8156901408479095E-5</v>
      </c>
      <c r="O171">
        <f t="shared" si="28"/>
        <v>1.4305156508715515E-4</v>
      </c>
    </row>
    <row r="172" spans="1:15" x14ac:dyDescent="0.25">
      <c r="A172">
        <v>108</v>
      </c>
      <c r="B172" s="36">
        <f t="shared" si="19"/>
        <v>2.16</v>
      </c>
      <c r="C172" s="46">
        <v>0</v>
      </c>
      <c r="E172">
        <f t="shared" si="20"/>
        <v>0</v>
      </c>
      <c r="F172">
        <f t="shared" si="21"/>
        <v>0.23057716909074732</v>
      </c>
      <c r="G172">
        <f t="shared" si="22"/>
        <v>-4.8034161262544443E-2</v>
      </c>
      <c r="I172">
        <f t="shared" si="23"/>
        <v>0</v>
      </c>
      <c r="J172">
        <f t="shared" si="24"/>
        <v>3.6454424583640741E-5</v>
      </c>
      <c r="K172">
        <f t="shared" si="25"/>
        <v>2.4264232356055386E-3</v>
      </c>
      <c r="M172">
        <f t="shared" si="26"/>
        <v>0</v>
      </c>
      <c r="N172">
        <f t="shared" si="27"/>
        <v>2.7861358866887395E-5</v>
      </c>
      <c r="O172">
        <f t="shared" si="28"/>
        <v>-1.7131725545771703E-4</v>
      </c>
    </row>
    <row r="173" spans="1:15" x14ac:dyDescent="0.25">
      <c r="A173">
        <v>109</v>
      </c>
      <c r="B173" s="36">
        <f t="shared" si="19"/>
        <v>2.1800000000000002</v>
      </c>
      <c r="C173" s="46">
        <v>0</v>
      </c>
      <c r="E173">
        <f t="shared" si="20"/>
        <v>0</v>
      </c>
      <c r="F173">
        <f t="shared" si="21"/>
        <v>0.22890582687655986</v>
      </c>
      <c r="G173">
        <f t="shared" si="22"/>
        <v>-0.11898591048249411</v>
      </c>
      <c r="I173">
        <f t="shared" si="23"/>
        <v>0</v>
      </c>
      <c r="J173">
        <f t="shared" si="24"/>
        <v>8.2935186082584527E-5</v>
      </c>
      <c r="K173">
        <f t="shared" si="25"/>
        <v>2.1944114650513796E-3</v>
      </c>
      <c r="M173">
        <f t="shared" si="26"/>
        <v>0</v>
      </c>
      <c r="N173">
        <f t="shared" si="27"/>
        <v>2.1581263812755636E-5</v>
      </c>
      <c r="O173">
        <f t="shared" si="28"/>
        <v>-4.4446473511146692E-4</v>
      </c>
    </row>
    <row r="174" spans="1:15" x14ac:dyDescent="0.25">
      <c r="A174">
        <v>110</v>
      </c>
      <c r="B174" s="36">
        <f t="shared" si="19"/>
        <v>2.2000000000000002</v>
      </c>
      <c r="C174" s="46">
        <v>0</v>
      </c>
      <c r="E174">
        <f t="shared" si="20"/>
        <v>0</v>
      </c>
      <c r="F174">
        <f t="shared" si="21"/>
        <v>0.22582375167291863</v>
      </c>
      <c r="G174">
        <f t="shared" si="22"/>
        <v>-0.18903502998967733</v>
      </c>
      <c r="I174">
        <f t="shared" si="23"/>
        <v>0</v>
      </c>
      <c r="J174">
        <f t="shared" si="24"/>
        <v>1.2321173334908103E-4</v>
      </c>
      <c r="K174">
        <f t="shared" si="25"/>
        <v>1.809883093561264E-3</v>
      </c>
      <c r="M174">
        <f t="shared" si="26"/>
        <v>0</v>
      </c>
      <c r="N174">
        <f t="shared" si="27"/>
        <v>1.0750209190119537E-5</v>
      </c>
      <c r="O174">
        <f t="shared" si="28"/>
        <v>-6.1825553015023009E-4</v>
      </c>
    </row>
    <row r="175" spans="1:15" x14ac:dyDescent="0.25">
      <c r="A175">
        <v>111</v>
      </c>
      <c r="B175" s="36">
        <f t="shared" si="19"/>
        <v>2.2200000000000002</v>
      </c>
      <c r="C175" s="46">
        <v>0</v>
      </c>
      <c r="E175">
        <f t="shared" si="20"/>
        <v>0</v>
      </c>
      <c r="F175">
        <f t="shared" si="21"/>
        <v>0.22135331717582629</v>
      </c>
      <c r="G175">
        <f t="shared" si="22"/>
        <v>-0.25775073346602145</v>
      </c>
      <c r="I175">
        <f t="shared" si="23"/>
        <v>0</v>
      </c>
      <c r="J175">
        <f t="shared" si="24"/>
        <v>1.5450025197716319E-4</v>
      </c>
      <c r="K175">
        <f t="shared" si="25"/>
        <v>1.3011022259958025E-3</v>
      </c>
      <c r="M175">
        <f t="shared" si="26"/>
        <v>0</v>
      </c>
      <c r="N175">
        <f t="shared" si="27"/>
        <v>-2.2400547661786295E-6</v>
      </c>
      <c r="O175">
        <f t="shared" si="28"/>
        <v>-6.5672381168007993E-4</v>
      </c>
    </row>
    <row r="176" spans="1:15" x14ac:dyDescent="0.25">
      <c r="A176">
        <v>112</v>
      </c>
      <c r="B176" s="36">
        <f t="shared" si="19"/>
        <v>2.2400000000000002</v>
      </c>
      <c r="C176" s="46">
        <v>0</v>
      </c>
      <c r="E176">
        <f t="shared" si="20"/>
        <v>0</v>
      </c>
      <c r="F176">
        <f t="shared" si="21"/>
        <v>0.21552542460737315</v>
      </c>
      <c r="G176">
        <f t="shared" si="22"/>
        <v>-0.32471149094797536</v>
      </c>
      <c r="I176">
        <f t="shared" si="23"/>
        <v>0</v>
      </c>
      <c r="J176">
        <f t="shared" si="24"/>
        <v>1.7467135605939412E-4</v>
      </c>
      <c r="K176">
        <f t="shared" si="25"/>
        <v>7.0484832050254193E-4</v>
      </c>
      <c r="M176">
        <f t="shared" si="26"/>
        <v>0</v>
      </c>
      <c r="N176">
        <f t="shared" si="27"/>
        <v>-1.4567120280626142E-5</v>
      </c>
      <c r="O176">
        <f t="shared" si="28"/>
        <v>-5.5349386828444766E-4</v>
      </c>
    </row>
    <row r="177" spans="1:15" x14ac:dyDescent="0.25">
      <c r="A177">
        <v>113</v>
      </c>
      <c r="B177" s="36">
        <f t="shared" si="19"/>
        <v>2.2600000000000002</v>
      </c>
      <c r="C177" s="46">
        <v>0</v>
      </c>
      <c r="E177">
        <f t="shared" si="20"/>
        <v>0</v>
      </c>
      <c r="F177">
        <f t="shared" si="21"/>
        <v>0.20837929163660515</v>
      </c>
      <c r="G177">
        <f t="shared" si="22"/>
        <v>-0.38950761212375185</v>
      </c>
      <c r="I177">
        <f t="shared" si="23"/>
        <v>0</v>
      </c>
      <c r="J177">
        <f t="shared" si="24"/>
        <v>1.8239466629955327E-4</v>
      </c>
      <c r="K177">
        <f t="shared" si="25"/>
        <v>6.3761141617660702E-5</v>
      </c>
      <c r="M177">
        <f t="shared" si="26"/>
        <v>0</v>
      </c>
      <c r="N177">
        <f t="shared" si="27"/>
        <v>-2.3590611223517992E-5</v>
      </c>
      <c r="O177">
        <f t="shared" si="28"/>
        <v>-3.3273663309548915E-4</v>
      </c>
    </row>
    <row r="178" spans="1:15" x14ac:dyDescent="0.25">
      <c r="A178">
        <v>114</v>
      </c>
      <c r="B178" s="36">
        <f t="shared" si="19"/>
        <v>2.2800000000000002</v>
      </c>
      <c r="C178" s="46">
        <v>0</v>
      </c>
      <c r="E178">
        <f t="shared" si="20"/>
        <v>0</v>
      </c>
      <c r="F178">
        <f t="shared" si="21"/>
        <v>0.1999621904011116</v>
      </c>
      <c r="G178">
        <f t="shared" si="22"/>
        <v>-0.45174375036921766</v>
      </c>
      <c r="I178">
        <f t="shared" si="23"/>
        <v>0</v>
      </c>
      <c r="J178">
        <f t="shared" si="24"/>
        <v>1.7722603104476203E-4</v>
      </c>
      <c r="K178">
        <f t="shared" si="25"/>
        <v>-5.7670538012862102E-4</v>
      </c>
      <c r="M178">
        <f t="shared" si="26"/>
        <v>0</v>
      </c>
      <c r="N178">
        <f t="shared" si="27"/>
        <v>-2.7417175038515968E-5</v>
      </c>
      <c r="O178">
        <f t="shared" si="28"/>
        <v>-4.3546953100589059E-5</v>
      </c>
    </row>
    <row r="179" spans="1:15" x14ac:dyDescent="0.25">
      <c r="A179">
        <v>115</v>
      </c>
      <c r="B179" s="36">
        <f t="shared" si="19"/>
        <v>2.3000000000000003</v>
      </c>
      <c r="C179" s="46">
        <v>0</v>
      </c>
      <c r="E179">
        <f t="shared" si="20"/>
        <v>0</v>
      </c>
      <c r="F179">
        <f t="shared" si="21"/>
        <v>0.19032913636840129</v>
      </c>
      <c r="G179">
        <f t="shared" si="22"/>
        <v>-0.51104131223397087</v>
      </c>
      <c r="I179">
        <f t="shared" si="23"/>
        <v>0</v>
      </c>
      <c r="J179">
        <f t="shared" si="24"/>
        <v>1.5963171154684746E-4</v>
      </c>
      <c r="K179">
        <f t="shared" si="25"/>
        <v>-1.1715029885090301E-3</v>
      </c>
      <c r="M179">
        <f t="shared" si="26"/>
        <v>0</v>
      </c>
      <c r="N179">
        <f t="shared" si="27"/>
        <v>-2.5297001867309447E-5</v>
      </c>
      <c r="O179">
        <f t="shared" si="28"/>
        <v>2.5095778545353826E-4</v>
      </c>
    </row>
    <row r="180" spans="1:15" x14ac:dyDescent="0.25">
      <c r="A180">
        <v>116</v>
      </c>
      <c r="B180" s="36">
        <f t="shared" si="19"/>
        <v>2.3199999999999998</v>
      </c>
      <c r="C180" s="46">
        <v>0</v>
      </c>
      <c r="E180">
        <f t="shared" si="20"/>
        <v>0</v>
      </c>
      <c r="F180">
        <f t="shared" si="21"/>
        <v>0.17954253007585427</v>
      </c>
      <c r="G180">
        <f t="shared" si="22"/>
        <v>-0.567040757709523</v>
      </c>
      <c r="I180">
        <f t="shared" si="23"/>
        <v>0</v>
      </c>
      <c r="J180">
        <f t="shared" si="24"/>
        <v>1.3094833220041188E-4</v>
      </c>
      <c r="K180">
        <f t="shared" si="25"/>
        <v>-1.67915476081423E-3</v>
      </c>
      <c r="M180">
        <f t="shared" si="26"/>
        <v>0</v>
      </c>
      <c r="N180">
        <f t="shared" si="27"/>
        <v>-1.7768997283364045E-5</v>
      </c>
      <c r="O180">
        <f t="shared" si="28"/>
        <v>4.8740063148693092E-4</v>
      </c>
    </row>
    <row r="181" spans="1:15" x14ac:dyDescent="0.25">
      <c r="A181">
        <v>117</v>
      </c>
      <c r="B181" s="36">
        <f t="shared" si="19"/>
        <v>2.34</v>
      </c>
      <c r="C181" s="46">
        <v>0</v>
      </c>
      <c r="E181">
        <f t="shared" si="20"/>
        <v>0</v>
      </c>
      <c r="F181">
        <f t="shared" si="21"/>
        <v>0.16767175407444626</v>
      </c>
      <c r="G181">
        <f t="shared" si="22"/>
        <v>-0.61940377732106988</v>
      </c>
      <c r="I181">
        <f t="shared" si="23"/>
        <v>0</v>
      </c>
      <c r="J181">
        <f t="shared" si="24"/>
        <v>9.3281924627221824E-5</v>
      </c>
      <c r="K181">
        <f t="shared" si="25"/>
        <v>-2.0646443312760778E-3</v>
      </c>
      <c r="M181">
        <f t="shared" si="26"/>
        <v>0</v>
      </c>
      <c r="N181">
        <f t="shared" si="27"/>
        <v>-6.5269201734532164E-6</v>
      </c>
      <c r="O181">
        <f t="shared" si="28"/>
        <v>6.1577131953941824E-4</v>
      </c>
    </row>
    <row r="182" spans="1:15" x14ac:dyDescent="0.25">
      <c r="A182">
        <v>118</v>
      </c>
      <c r="B182" s="36">
        <f t="shared" si="19"/>
        <v>2.36</v>
      </c>
      <c r="C182" s="46">
        <v>0</v>
      </c>
      <c r="E182">
        <f t="shared" si="20"/>
        <v>0</v>
      </c>
      <c r="F182">
        <f t="shared" si="21"/>
        <v>0.15479272767280955</v>
      </c>
      <c r="G182">
        <f t="shared" si="22"/>
        <v>-0.66781533287849115</v>
      </c>
      <c r="I182">
        <f t="shared" si="23"/>
        <v>0</v>
      </c>
      <c r="J182">
        <f t="shared" si="24"/>
        <v>4.9353652367609931E-5</v>
      </c>
      <c r="K182">
        <f t="shared" si="25"/>
        <v>-2.3018276398164956E-3</v>
      </c>
      <c r="M182">
        <f t="shared" si="26"/>
        <v>0</v>
      </c>
      <c r="N182">
        <f t="shared" si="27"/>
        <v>5.9608379738452535E-6</v>
      </c>
      <c r="O182">
        <f t="shared" si="28"/>
        <v>6.0998880124460788E-4</v>
      </c>
    </row>
    <row r="183" spans="1:15" x14ac:dyDescent="0.25">
      <c r="A183">
        <v>119</v>
      </c>
      <c r="B183" s="36">
        <f t="shared" si="19"/>
        <v>2.38</v>
      </c>
      <c r="C183" s="46">
        <v>0</v>
      </c>
      <c r="E183">
        <f t="shared" si="20"/>
        <v>0</v>
      </c>
      <c r="F183">
        <f t="shared" si="21"/>
        <v>0.14098742233287204</v>
      </c>
      <c r="G183">
        <f t="shared" si="22"/>
        <v>-0.71198554959586469</v>
      </c>
      <c r="I183">
        <f t="shared" si="23"/>
        <v>0</v>
      </c>
      <c r="J183">
        <f t="shared" si="24"/>
        <v>2.3034932332646236E-6</v>
      </c>
      <c r="K183">
        <f t="shared" si="25"/>
        <v>-2.3752013560434135E-3</v>
      </c>
      <c r="M183">
        <f t="shared" si="26"/>
        <v>0</v>
      </c>
      <c r="N183">
        <f t="shared" si="27"/>
        <v>1.6992659404222864E-5</v>
      </c>
      <c r="O183">
        <f t="shared" si="28"/>
        <v>4.7317253962406787E-4</v>
      </c>
    </row>
    <row r="184" spans="1:15" x14ac:dyDescent="0.25">
      <c r="A184">
        <v>120</v>
      </c>
      <c r="B184" s="36">
        <f t="shared" si="19"/>
        <v>2.4</v>
      </c>
      <c r="C184" s="46">
        <v>0</v>
      </c>
      <c r="E184">
        <f t="shared" si="20"/>
        <v>0</v>
      </c>
      <c r="F184">
        <f t="shared" si="21"/>
        <v>0.12634334080477386</v>
      </c>
      <c r="G184">
        <f t="shared" si="22"/>
        <v>-0.75165144823632313</v>
      </c>
      <c r="I184">
        <f t="shared" si="23"/>
        <v>0</v>
      </c>
      <c r="J184">
        <f t="shared" si="24"/>
        <v>-4.4533975998644251E-5</v>
      </c>
      <c r="K184">
        <f t="shared" si="25"/>
        <v>-2.280908703576156E-3</v>
      </c>
      <c r="M184">
        <f t="shared" si="26"/>
        <v>0</v>
      </c>
      <c r="N184">
        <f t="shared" si="27"/>
        <v>2.421766428968877E-5</v>
      </c>
      <c r="O184">
        <f t="shared" si="28"/>
        <v>2.365635365703176E-4</v>
      </c>
    </row>
    <row r="185" spans="1:15" x14ac:dyDescent="0.25">
      <c r="A185">
        <v>121</v>
      </c>
      <c r="B185" s="36">
        <f t="shared" si="19"/>
        <v>2.42</v>
      </c>
      <c r="C185" s="46">
        <v>0</v>
      </c>
      <c r="E185">
        <f t="shared" si="20"/>
        <v>0</v>
      </c>
      <c r="F185">
        <f t="shared" si="21"/>
        <v>0.11095296330557754</v>
      </c>
      <c r="G185">
        <f t="shared" si="22"/>
        <v>-0.78657850695449172</v>
      </c>
      <c r="I185">
        <f t="shared" si="23"/>
        <v>0</v>
      </c>
      <c r="J185">
        <f t="shared" si="24"/>
        <v>-8.7865698081760109E-5</v>
      </c>
      <c r="K185">
        <f t="shared" si="25"/>
        <v>-2.0269180043152374E-3</v>
      </c>
      <c r="M185">
        <f t="shared" si="26"/>
        <v>0</v>
      </c>
      <c r="N185">
        <f t="shared" si="27"/>
        <v>2.6136116733101685E-5</v>
      </c>
      <c r="O185">
        <f t="shared" si="28"/>
        <v>-4.7584158210991058E-5</v>
      </c>
    </row>
    <row r="186" spans="1:15" x14ac:dyDescent="0.25">
      <c r="A186">
        <v>122</v>
      </c>
      <c r="B186" s="36">
        <f t="shared" si="19"/>
        <v>2.44</v>
      </c>
      <c r="C186" s="46">
        <v>0</v>
      </c>
      <c r="E186">
        <f t="shared" si="20"/>
        <v>0</v>
      </c>
      <c r="F186">
        <f t="shared" si="21"/>
        <v>9.4913164242171888E-2</v>
      </c>
      <c r="G186">
        <f t="shared" si="22"/>
        <v>-0.81656204358559059</v>
      </c>
      <c r="I186">
        <f t="shared" si="23"/>
        <v>0</v>
      </c>
      <c r="J186">
        <f t="shared" si="24"/>
        <v>-1.2467145258364995E-4</v>
      </c>
      <c r="K186">
        <f t="shared" si="25"/>
        <v>-1.6323679718893412E-3</v>
      </c>
      <c r="M186">
        <f t="shared" si="26"/>
        <v>0</v>
      </c>
      <c r="N186">
        <f t="shared" si="27"/>
        <v>2.2409881146912178E-5</v>
      </c>
      <c r="O186">
        <f t="shared" si="28"/>
        <v>-3.1752917449600043E-4</v>
      </c>
    </row>
    <row r="187" spans="1:15" x14ac:dyDescent="0.25">
      <c r="A187">
        <v>123</v>
      </c>
      <c r="B187" s="36">
        <f t="shared" si="19"/>
        <v>2.46</v>
      </c>
      <c r="C187" s="46">
        <v>0</v>
      </c>
      <c r="E187">
        <f t="shared" si="20"/>
        <v>0</v>
      </c>
      <c r="F187">
        <f t="shared" si="21"/>
        <v>7.8324603152558375E-2</v>
      </c>
      <c r="G187">
        <f t="shared" si="22"/>
        <v>-0.84142841026176241</v>
      </c>
      <c r="I187">
        <f t="shared" si="23"/>
        <v>0</v>
      </c>
      <c r="J187">
        <f t="shared" si="24"/>
        <v>-1.5241413833136201E-4</v>
      </c>
      <c r="K187">
        <f t="shared" si="25"/>
        <v>-1.1261324455512293E-3</v>
      </c>
      <c r="M187">
        <f t="shared" si="26"/>
        <v>0</v>
      </c>
      <c r="N187">
        <f t="shared" si="27"/>
        <v>1.391885467538019E-5</v>
      </c>
      <c r="O187">
        <f t="shared" si="28"/>
        <v>-5.15446588275619E-4</v>
      </c>
    </row>
    <row r="188" spans="1:15" x14ac:dyDescent="0.25">
      <c r="A188">
        <v>124</v>
      </c>
      <c r="B188" s="36">
        <f t="shared" si="19"/>
        <v>2.48</v>
      </c>
      <c r="C188" s="46">
        <v>0</v>
      </c>
      <c r="E188">
        <f t="shared" si="20"/>
        <v>0</v>
      </c>
      <c r="F188">
        <f t="shared" si="21"/>
        <v>6.1291093690380521E-2</v>
      </c>
      <c r="G188">
        <f t="shared" si="22"/>
        <v>-0.86103599341517612</v>
      </c>
      <c r="I188">
        <f t="shared" si="23"/>
        <v>0</v>
      </c>
      <c r="J188">
        <f t="shared" si="24"/>
        <v>-1.6921439636852077E-4</v>
      </c>
      <c r="K188">
        <f t="shared" si="25"/>
        <v>-5.4471174409056902E-4</v>
      </c>
      <c r="M188">
        <f t="shared" si="26"/>
        <v>0</v>
      </c>
      <c r="N188">
        <f t="shared" si="27"/>
        <v>2.5547990242822224E-6</v>
      </c>
      <c r="O188">
        <f t="shared" si="28"/>
        <v>-5.9980237240171523E-4</v>
      </c>
    </row>
    <row r="189" spans="1:15" x14ac:dyDescent="0.25">
      <c r="A189">
        <v>125</v>
      </c>
      <c r="B189" s="36">
        <f t="shared" si="19"/>
        <v>2.5</v>
      </c>
      <c r="C189" s="46">
        <v>0</v>
      </c>
      <c r="E189">
        <f t="shared" si="20"/>
        <v>0</v>
      </c>
      <c r="F189">
        <f t="shared" si="21"/>
        <v>4.3918954604235547E-2</v>
      </c>
      <c r="G189">
        <f t="shared" si="22"/>
        <v>-0.87527601344655959</v>
      </c>
      <c r="I189">
        <f t="shared" si="23"/>
        <v>0</v>
      </c>
      <c r="J189">
        <f t="shared" si="24"/>
        <v>-1.7397757369347564E-4</v>
      </c>
      <c r="K189">
        <f t="shared" si="25"/>
        <v>7.0395665816984777E-5</v>
      </c>
      <c r="M189">
        <f t="shared" si="26"/>
        <v>0</v>
      </c>
      <c r="N189">
        <f t="shared" si="27"/>
        <v>-9.1994400312110023E-6</v>
      </c>
      <c r="O189">
        <f t="shared" si="28"/>
        <v>-5.5405309102508297E-4</v>
      </c>
    </row>
    <row r="190" spans="1:15" x14ac:dyDescent="0.25">
      <c r="A190">
        <v>126</v>
      </c>
      <c r="B190" s="36">
        <f t="shared" si="19"/>
        <v>2.52</v>
      </c>
      <c r="C190" s="46">
        <v>0</v>
      </c>
      <c r="E190">
        <f t="shared" si="20"/>
        <v>0</v>
      </c>
      <c r="F190">
        <f t="shared" si="21"/>
        <v>2.6316346765266369E-2</v>
      </c>
      <c r="G190">
        <f t="shared" si="22"/>
        <v>-0.88407311958940282</v>
      </c>
      <c r="I190">
        <f t="shared" si="23"/>
        <v>0</v>
      </c>
      <c r="J190">
        <f t="shared" si="24"/>
        <v>-1.6646447617566247E-4</v>
      </c>
      <c r="K190">
        <f t="shared" si="25"/>
        <v>6.756521595515792E-4</v>
      </c>
      <c r="M190">
        <f t="shared" si="26"/>
        <v>0</v>
      </c>
      <c r="N190">
        <f t="shared" si="27"/>
        <v>-1.8811878397603325E-5</v>
      </c>
      <c r="O190">
        <f t="shared" si="28"/>
        <v>-3.8985227610581231E-4</v>
      </c>
    </row>
    <row r="191" spans="1:15" x14ac:dyDescent="0.25">
      <c r="A191">
        <v>127</v>
      </c>
      <c r="B191" s="36">
        <f t="shared" si="19"/>
        <v>2.54</v>
      </c>
      <c r="C191" s="46">
        <v>0</v>
      </c>
      <c r="E191">
        <f t="shared" si="20"/>
        <v>0</v>
      </c>
      <c r="F191">
        <f t="shared" si="21"/>
        <v>8.5926003731988977E-3</v>
      </c>
      <c r="G191">
        <f t="shared" si="22"/>
        <v>-0.8873857767763319</v>
      </c>
      <c r="I191">
        <f t="shared" si="23"/>
        <v>0</v>
      </c>
      <c r="J191">
        <f t="shared" si="24"/>
        <v>-1.4730138126953433E-4</v>
      </c>
      <c r="K191">
        <f t="shared" si="25"/>
        <v>1.2285598210615262E-3</v>
      </c>
      <c r="M191">
        <f t="shared" si="26"/>
        <v>0</v>
      </c>
      <c r="N191">
        <f t="shared" si="27"/>
        <v>-2.4246320764000042E-5</v>
      </c>
      <c r="O191">
        <f t="shared" si="28"/>
        <v>-1.4415112880635561E-4</v>
      </c>
    </row>
    <row r="192" spans="1:15" x14ac:dyDescent="0.25">
      <c r="A192">
        <v>128</v>
      </c>
      <c r="B192" s="36">
        <f t="shared" si="19"/>
        <v>2.56</v>
      </c>
      <c r="C192" s="46">
        <v>0</v>
      </c>
      <c r="E192">
        <f t="shared" si="20"/>
        <v>0</v>
      </c>
      <c r="F192">
        <f t="shared" si="21"/>
        <v>-9.1424634780489789E-3</v>
      </c>
      <c r="G192">
        <f t="shared" si="22"/>
        <v>-0.88520644260714332</v>
      </c>
      <c r="I192">
        <f t="shared" si="23"/>
        <v>0</v>
      </c>
      <c r="J192">
        <f t="shared" si="24"/>
        <v>-1.1792908994923741E-4</v>
      </c>
      <c r="K192">
        <f t="shared" si="25"/>
        <v>1.6906416503427802E-3</v>
      </c>
      <c r="M192">
        <f t="shared" si="26"/>
        <v>0</v>
      </c>
      <c r="N192">
        <f t="shared" si="27"/>
        <v>-2.4393097470349756E-5</v>
      </c>
      <c r="O192">
        <f t="shared" si="28"/>
        <v>1.2909785556822415E-4</v>
      </c>
    </row>
    <row r="193" spans="1:15" x14ac:dyDescent="0.25">
      <c r="A193">
        <v>129</v>
      </c>
      <c r="B193" s="36">
        <f t="shared" ref="B193:B256" si="30">A193*$G$36</f>
        <v>2.58</v>
      </c>
      <c r="C193" s="46">
        <v>0</v>
      </c>
      <c r="E193">
        <f t="shared" si="20"/>
        <v>0</v>
      </c>
      <c r="F193">
        <f t="shared" si="21"/>
        <v>-2.6779212669059152E-2</v>
      </c>
      <c r="G193">
        <f t="shared" si="22"/>
        <v>-0.8775615338196735</v>
      </c>
      <c r="I193">
        <f t="shared" si="23"/>
        <v>0</v>
      </c>
      <c r="J193">
        <f t="shared" si="24"/>
        <v>-8.0495087290201469E-5</v>
      </c>
      <c r="K193">
        <f t="shared" si="25"/>
        <v>2.0301161785897652E-3</v>
      </c>
      <c r="M193">
        <f t="shared" si="26"/>
        <v>0</v>
      </c>
      <c r="N193">
        <f t="shared" si="27"/>
        <v>-1.9294623285011296E-5</v>
      </c>
      <c r="O193">
        <f t="shared" si="28"/>
        <v>3.7077557250593963E-4</v>
      </c>
    </row>
    <row r="194" spans="1:15" x14ac:dyDescent="0.25">
      <c r="A194">
        <v>130</v>
      </c>
      <c r="B194" s="36">
        <f t="shared" si="30"/>
        <v>2.6</v>
      </c>
      <c r="C194" s="46">
        <v>0</v>
      </c>
      <c r="E194">
        <f t="shared" ref="E194:E257" si="31">$C$16*C194</f>
        <v>0</v>
      </c>
      <c r="F194">
        <f t="shared" ref="F194:F257" si="32">$F$41*F193+$F$42*G193+$F$43*E193+$F$44*E194</f>
        <v>-4.4208881152830642E-2</v>
      </c>
      <c r="G194">
        <f t="shared" ref="G194:G257" si="33">$I$41*F193+$I$42*G193+$I$43*E193+$I$44*E194</f>
        <v>-0.86451118296699248</v>
      </c>
      <c r="I194">
        <f t="shared" ref="I194:I257" si="34">$C$17*C194</f>
        <v>0</v>
      </c>
      <c r="J194">
        <f t="shared" ref="J194:J257" si="35">$F$46*J193+$F$47*K193+$F$48*I193+$F$49*I194</f>
        <v>-3.7696850698256392E-5</v>
      </c>
      <c r="K194">
        <f t="shared" ref="K194:K257" si="36">$I$46*J193+$I$47*K193+$I$48*I193+$I$49*I194</f>
        <v>2.2240797887933157E-3</v>
      </c>
      <c r="M194">
        <f t="shared" ref="M194:M257" si="37">$C$18*C194</f>
        <v>0</v>
      </c>
      <c r="N194">
        <f t="shared" ref="N194:N257" si="38">$F$51*N193+$F$52*O193+$F$53*M193+$F$54*M194</f>
        <v>-1.0120165173046472E-5</v>
      </c>
      <c r="O194">
        <f t="shared" ref="O194:O257" si="39">$I$51*N193+$I$52*O193+$I$53*M193+$I$54*M194</f>
        <v>5.293759915189131E-4</v>
      </c>
    </row>
    <row r="195" spans="1:15" x14ac:dyDescent="0.25">
      <c r="A195">
        <v>131</v>
      </c>
      <c r="B195" s="36">
        <f t="shared" si="30"/>
        <v>2.62</v>
      </c>
      <c r="C195" s="46">
        <v>0</v>
      </c>
      <c r="E195">
        <f t="shared" si="31"/>
        <v>0</v>
      </c>
      <c r="F195">
        <f t="shared" si="32"/>
        <v>-6.1324239103885181E-2</v>
      </c>
      <c r="G195">
        <f t="shared" si="33"/>
        <v>-0.84614878729931331</v>
      </c>
      <c r="I195">
        <f t="shared" si="34"/>
        <v>0</v>
      </c>
      <c r="J195">
        <f t="shared" si="35"/>
        <v>7.4122827523124182E-6</v>
      </c>
      <c r="K195">
        <f t="shared" si="36"/>
        <v>2.2600471487125751E-3</v>
      </c>
      <c r="M195">
        <f t="shared" si="37"/>
        <v>0</v>
      </c>
      <c r="N195">
        <f t="shared" si="38"/>
        <v>1.1012493156628922E-6</v>
      </c>
      <c r="O195">
        <f t="shared" si="39"/>
        <v>5.7197067774575068E-4</v>
      </c>
    </row>
    <row r="196" spans="1:15" x14ac:dyDescent="0.25">
      <c r="A196">
        <v>132</v>
      </c>
      <c r="B196" s="36">
        <f t="shared" si="30"/>
        <v>2.64</v>
      </c>
      <c r="C196" s="46">
        <v>0</v>
      </c>
      <c r="E196">
        <f t="shared" si="31"/>
        <v>0</v>
      </c>
      <c r="F196">
        <f t="shared" si="32"/>
        <v>-7.8020251993318634E-2</v>
      </c>
      <c r="G196">
        <f t="shared" si="33"/>
        <v>-0.82260035312850166</v>
      </c>
      <c r="I196">
        <f t="shared" si="34"/>
        <v>0</v>
      </c>
      <c r="J196">
        <f t="shared" si="35"/>
        <v>5.1640735541084475E-5</v>
      </c>
      <c r="K196">
        <f t="shared" si="36"/>
        <v>2.1367465077370895E-3</v>
      </c>
      <c r="M196">
        <f t="shared" si="37"/>
        <v>0</v>
      </c>
      <c r="N196">
        <f t="shared" si="38"/>
        <v>1.1928989648012589E-5</v>
      </c>
      <c r="O196">
        <f t="shared" si="39"/>
        <v>4.9102676275891591E-4</v>
      </c>
    </row>
    <row r="197" spans="1:15" x14ac:dyDescent="0.25">
      <c r="A197">
        <v>133</v>
      </c>
      <c r="B197" s="36">
        <f t="shared" si="30"/>
        <v>2.66</v>
      </c>
      <c r="C197" s="46">
        <v>0</v>
      </c>
      <c r="E197">
        <f t="shared" si="31"/>
        <v>0</v>
      </c>
      <c r="F197">
        <f t="shared" si="32"/>
        <v>-9.4194724542721264E-2</v>
      </c>
      <c r="G197">
        <f t="shared" si="33"/>
        <v>-0.79402364020929106</v>
      </c>
      <c r="I197">
        <f t="shared" si="34"/>
        <v>0</v>
      </c>
      <c r="J197">
        <f t="shared" si="35"/>
        <v>9.1884300145025753E-5</v>
      </c>
      <c r="K197">
        <f t="shared" si="36"/>
        <v>1.8641198475837645E-3</v>
      </c>
      <c r="M197">
        <f t="shared" si="37"/>
        <v>0</v>
      </c>
      <c r="N197">
        <f t="shared" si="38"/>
        <v>2.0041183482844885E-5</v>
      </c>
      <c r="O197">
        <f t="shared" si="39"/>
        <v>3.0567087121128624E-4</v>
      </c>
    </row>
    <row r="198" spans="1:15" x14ac:dyDescent="0.25">
      <c r="A198">
        <v>134</v>
      </c>
      <c r="B198" s="36">
        <f t="shared" si="30"/>
        <v>2.68</v>
      </c>
      <c r="C198" s="46">
        <v>0</v>
      </c>
      <c r="E198">
        <f t="shared" si="31"/>
        <v>0</v>
      </c>
      <c r="F198">
        <f t="shared" si="32"/>
        <v>-0.10974892561288194</v>
      </c>
      <c r="G198">
        <f t="shared" si="33"/>
        <v>-0.7606071118965495</v>
      </c>
      <c r="I198">
        <f t="shared" si="34"/>
        <v>0</v>
      </c>
      <c r="J198">
        <f t="shared" si="35"/>
        <v>1.2534380663831922E-4</v>
      </c>
      <c r="K198">
        <f t="shared" si="36"/>
        <v>1.4625342091128233E-3</v>
      </c>
      <c r="M198">
        <f t="shared" si="37"/>
        <v>0</v>
      </c>
      <c r="N198">
        <f t="shared" si="38"/>
        <v>2.3732132564171177E-5</v>
      </c>
      <c r="O198">
        <f t="shared" si="39"/>
        <v>5.720501732317125E-5</v>
      </c>
    </row>
    <row r="199" spans="1:15" x14ac:dyDescent="0.25">
      <c r="A199">
        <v>135</v>
      </c>
      <c r="B199" s="36">
        <f t="shared" si="30"/>
        <v>2.7</v>
      </c>
      <c r="C199" s="46">
        <v>0</v>
      </c>
      <c r="E199">
        <f t="shared" si="31"/>
        <v>0</v>
      </c>
      <c r="F199">
        <f t="shared" si="32"/>
        <v>-0.12458819021031653</v>
      </c>
      <c r="G199">
        <f t="shared" si="33"/>
        <v>-0.72256869802469603</v>
      </c>
      <c r="I199">
        <f t="shared" si="34"/>
        <v>0</v>
      </c>
      <c r="J199">
        <f t="shared" si="35"/>
        <v>1.497195990234881E-4</v>
      </c>
      <c r="K199">
        <f t="shared" si="36"/>
        <v>9.6126595649451856E-4</v>
      </c>
      <c r="M199">
        <f t="shared" si="37"/>
        <v>0</v>
      </c>
      <c r="N199">
        <f t="shared" si="38"/>
        <v>2.2270326633571622E-5</v>
      </c>
      <c r="O199">
        <f t="shared" si="39"/>
        <v>-2.0008128544707235E-4</v>
      </c>
    </row>
    <row r="200" spans="1:15" x14ac:dyDescent="0.25">
      <c r="A200">
        <v>136</v>
      </c>
      <c r="B200" s="36">
        <f t="shared" si="30"/>
        <v>2.72</v>
      </c>
      <c r="C200" s="46">
        <v>0</v>
      </c>
      <c r="E200">
        <f t="shared" si="31"/>
        <v>0</v>
      </c>
      <c r="F200">
        <f t="shared" si="32"/>
        <v>-0.13862249494507475</v>
      </c>
      <c r="G200">
        <f t="shared" si="33"/>
        <v>-0.68015437859639705</v>
      </c>
      <c r="I200">
        <f t="shared" si="34"/>
        <v>0</v>
      </c>
      <c r="J200">
        <f t="shared" si="35"/>
        <v>1.6336932468844626E-4</v>
      </c>
      <c r="K200">
        <f t="shared" si="36"/>
        <v>3.9637039281290639E-4</v>
      </c>
      <c r="M200">
        <f t="shared" si="37"/>
        <v>0</v>
      </c>
      <c r="N200">
        <f t="shared" si="38"/>
        <v>1.6042051671168541E-5</v>
      </c>
      <c r="O200">
        <f t="shared" si="39"/>
        <v>-4.1076200509583376E-4</v>
      </c>
    </row>
    <row r="201" spans="1:15" x14ac:dyDescent="0.25">
      <c r="A201">
        <v>137</v>
      </c>
      <c r="B201" s="36">
        <f t="shared" si="30"/>
        <v>2.74</v>
      </c>
      <c r="C201" s="46">
        <v>0</v>
      </c>
      <c r="E201">
        <f t="shared" si="31"/>
        <v>0</v>
      </c>
      <c r="F201">
        <f t="shared" si="32"/>
        <v>-0.15176700344599947</v>
      </c>
      <c r="G201">
        <f t="shared" si="33"/>
        <v>-0.63363659745603196</v>
      </c>
      <c r="I201">
        <f t="shared" si="34"/>
        <v>0</v>
      </c>
      <c r="J201">
        <f t="shared" si="35"/>
        <v>1.6541822958310358E-4</v>
      </c>
      <c r="K201">
        <f t="shared" si="36"/>
        <v>-1.9190851706901496E-4</v>
      </c>
      <c r="M201">
        <f t="shared" si="37"/>
        <v>0</v>
      </c>
      <c r="N201">
        <f t="shared" si="38"/>
        <v>6.4527235587579752E-6</v>
      </c>
      <c r="O201">
        <f t="shared" si="39"/>
        <v>-5.3020409040682791E-4</v>
      </c>
    </row>
    <row r="202" spans="1:15" x14ac:dyDescent="0.25">
      <c r="A202">
        <v>138</v>
      </c>
      <c r="B202" s="36">
        <f t="shared" si="30"/>
        <v>2.7600000000000002</v>
      </c>
      <c r="C202" s="46">
        <v>0</v>
      </c>
      <c r="E202">
        <f t="shared" si="31"/>
        <v>0</v>
      </c>
      <c r="F202">
        <f t="shared" si="32"/>
        <v>-0.16394257843351731</v>
      </c>
      <c r="G202">
        <f t="shared" si="33"/>
        <v>-0.58331251615250523</v>
      </c>
      <c r="I202">
        <f t="shared" si="34"/>
        <v>0</v>
      </c>
      <c r="J202">
        <f t="shared" si="35"/>
        <v>1.5581457873812651E-4</v>
      </c>
      <c r="K202">
        <f t="shared" si="36"/>
        <v>-7.6200244224570632E-4</v>
      </c>
      <c r="M202">
        <f t="shared" si="37"/>
        <v>0</v>
      </c>
      <c r="N202">
        <f t="shared" si="38"/>
        <v>-4.3894559692707379E-6</v>
      </c>
      <c r="O202">
        <f t="shared" si="39"/>
        <v>-5.3401019290571106E-4</v>
      </c>
    </row>
    <row r="203" spans="1:15" x14ac:dyDescent="0.25">
      <c r="A203">
        <v>139</v>
      </c>
      <c r="B203" s="36">
        <f t="shared" si="30"/>
        <v>2.7800000000000002</v>
      </c>
      <c r="C203" s="46">
        <v>0</v>
      </c>
      <c r="E203">
        <f t="shared" si="31"/>
        <v>0</v>
      </c>
      <c r="F203">
        <f t="shared" si="32"/>
        <v>-0.17507625736388069</v>
      </c>
      <c r="G203">
        <f t="shared" si="33"/>
        <v>-0.52950211915957757</v>
      </c>
      <c r="I203">
        <f t="shared" si="34"/>
        <v>0</v>
      </c>
      <c r="J203">
        <f t="shared" si="35"/>
        <v>1.3532674065092816E-4</v>
      </c>
      <c r="K203">
        <f t="shared" si="36"/>
        <v>-1.2739533306915535E-3</v>
      </c>
      <c r="M203">
        <f t="shared" si="37"/>
        <v>0</v>
      </c>
      <c r="N203">
        <f t="shared" si="38"/>
        <v>-1.4136479337310461E-5</v>
      </c>
      <c r="O203">
        <f t="shared" si="39"/>
        <v>-4.2297972151448252E-4</v>
      </c>
    </row>
    <row r="204" spans="1:15" x14ac:dyDescent="0.25">
      <c r="A204">
        <v>140</v>
      </c>
      <c r="B204" s="36">
        <f t="shared" si="30"/>
        <v>2.8000000000000003</v>
      </c>
      <c r="C204" s="46">
        <v>0</v>
      </c>
      <c r="E204">
        <f t="shared" si="31"/>
        <v>0</v>
      </c>
      <c r="F204">
        <f t="shared" si="32"/>
        <v>-0.18510168879119202</v>
      </c>
      <c r="G204">
        <f t="shared" si="33"/>
        <v>-0.47254618251419372</v>
      </c>
      <c r="I204">
        <f t="shared" si="34"/>
        <v>0</v>
      </c>
      <c r="J204">
        <f t="shared" si="35"/>
        <v>1.0548260524981356E-4</v>
      </c>
      <c r="K204">
        <f t="shared" si="36"/>
        <v>-1.6922114073968544E-3</v>
      </c>
      <c r="M204">
        <f t="shared" si="37"/>
        <v>0</v>
      </c>
      <c r="N204">
        <f t="shared" si="38"/>
        <v>-2.0708582275919469E-5</v>
      </c>
      <c r="O204">
        <f t="shared" si="39"/>
        <v>-2.2258456077427986E-4</v>
      </c>
    </row>
    <row r="205" spans="1:15" x14ac:dyDescent="0.25">
      <c r="A205">
        <v>141</v>
      </c>
      <c r="B205" s="36">
        <f t="shared" si="30"/>
        <v>2.82</v>
      </c>
      <c r="C205" s="46">
        <v>0</v>
      </c>
      <c r="E205">
        <f t="shared" si="31"/>
        <v>0</v>
      </c>
      <c r="F205">
        <f t="shared" si="32"/>
        <v>-0.19395952684303783</v>
      </c>
      <c r="G205">
        <f t="shared" si="33"/>
        <v>-0.41280411874894507</v>
      </c>
      <c r="I205">
        <f t="shared" si="34"/>
        <v>0</v>
      </c>
      <c r="J205">
        <f t="shared" si="35"/>
        <v>6.8456056320142936E-5</v>
      </c>
      <c r="K205">
        <f t="shared" si="36"/>
        <v>-1.9881007906784182E-3</v>
      </c>
      <c r="M205">
        <f t="shared" si="37"/>
        <v>0</v>
      </c>
      <c r="N205">
        <f t="shared" si="38"/>
        <v>-2.2737528566192621E-5</v>
      </c>
      <c r="O205">
        <f t="shared" si="39"/>
        <v>2.2851126267058931E-5</v>
      </c>
    </row>
    <row r="206" spans="1:15" x14ac:dyDescent="0.25">
      <c r="A206">
        <v>142</v>
      </c>
      <c r="B206" s="36">
        <f t="shared" si="30"/>
        <v>2.84</v>
      </c>
      <c r="C206" s="46">
        <v>0</v>
      </c>
      <c r="E206">
        <f t="shared" si="31"/>
        <v>0</v>
      </c>
      <c r="F206">
        <f t="shared" si="32"/>
        <v>-0.20159778147056584</v>
      </c>
      <c r="G206">
        <f t="shared" si="33"/>
        <v>-0.35065171172897214</v>
      </c>
      <c r="I206">
        <f t="shared" si="34"/>
        <v>0</v>
      </c>
      <c r="J206">
        <f t="shared" si="35"/>
        <v>2.6908906096543594E-5</v>
      </c>
      <c r="K206">
        <f t="shared" si="36"/>
        <v>-2.1417819317261356E-3</v>
      </c>
      <c r="M206">
        <f t="shared" si="37"/>
        <v>0</v>
      </c>
      <c r="N206">
        <f t="shared" si="38"/>
        <v>-1.9850754039692171E-5</v>
      </c>
      <c r="O206">
        <f t="shared" si="39"/>
        <v>2.599419034155195E-4</v>
      </c>
    </row>
    <row r="207" spans="1:15" x14ac:dyDescent="0.25">
      <c r="A207">
        <v>143</v>
      </c>
      <c r="B207" s="36">
        <f t="shared" si="30"/>
        <v>2.86</v>
      </c>
      <c r="C207" s="46">
        <v>0</v>
      </c>
      <c r="E207">
        <f t="shared" si="31"/>
        <v>0</v>
      </c>
      <c r="F207">
        <f t="shared" si="32"/>
        <v>-0.20797212241267285</v>
      </c>
      <c r="G207">
        <f t="shared" si="33"/>
        <v>-0.28647875565193032</v>
      </c>
      <c r="I207">
        <f t="shared" si="34"/>
        <v>0</v>
      </c>
      <c r="J207">
        <f t="shared" si="35"/>
        <v>-1.6200234252500712E-5</v>
      </c>
      <c r="K207">
        <f t="shared" si="36"/>
        <v>-2.1435768383719885E-3</v>
      </c>
      <c r="M207">
        <f t="shared" si="37"/>
        <v>0</v>
      </c>
      <c r="N207">
        <f t="shared" si="38"/>
        <v>-1.2737520288348822E-5</v>
      </c>
      <c r="O207">
        <f t="shared" si="39"/>
        <v>4.3784279424535029E-4</v>
      </c>
    </row>
    <row r="208" spans="1:15" x14ac:dyDescent="0.25">
      <c r="A208">
        <v>144</v>
      </c>
      <c r="B208" s="36">
        <f t="shared" si="30"/>
        <v>2.88</v>
      </c>
      <c r="C208" s="46">
        <v>0</v>
      </c>
      <c r="E208">
        <f t="shared" si="31"/>
        <v>0</v>
      </c>
      <c r="F208">
        <f t="shared" si="32"/>
        <v>-0.21304613510488285</v>
      </c>
      <c r="G208">
        <f t="shared" si="33"/>
        <v>-0.22068661302831233</v>
      </c>
      <c r="I208">
        <f t="shared" si="34"/>
        <v>0</v>
      </c>
      <c r="J208">
        <f t="shared" si="35"/>
        <v>-5.7826440029958676E-5</v>
      </c>
      <c r="K208">
        <f t="shared" si="36"/>
        <v>-1.99456893614003E-3</v>
      </c>
      <c r="M208">
        <f t="shared" si="37"/>
        <v>0</v>
      </c>
      <c r="N208">
        <f t="shared" si="38"/>
        <v>-2.9859078581597572E-6</v>
      </c>
      <c r="O208">
        <f t="shared" si="39"/>
        <v>5.1914266849181258E-4</v>
      </c>
    </row>
    <row r="209" spans="1:15" x14ac:dyDescent="0.25">
      <c r="A209">
        <v>145</v>
      </c>
      <c r="B209" s="36">
        <f t="shared" si="30"/>
        <v>2.9</v>
      </c>
      <c r="C209" s="46">
        <v>0</v>
      </c>
      <c r="E209">
        <f t="shared" si="31"/>
        <v>0</v>
      </c>
      <c r="F209">
        <f t="shared" si="32"/>
        <v>-0.21679152706465618</v>
      </c>
      <c r="G209">
        <f t="shared" si="33"/>
        <v>-0.15368570692520184</v>
      </c>
      <c r="I209">
        <f t="shared" si="34"/>
        <v>0</v>
      </c>
      <c r="J209">
        <f t="shared" si="35"/>
        <v>-9.5053353688415035E-5</v>
      </c>
      <c r="K209">
        <f t="shared" si="36"/>
        <v>-1.7064411468428824E-3</v>
      </c>
      <c r="M209">
        <f t="shared" si="37"/>
        <v>0</v>
      </c>
      <c r="N209">
        <f t="shared" si="38"/>
        <v>7.2711079230441116E-6</v>
      </c>
      <c r="O209">
        <f t="shared" si="39"/>
        <v>4.8771770086028195E-4</v>
      </c>
    </row>
    <row r="210" spans="1:15" x14ac:dyDescent="0.25">
      <c r="A210">
        <v>146</v>
      </c>
      <c r="B210" s="36">
        <f t="shared" si="30"/>
        <v>2.92</v>
      </c>
      <c r="C210" s="46">
        <v>0</v>
      </c>
      <c r="E210">
        <f t="shared" si="31"/>
        <v>0</v>
      </c>
      <c r="F210">
        <f t="shared" si="32"/>
        <v>-0.21918828359439513</v>
      </c>
      <c r="G210">
        <f t="shared" si="33"/>
        <v>-8.5892963126762117E-2</v>
      </c>
      <c r="I210">
        <f t="shared" si="34"/>
        <v>0</v>
      </c>
      <c r="J210">
        <f t="shared" si="35"/>
        <v>-1.2529731013421048E-4</v>
      </c>
      <c r="K210">
        <f t="shared" si="36"/>
        <v>-1.3005696421421024E-3</v>
      </c>
      <c r="M210">
        <f t="shared" si="37"/>
        <v>0</v>
      </c>
      <c r="N210">
        <f t="shared" si="38"/>
        <v>1.5821753361683251E-5</v>
      </c>
      <c r="O210">
        <f t="shared" si="39"/>
        <v>3.518993554847518E-4</v>
      </c>
    </row>
    <row r="211" spans="1:15" x14ac:dyDescent="0.25">
      <c r="A211">
        <v>147</v>
      </c>
      <c r="B211" s="36">
        <f t="shared" si="30"/>
        <v>2.94</v>
      </c>
      <c r="C211" s="46">
        <v>0</v>
      </c>
      <c r="E211">
        <f t="shared" si="31"/>
        <v>0</v>
      </c>
      <c r="F211">
        <f t="shared" si="32"/>
        <v>-0.22022477195936724</v>
      </c>
      <c r="G211">
        <f t="shared" si="33"/>
        <v>-1.772921813738193E-2</v>
      </c>
      <c r="I211">
        <f t="shared" si="34"/>
        <v>0</v>
      </c>
      <c r="J211">
        <f t="shared" si="35"/>
        <v>-1.4648643325668916E-4</v>
      </c>
      <c r="K211">
        <f t="shared" si="36"/>
        <v>-8.0644294951021426E-4</v>
      </c>
      <c r="M211">
        <f t="shared" si="37"/>
        <v>0</v>
      </c>
      <c r="N211">
        <f t="shared" si="38"/>
        <v>2.085197045171557E-5</v>
      </c>
      <c r="O211">
        <f t="shared" si="39"/>
        <v>1.4234149095246771E-4</v>
      </c>
    </row>
    <row r="212" spans="1:15" x14ac:dyDescent="0.25">
      <c r="A212">
        <v>148</v>
      </c>
      <c r="B212" s="36">
        <f t="shared" si="30"/>
        <v>2.96</v>
      </c>
      <c r="C212" s="46">
        <v>0</v>
      </c>
      <c r="E212">
        <f t="shared" si="31"/>
        <v>0</v>
      </c>
      <c r="F212">
        <f t="shared" si="32"/>
        <v>-0.21989779351818878</v>
      </c>
      <c r="G212">
        <f t="shared" si="33"/>
        <v>5.0383390873049619E-2</v>
      </c>
      <c r="I212">
        <f t="shared" si="34"/>
        <v>0</v>
      </c>
      <c r="J212">
        <f t="shared" si="35"/>
        <v>-1.5720230459399857E-4</v>
      </c>
      <c r="K212">
        <f t="shared" si="36"/>
        <v>-2.5952299073617462E-4</v>
      </c>
      <c r="M212">
        <f t="shared" si="37"/>
        <v>0</v>
      </c>
      <c r="N212">
        <f t="shared" si="38"/>
        <v>2.1329778072124889E-5</v>
      </c>
      <c r="O212">
        <f t="shared" si="39"/>
        <v>-9.4880808282136032E-5</v>
      </c>
    </row>
    <row r="213" spans="1:15" x14ac:dyDescent="0.25">
      <c r="A213">
        <v>149</v>
      </c>
      <c r="B213" s="36">
        <f t="shared" si="30"/>
        <v>2.98</v>
      </c>
      <c r="C213" s="46">
        <v>0</v>
      </c>
      <c r="E213">
        <f t="shared" si="31"/>
        <v>0</v>
      </c>
      <c r="F213">
        <f t="shared" si="32"/>
        <v>-0.21821258360640228</v>
      </c>
      <c r="G213">
        <f t="shared" si="33"/>
        <v>0.11802403800862363</v>
      </c>
      <c r="I213">
        <f t="shared" si="34"/>
        <v>0</v>
      </c>
      <c r="J213">
        <f t="shared" si="35"/>
        <v>-1.5677453663716454E-4</v>
      </c>
      <c r="K213">
        <f t="shared" si="36"/>
        <v>3.0129703848723354E-4</v>
      </c>
      <c r="M213">
        <f t="shared" si="37"/>
        <v>0</v>
      </c>
      <c r="N213">
        <f t="shared" si="38"/>
        <v>1.721615247507739E-5</v>
      </c>
      <c r="O213">
        <f t="shared" si="39"/>
        <v>-3.0839059720330452E-4</v>
      </c>
    </row>
    <row r="214" spans="1:15" x14ac:dyDescent="0.25">
      <c r="A214">
        <v>150</v>
      </c>
      <c r="B214" s="36">
        <f t="shared" si="30"/>
        <v>3</v>
      </c>
      <c r="C214" s="46">
        <v>0</v>
      </c>
      <c r="E214">
        <f t="shared" si="31"/>
        <v>0</v>
      </c>
      <c r="F214">
        <f t="shared" si="32"/>
        <v>-0.21518275929704694</v>
      </c>
      <c r="G214">
        <f t="shared" si="33"/>
        <v>0.18477580632501384</v>
      </c>
      <c r="I214">
        <f t="shared" si="34"/>
        <v>0</v>
      </c>
      <c r="J214">
        <f t="shared" si="35"/>
        <v>-1.4532197316274184E-4</v>
      </c>
      <c r="K214">
        <f t="shared" si="36"/>
        <v>8.3645591316262998E-4</v>
      </c>
      <c r="M214">
        <f t="shared" si="37"/>
        <v>0</v>
      </c>
      <c r="N214">
        <f t="shared" si="38"/>
        <v>9.4595258024332049E-6</v>
      </c>
      <c r="O214">
        <f t="shared" si="39"/>
        <v>-4.5262649944597413E-4</v>
      </c>
    </row>
    <row r="215" spans="1:15" x14ac:dyDescent="0.25">
      <c r="A215">
        <v>151</v>
      </c>
      <c r="B215" s="36">
        <f t="shared" si="30"/>
        <v>3.02</v>
      </c>
      <c r="C215" s="46">
        <v>0</v>
      </c>
      <c r="E215">
        <f t="shared" si="31"/>
        <v>0</v>
      </c>
      <c r="F215">
        <f t="shared" si="32"/>
        <v>-0.21083021548395697</v>
      </c>
      <c r="G215">
        <f t="shared" si="33"/>
        <v>0.25022825522477599</v>
      </c>
      <c r="I215">
        <f t="shared" si="34"/>
        <v>0</v>
      </c>
      <c r="J215">
        <f t="shared" si="35"/>
        <v>-1.237380434687512E-4</v>
      </c>
      <c r="K215">
        <f t="shared" si="36"/>
        <v>1.308512608008486E-3</v>
      </c>
      <c r="M215">
        <f t="shared" si="37"/>
        <v>0</v>
      </c>
      <c r="N215">
        <f t="shared" si="38"/>
        <v>-2.2188809829432888E-7</v>
      </c>
      <c r="O215">
        <f t="shared" si="39"/>
        <v>-4.9755459299627154E-4</v>
      </c>
    </row>
    <row r="216" spans="1:15" x14ac:dyDescent="0.25">
      <c r="A216">
        <v>152</v>
      </c>
      <c r="B216" s="36">
        <f t="shared" si="30"/>
        <v>3.04</v>
      </c>
      <c r="C216" s="46">
        <v>0</v>
      </c>
      <c r="E216">
        <f t="shared" si="31"/>
        <v>0</v>
      </c>
      <c r="F216">
        <f t="shared" si="32"/>
        <v>-0.20518497005184502</v>
      </c>
      <c r="G216">
        <f t="shared" si="33"/>
        <v>0.31397994177483884</v>
      </c>
      <c r="I216">
        <f t="shared" si="34"/>
        <v>0</v>
      </c>
      <c r="J216">
        <f t="shared" si="35"/>
        <v>-9.3621745542861974E-5</v>
      </c>
      <c r="K216">
        <f t="shared" si="36"/>
        <v>1.6847631757637325E-3</v>
      </c>
      <c r="M216">
        <f t="shared" si="37"/>
        <v>0</v>
      </c>
      <c r="N216">
        <f t="shared" si="38"/>
        <v>-9.720184501651216E-6</v>
      </c>
      <c r="O216">
        <f t="shared" si="39"/>
        <v>-4.3490688250678129E-4</v>
      </c>
    </row>
    <row r="217" spans="1:15" x14ac:dyDescent="0.25">
      <c r="A217">
        <v>153</v>
      </c>
      <c r="B217" s="36">
        <f t="shared" si="30"/>
        <v>3.06</v>
      </c>
      <c r="C217" s="46">
        <v>0</v>
      </c>
      <c r="E217">
        <f t="shared" si="31"/>
        <v>0</v>
      </c>
      <c r="F217">
        <f t="shared" si="32"/>
        <v>-0.19828495921007855</v>
      </c>
      <c r="G217">
        <f t="shared" si="33"/>
        <v>0.37564088047268951</v>
      </c>
      <c r="I217">
        <f t="shared" si="34"/>
        <v>0</v>
      </c>
      <c r="J217">
        <f t="shared" si="35"/>
        <v>-5.715954614128765E-5</v>
      </c>
      <c r="K217">
        <f t="shared" si="36"/>
        <v>1.9395035568908945E-3</v>
      </c>
      <c r="M217">
        <f t="shared" si="37"/>
        <v>0</v>
      </c>
      <c r="N217">
        <f t="shared" si="38"/>
        <v>-1.699630440453208E-5</v>
      </c>
      <c r="O217">
        <f t="shared" si="39"/>
        <v>-2.7965400987994891E-4</v>
      </c>
    </row>
    <row r="218" spans="1:15" x14ac:dyDescent="0.25">
      <c r="A218">
        <v>154</v>
      </c>
      <c r="B218" s="36">
        <f t="shared" si="30"/>
        <v>3.08</v>
      </c>
      <c r="C218" s="46">
        <v>0</v>
      </c>
      <c r="E218">
        <f t="shared" si="31"/>
        <v>0</v>
      </c>
      <c r="F218">
        <f t="shared" si="32"/>
        <v>-0.19017578437251384</v>
      </c>
      <c r="G218">
        <f t="shared" si="33"/>
        <v>0.4348349264046335</v>
      </c>
      <c r="I218">
        <f t="shared" si="34"/>
        <v>0</v>
      </c>
      <c r="J218">
        <f t="shared" si="35"/>
        <v>-1.6966896359011904E-5</v>
      </c>
      <c r="K218">
        <f t="shared" si="36"/>
        <v>2.0557819647603112E-3</v>
      </c>
      <c r="M218">
        <f t="shared" si="37"/>
        <v>0</v>
      </c>
      <c r="N218">
        <f t="shared" si="38"/>
        <v>-2.05173590099003E-5</v>
      </c>
      <c r="O218">
        <f t="shared" si="39"/>
        <v>-6.6462313368077596E-5</v>
      </c>
    </row>
    <row r="219" spans="1:15" x14ac:dyDescent="0.25">
      <c r="A219">
        <v>155</v>
      </c>
      <c r="B219" s="36">
        <f t="shared" si="30"/>
        <v>3.1</v>
      </c>
      <c r="C219" s="46">
        <v>0</v>
      </c>
      <c r="E219">
        <f t="shared" si="31"/>
        <v>0</v>
      </c>
      <c r="F219">
        <f t="shared" si="32"/>
        <v>-0.18091041226194615</v>
      </c>
      <c r="G219">
        <f t="shared" si="33"/>
        <v>0.49120206724845616</v>
      </c>
      <c r="I219">
        <f t="shared" si="34"/>
        <v>0</v>
      </c>
      <c r="J219">
        <f t="shared" si="35"/>
        <v>2.4099167185360002E-5</v>
      </c>
      <c r="K219">
        <f t="shared" si="36"/>
        <v>2.0265216411631381E-3</v>
      </c>
      <c r="M219">
        <f t="shared" si="37"/>
        <v>0</v>
      </c>
      <c r="N219">
        <f t="shared" si="38"/>
        <v>-1.9579037677400621E-5</v>
      </c>
      <c r="O219">
        <f t="shared" si="39"/>
        <v>1.5803306507691599E-4</v>
      </c>
    </row>
    <row r="220" spans="1:15" x14ac:dyDescent="0.25">
      <c r="A220">
        <v>156</v>
      </c>
      <c r="B220" s="36">
        <f t="shared" si="30"/>
        <v>3.12</v>
      </c>
      <c r="C220" s="46">
        <v>0</v>
      </c>
      <c r="E220">
        <f t="shared" si="31"/>
        <v>0</v>
      </c>
      <c r="F220">
        <f t="shared" si="32"/>
        <v>-0.17054883020285622</v>
      </c>
      <c r="G220">
        <f t="shared" si="33"/>
        <v>0.54440061017046681</v>
      </c>
      <c r="I220">
        <f t="shared" si="34"/>
        <v>0</v>
      </c>
      <c r="J220">
        <f t="shared" si="35"/>
        <v>6.3142922816241499E-5</v>
      </c>
      <c r="K220">
        <f t="shared" si="36"/>
        <v>1.8549400172899742E-3</v>
      </c>
      <c r="M220">
        <f t="shared" si="37"/>
        <v>0</v>
      </c>
      <c r="N220">
        <f t="shared" si="38"/>
        <v>-1.4445406505675082E-5</v>
      </c>
      <c r="O220">
        <f t="shared" si="39"/>
        <v>3.4541963475041669E-4</v>
      </c>
    </row>
    <row r="221" spans="1:15" x14ac:dyDescent="0.25">
      <c r="A221">
        <v>157</v>
      </c>
      <c r="B221" s="36">
        <f t="shared" si="30"/>
        <v>3.14</v>
      </c>
      <c r="C221" s="46">
        <v>0</v>
      </c>
      <c r="E221">
        <f t="shared" si="31"/>
        <v>0</v>
      </c>
      <c r="F221">
        <f t="shared" si="32"/>
        <v>-0.15915765883844701</v>
      </c>
      <c r="G221">
        <f t="shared" si="33"/>
        <v>0.59410925034936368</v>
      </c>
      <c r="I221">
        <f t="shared" si="34"/>
        <v>0</v>
      </c>
      <c r="J221">
        <f t="shared" si="35"/>
        <v>9.743396955651896E-5</v>
      </c>
      <c r="K221">
        <f t="shared" si="36"/>
        <v>1.5542403982980713E-3</v>
      </c>
      <c r="M221">
        <f t="shared" si="37"/>
        <v>0</v>
      </c>
      <c r="N221">
        <f t="shared" si="38"/>
        <v>-6.2786027442526124E-6</v>
      </c>
      <c r="O221">
        <f t="shared" si="39"/>
        <v>4.5593848708065356E-4</v>
      </c>
    </row>
    <row r="222" spans="1:15" x14ac:dyDescent="0.25">
      <c r="A222">
        <v>158</v>
      </c>
      <c r="B222" s="36">
        <f t="shared" si="30"/>
        <v>3.16</v>
      </c>
      <c r="C222" s="46">
        <v>0</v>
      </c>
      <c r="E222">
        <f t="shared" si="31"/>
        <v>0</v>
      </c>
      <c r="F222">
        <f t="shared" si="32"/>
        <v>-0.14680972476581719</v>
      </c>
      <c r="G222">
        <f t="shared" si="33"/>
        <v>0.64002900862220469</v>
      </c>
      <c r="I222">
        <f t="shared" si="34"/>
        <v>0</v>
      </c>
      <c r="J222">
        <f t="shared" si="35"/>
        <v>1.2459797871712357E-4</v>
      </c>
      <c r="K222">
        <f t="shared" si="36"/>
        <v>1.146603653648888E-3</v>
      </c>
      <c r="M222">
        <f t="shared" si="37"/>
        <v>0</v>
      </c>
      <c r="N222">
        <f t="shared" si="38"/>
        <v>3.1235241271809353E-6</v>
      </c>
      <c r="O222">
        <f t="shared" si="39"/>
        <v>4.669092662007362E-4</v>
      </c>
    </row>
    <row r="223" spans="1:15" x14ac:dyDescent="0.25">
      <c r="A223">
        <v>159</v>
      </c>
      <c r="B223" s="36">
        <f t="shared" si="30"/>
        <v>3.18</v>
      </c>
      <c r="C223" s="46">
        <v>0</v>
      </c>
      <c r="E223">
        <f t="shared" si="31"/>
        <v>0</v>
      </c>
      <c r="F223">
        <f t="shared" si="32"/>
        <v>-0.13358359582495044</v>
      </c>
      <c r="G223">
        <f t="shared" si="33"/>
        <v>0.68188502658609262</v>
      </c>
      <c r="I223">
        <f t="shared" si="34"/>
        <v>0</v>
      </c>
      <c r="J223">
        <f t="shared" si="35"/>
        <v>1.4278087858652313E-4</v>
      </c>
      <c r="K223">
        <f t="shared" si="36"/>
        <v>6.6155641715503707E-4</v>
      </c>
      <c r="M223">
        <f t="shared" si="37"/>
        <v>0</v>
      </c>
      <c r="N223">
        <f t="shared" si="38"/>
        <v>1.1722745221148664E-5</v>
      </c>
      <c r="O223">
        <f t="shared" si="39"/>
        <v>3.7736632516845441E-4</v>
      </c>
    </row>
    <row r="224" spans="1:15" x14ac:dyDescent="0.25">
      <c r="A224">
        <v>160</v>
      </c>
      <c r="B224" s="36">
        <f t="shared" si="30"/>
        <v>3.2</v>
      </c>
      <c r="C224" s="46">
        <v>0</v>
      </c>
      <c r="E224">
        <f t="shared" si="31"/>
        <v>0</v>
      </c>
      <c r="F224">
        <f t="shared" si="32"/>
        <v>-0.11956308200155551</v>
      </c>
      <c r="G224">
        <f t="shared" si="33"/>
        <v>0.71942820839763799</v>
      </c>
      <c r="I224">
        <f t="shared" si="34"/>
        <v>0</v>
      </c>
      <c r="J224">
        <f t="shared" si="35"/>
        <v>1.5077513434550043E-4</v>
      </c>
      <c r="K224">
        <f t="shared" si="36"/>
        <v>1.3383555038303256E-4</v>
      </c>
      <c r="M224">
        <f t="shared" si="37"/>
        <v>0</v>
      </c>
      <c r="N224">
        <f t="shared" si="38"/>
        <v>1.7681923734959589E-5</v>
      </c>
      <c r="O224">
        <f t="shared" si="39"/>
        <v>2.0796254268676777E-4</v>
      </c>
    </row>
    <row r="225" spans="1:15" x14ac:dyDescent="0.25">
      <c r="A225">
        <v>161</v>
      </c>
      <c r="B225" s="36">
        <f t="shared" si="30"/>
        <v>3.22</v>
      </c>
      <c r="C225" s="46">
        <v>0</v>
      </c>
      <c r="E225">
        <f t="shared" si="31"/>
        <v>0</v>
      </c>
      <c r="F225">
        <f t="shared" si="32"/>
        <v>-0.10483670510932433</v>
      </c>
      <c r="G225">
        <f t="shared" si="33"/>
        <v>0.75243669948505509</v>
      </c>
      <c r="I225">
        <f t="shared" si="34"/>
        <v>0</v>
      </c>
      <c r="J225">
        <f t="shared" si="35"/>
        <v>1.4809954201891205E-4</v>
      </c>
      <c r="K225">
        <f t="shared" si="36"/>
        <v>-3.9909689568569921E-4</v>
      </c>
      <c r="M225">
        <f t="shared" si="37"/>
        <v>0</v>
      </c>
      <c r="N225">
        <f t="shared" si="38"/>
        <v>1.9757087211841041E-5</v>
      </c>
      <c r="O225">
        <f t="shared" si="39"/>
        <v>-3.7723295372584333E-6</v>
      </c>
    </row>
    <row r="226" spans="1:15" x14ac:dyDescent="0.25">
      <c r="A226">
        <v>162</v>
      </c>
      <c r="B226" s="36">
        <f t="shared" si="30"/>
        <v>3.24</v>
      </c>
      <c r="C226" s="46">
        <v>0</v>
      </c>
      <c r="E226">
        <f t="shared" si="31"/>
        <v>0</v>
      </c>
      <c r="F226">
        <f t="shared" si="32"/>
        <v>-8.9497140602660688E-2</v>
      </c>
      <c r="G226">
        <f t="shared" si="33"/>
        <v>0.78071719341872259</v>
      </c>
      <c r="I226">
        <f t="shared" si="34"/>
        <v>0</v>
      </c>
      <c r="J226">
        <f t="shared" si="35"/>
        <v>1.3502729364510765E-4</v>
      </c>
      <c r="K226">
        <f t="shared" si="36"/>
        <v>-8.9971062875405356E-4</v>
      </c>
      <c r="M226">
        <f t="shared" si="37"/>
        <v>0</v>
      </c>
      <c r="N226">
        <f t="shared" si="38"/>
        <v>1.7556517217721237E-5</v>
      </c>
      <c r="O226">
        <f t="shared" si="39"/>
        <v>-2.1173460891944353E-4</v>
      </c>
    </row>
    <row r="227" spans="1:15" x14ac:dyDescent="0.25">
      <c r="A227">
        <v>163</v>
      </c>
      <c r="B227" s="36">
        <f t="shared" si="30"/>
        <v>3.2600000000000002</v>
      </c>
      <c r="C227" s="46">
        <v>0</v>
      </c>
      <c r="E227">
        <f t="shared" si="31"/>
        <v>0</v>
      </c>
      <c r="F227">
        <f t="shared" si="32"/>
        <v>-7.364063503526945E-2</v>
      </c>
      <c r="G227">
        <f t="shared" si="33"/>
        <v>0.80410605926868617</v>
      </c>
      <c r="I227">
        <f t="shared" si="34"/>
        <v>0</v>
      </c>
      <c r="J227">
        <f t="shared" si="35"/>
        <v>1.125607514271768E-4</v>
      </c>
      <c r="K227">
        <f t="shared" si="36"/>
        <v>-1.3330477026260122E-3</v>
      </c>
      <c r="M227">
        <f t="shared" si="37"/>
        <v>0</v>
      </c>
      <c r="N227">
        <f t="shared" si="38"/>
        <v>1.1613026313489696E-5</v>
      </c>
      <c r="O227">
        <f t="shared" si="39"/>
        <v>-3.7127641444461006E-4</v>
      </c>
    </row>
    <row r="228" spans="1:15" x14ac:dyDescent="0.25">
      <c r="A228">
        <v>164</v>
      </c>
      <c r="B228" s="36">
        <f t="shared" si="30"/>
        <v>3.2800000000000002</v>
      </c>
      <c r="C228" s="46">
        <v>0</v>
      </c>
      <c r="E228">
        <f t="shared" si="31"/>
        <v>0</v>
      </c>
      <c r="F228">
        <f t="shared" si="32"/>
        <v>-5.736640282222033E-2</v>
      </c>
      <c r="G228">
        <f t="shared" si="33"/>
        <v>0.82247028290508628</v>
      </c>
      <c r="I228">
        <f t="shared" si="34"/>
        <v>0</v>
      </c>
      <c r="J228">
        <f t="shared" si="35"/>
        <v>8.2355129794394057E-5</v>
      </c>
      <c r="K228">
        <f t="shared" si="36"/>
        <v>-1.6691611238462388E-3</v>
      </c>
      <c r="M228">
        <f t="shared" si="37"/>
        <v>0</v>
      </c>
      <c r="N228">
        <f t="shared" si="38"/>
        <v>3.2564998142112149E-6</v>
      </c>
      <c r="O228">
        <f t="shared" si="39"/>
        <v>-4.4878218462118005E-4</v>
      </c>
    </row>
    <row r="229" spans="1:15" x14ac:dyDescent="0.25">
      <c r="A229">
        <v>165</v>
      </c>
      <c r="B229" s="36">
        <f t="shared" si="30"/>
        <v>3.3000000000000003</v>
      </c>
      <c r="C229" s="46">
        <v>0</v>
      </c>
      <c r="E229">
        <f t="shared" si="31"/>
        <v>0</v>
      </c>
      <c r="F229">
        <f t="shared" si="32"/>
        <v>-4.0776006082384915E-2</v>
      </c>
      <c r="G229">
        <f t="shared" si="33"/>
        <v>0.83570821686278329</v>
      </c>
      <c r="I229">
        <f t="shared" si="34"/>
        <v>0</v>
      </c>
      <c r="J229">
        <f t="shared" si="35"/>
        <v>4.6596860828731538E-5</v>
      </c>
      <c r="K229">
        <f t="shared" si="36"/>
        <v>-1.885181544031716E-3</v>
      </c>
      <c r="M229">
        <f t="shared" si="37"/>
        <v>0</v>
      </c>
      <c r="N229">
        <f t="shared" si="38"/>
        <v>-5.6831071359405149E-6</v>
      </c>
      <c r="O229">
        <f t="shared" si="39"/>
        <v>-4.2873988664941082E-4</v>
      </c>
    </row>
    <row r="230" spans="1:15" x14ac:dyDescent="0.25">
      <c r="A230">
        <v>166</v>
      </c>
      <c r="B230" s="36">
        <f t="shared" si="30"/>
        <v>3.3200000000000003</v>
      </c>
      <c r="C230" s="46">
        <v>0</v>
      </c>
      <c r="E230">
        <f t="shared" si="31"/>
        <v>0</v>
      </c>
      <c r="F230">
        <f t="shared" si="32"/>
        <v>-2.3972721433806864E-2</v>
      </c>
      <c r="G230">
        <f t="shared" si="33"/>
        <v>0.84375013458723636</v>
      </c>
      <c r="I230">
        <f t="shared" si="34"/>
        <v>0</v>
      </c>
      <c r="J230">
        <f t="shared" si="35"/>
        <v>7.8455602822142905E-6</v>
      </c>
      <c r="K230">
        <f t="shared" si="36"/>
        <v>-1.9668696198573208E-3</v>
      </c>
      <c r="M230">
        <f t="shared" si="37"/>
        <v>0</v>
      </c>
      <c r="N230">
        <f t="shared" si="38"/>
        <v>-1.3276106004045527E-5</v>
      </c>
      <c r="O230">
        <f t="shared" si="39"/>
        <v>-3.1682203319337765E-4</v>
      </c>
    </row>
    <row r="231" spans="1:15" x14ac:dyDescent="0.25">
      <c r="A231">
        <v>167</v>
      </c>
      <c r="B231" s="36">
        <f t="shared" si="30"/>
        <v>3.34</v>
      </c>
      <c r="C231" s="46">
        <v>0</v>
      </c>
      <c r="E231">
        <f t="shared" si="31"/>
        <v>0</v>
      </c>
      <c r="F231">
        <f t="shared" si="32"/>
        <v>-7.0608976860680774E-3</v>
      </c>
      <c r="G231">
        <f t="shared" si="33"/>
        <v>0.84655858609750989</v>
      </c>
      <c r="I231">
        <f t="shared" si="34"/>
        <v>0</v>
      </c>
      <c r="J231">
        <f t="shared" si="35"/>
        <v>-3.1148999117035864E-5</v>
      </c>
      <c r="K231">
        <f t="shared" si="36"/>
        <v>-1.9095489373086739E-3</v>
      </c>
      <c r="M231">
        <f t="shared" si="37"/>
        <v>0</v>
      </c>
      <c r="N231">
        <f t="shared" si="38"/>
        <v>-1.7909248694699594E-5</v>
      </c>
      <c r="O231">
        <f t="shared" si="39"/>
        <v>-1.3837006942750676E-4</v>
      </c>
    </row>
    <row r="232" spans="1:15" x14ac:dyDescent="0.25">
      <c r="A232">
        <v>168</v>
      </c>
      <c r="B232" s="36">
        <f t="shared" si="30"/>
        <v>3.36</v>
      </c>
      <c r="C232" s="46">
        <v>0</v>
      </c>
      <c r="E232">
        <f t="shared" si="31"/>
        <v>0</v>
      </c>
      <c r="F232">
        <f t="shared" si="32"/>
        <v>9.8546915793271996E-3</v>
      </c>
      <c r="G232">
        <f t="shared" si="33"/>
        <v>0.84412855333653902</v>
      </c>
      <c r="I232">
        <f t="shared" si="34"/>
        <v>0</v>
      </c>
      <c r="J232">
        <f t="shared" si="35"/>
        <v>-6.7641833124089436E-5</v>
      </c>
      <c r="K232">
        <f t="shared" si="36"/>
        <v>-1.7183588077062959E-3</v>
      </c>
      <c r="M232">
        <f t="shared" si="37"/>
        <v>0</v>
      </c>
      <c r="N232">
        <f t="shared" si="38"/>
        <v>-1.8628062345863171E-5</v>
      </c>
      <c r="O232">
        <f t="shared" si="39"/>
        <v>6.7327797136413289E-5</v>
      </c>
    </row>
    <row r="233" spans="1:15" x14ac:dyDescent="0.25">
      <c r="A233">
        <v>169</v>
      </c>
      <c r="B233" s="36">
        <f t="shared" si="30"/>
        <v>3.38</v>
      </c>
      <c r="C233" s="46">
        <v>0</v>
      </c>
      <c r="E233">
        <f t="shared" si="31"/>
        <v>0</v>
      </c>
      <c r="F233">
        <f t="shared" si="32"/>
        <v>2.6669496527344683E-2</v>
      </c>
      <c r="G233">
        <f t="shared" si="33"/>
        <v>0.83648740472083261</v>
      </c>
      <c r="I233">
        <f t="shared" si="34"/>
        <v>0</v>
      </c>
      <c r="J233">
        <f t="shared" si="35"/>
        <v>-9.9085801964593804E-5</v>
      </c>
      <c r="K233">
        <f t="shared" si="36"/>
        <v>-1.4078145695624396E-3</v>
      </c>
      <c r="M233">
        <f t="shared" si="37"/>
        <v>0</v>
      </c>
      <c r="N233">
        <f t="shared" si="38"/>
        <v>-1.5332794472399711E-5</v>
      </c>
      <c r="O233">
        <f t="shared" si="39"/>
        <v>2.5567652538266363E-4</v>
      </c>
    </row>
    <row r="234" spans="1:15" x14ac:dyDescent="0.25">
      <c r="A234">
        <v>170</v>
      </c>
      <c r="B234" s="36">
        <f t="shared" si="30"/>
        <v>3.4</v>
      </c>
      <c r="C234" s="46">
        <v>0</v>
      </c>
      <c r="E234">
        <f t="shared" si="31"/>
        <v>0</v>
      </c>
      <c r="F234">
        <f t="shared" si="32"/>
        <v>4.3279836676054388E-2</v>
      </c>
      <c r="G234">
        <f t="shared" si="33"/>
        <v>0.82369464964391581</v>
      </c>
      <c r="I234">
        <f t="shared" si="34"/>
        <v>0</v>
      </c>
      <c r="J234">
        <f t="shared" si="35"/>
        <v>-1.2330921150140216E-4</v>
      </c>
      <c r="K234">
        <f t="shared" si="36"/>
        <v>-1.000711841869779E-3</v>
      </c>
      <c r="M234">
        <f t="shared" si="37"/>
        <v>0</v>
      </c>
      <c r="N234">
        <f t="shared" si="38"/>
        <v>-8.7878985374864936E-6</v>
      </c>
      <c r="O234">
        <f t="shared" si="39"/>
        <v>3.8643399651454757E-4</v>
      </c>
    </row>
    <row r="235" spans="1:15" x14ac:dyDescent="0.25">
      <c r="A235">
        <v>171</v>
      </c>
      <c r="B235" s="36">
        <f t="shared" si="30"/>
        <v>3.42</v>
      </c>
      <c r="C235" s="46">
        <v>0</v>
      </c>
      <c r="E235">
        <f t="shared" si="31"/>
        <v>0</v>
      </c>
      <c r="F235">
        <f t="shared" si="32"/>
        <v>5.9583539608423018E-2</v>
      </c>
      <c r="G235">
        <f t="shared" si="33"/>
        <v>0.8058414949223569</v>
      </c>
      <c r="I235">
        <f t="shared" si="34"/>
        <v>0</v>
      </c>
      <c r="J235">
        <f t="shared" si="35"/>
        <v>-1.386655894311253E-4</v>
      </c>
      <c r="K235">
        <f t="shared" si="36"/>
        <v>-5.2645703346104961E-4</v>
      </c>
      <c r="M235">
        <f t="shared" si="37"/>
        <v>0</v>
      </c>
      <c r="N235">
        <f t="shared" si="38"/>
        <v>-4.4562926176540414E-7</v>
      </c>
      <c r="O235">
        <f t="shared" si="39"/>
        <v>4.323000063106581E-4</v>
      </c>
    </row>
    <row r="236" spans="1:15" x14ac:dyDescent="0.25">
      <c r="A236">
        <v>172</v>
      </c>
      <c r="B236" s="36">
        <f t="shared" si="30"/>
        <v>3.44</v>
      </c>
      <c r="C236" s="46">
        <v>0</v>
      </c>
      <c r="E236">
        <f t="shared" si="31"/>
        <v>0</v>
      </c>
      <c r="F236">
        <f t="shared" si="32"/>
        <v>7.5480568858182273E-2</v>
      </c>
      <c r="G236">
        <f t="shared" si="33"/>
        <v>0.78305020639255662</v>
      </c>
      <c r="I236">
        <f t="shared" si="34"/>
        <v>0</v>
      </c>
      <c r="J236">
        <f t="shared" si="35"/>
        <v>-1.4414532221181242E-4</v>
      </c>
      <c r="K236">
        <f t="shared" si="36"/>
        <v>-1.8946117211502756E-5</v>
      </c>
      <c r="M236">
        <f t="shared" si="37"/>
        <v>0</v>
      </c>
      <c r="N236">
        <f t="shared" si="38"/>
        <v>7.8757346223189006E-6</v>
      </c>
      <c r="O236">
        <f t="shared" si="39"/>
        <v>3.8460330235331471E-4</v>
      </c>
    </row>
    <row r="237" spans="1:15" x14ac:dyDescent="0.25">
      <c r="A237">
        <v>173</v>
      </c>
      <c r="B237" s="36">
        <f t="shared" si="30"/>
        <v>3.46</v>
      </c>
      <c r="C237" s="46">
        <v>0</v>
      </c>
      <c r="E237">
        <f t="shared" si="31"/>
        <v>0</v>
      </c>
      <c r="F237">
        <f t="shared" si="32"/>
        <v>9.0873637114864944E-2</v>
      </c>
      <c r="G237">
        <f t="shared" si="33"/>
        <v>0.7554732800631152</v>
      </c>
      <c r="I237">
        <f t="shared" si="34"/>
        <v>0</v>
      </c>
      <c r="J237">
        <f t="shared" si="35"/>
        <v>-1.3944160345243591E-4</v>
      </c>
      <c r="K237">
        <f t="shared" si="36"/>
        <v>4.8585551685935614E-4</v>
      </c>
      <c r="M237">
        <f t="shared" si="37"/>
        <v>0</v>
      </c>
      <c r="N237">
        <f t="shared" si="38"/>
        <v>1.438784198142827E-5</v>
      </c>
      <c r="O237">
        <f t="shared" si="39"/>
        <v>2.5490485307194156E-4</v>
      </c>
    </row>
    <row r="238" spans="1:15" x14ac:dyDescent="0.25">
      <c r="A238">
        <v>174</v>
      </c>
      <c r="B238" s="36">
        <f t="shared" si="30"/>
        <v>3.48</v>
      </c>
      <c r="C238" s="46">
        <v>0</v>
      </c>
      <c r="E238">
        <f t="shared" si="31"/>
        <v>0</v>
      </c>
      <c r="F238">
        <f t="shared" si="32"/>
        <v>0.10566880099291881</v>
      </c>
      <c r="G238">
        <f t="shared" si="33"/>
        <v>0.72329242839418073</v>
      </c>
      <c r="I238">
        <f t="shared" si="34"/>
        <v>0</v>
      </c>
      <c r="J238">
        <f t="shared" si="35"/>
        <v>-1.2496641855086731E-4</v>
      </c>
      <c r="K238">
        <f t="shared" si="36"/>
        <v>9.5245950519719398E-4</v>
      </c>
      <c r="M238">
        <f t="shared" si="37"/>
        <v>0</v>
      </c>
      <c r="N238">
        <f t="shared" si="38"/>
        <v>1.7716249507449682E-5</v>
      </c>
      <c r="O238">
        <f t="shared" si="39"/>
        <v>7.2229856115441277E-5</v>
      </c>
    </row>
    <row r="239" spans="1:15" x14ac:dyDescent="0.25">
      <c r="A239">
        <v>175</v>
      </c>
      <c r="B239" s="36">
        <f t="shared" si="30"/>
        <v>3.5</v>
      </c>
      <c r="C239" s="46">
        <v>0</v>
      </c>
      <c r="E239">
        <f t="shared" si="31"/>
        <v>0</v>
      </c>
      <c r="F239">
        <f t="shared" si="32"/>
        <v>0.1197760337325986</v>
      </c>
      <c r="G239">
        <f t="shared" si="33"/>
        <v>0.68671738840459429</v>
      </c>
      <c r="I239">
        <f t="shared" si="34"/>
        <v>0</v>
      </c>
      <c r="J239">
        <f t="shared" si="35"/>
        <v>-1.0181583908414895E-4</v>
      </c>
      <c r="K239">
        <f t="shared" si="36"/>
        <v>1.3483471172387985E-3</v>
      </c>
      <c r="M239">
        <f t="shared" si="37"/>
        <v>0</v>
      </c>
      <c r="N239">
        <f t="shared" si="38"/>
        <v>1.7190063015716102E-5</v>
      </c>
      <c r="O239">
        <f t="shared" si="39"/>
        <v>-1.2341540016340313E-4</v>
      </c>
    </row>
    <row r="240" spans="1:15" x14ac:dyDescent="0.25">
      <c r="A240">
        <v>176</v>
      </c>
      <c r="B240" s="36">
        <f t="shared" si="30"/>
        <v>3.52</v>
      </c>
      <c r="C240" s="46">
        <v>0</v>
      </c>
      <c r="E240">
        <f t="shared" si="31"/>
        <v>0</v>
      </c>
      <c r="F240">
        <f t="shared" si="32"/>
        <v>0.13310977234528465</v>
      </c>
      <c r="G240">
        <f t="shared" si="33"/>
        <v>0.64598455939297728</v>
      </c>
      <c r="I240">
        <f t="shared" si="34"/>
        <v>0</v>
      </c>
      <c r="J240">
        <f t="shared" si="35"/>
        <v>-7.1687472013378531E-5</v>
      </c>
      <c r="K240">
        <f t="shared" si="36"/>
        <v>1.6462331128571409E-3</v>
      </c>
      <c r="M240">
        <f t="shared" si="37"/>
        <v>0</v>
      </c>
      <c r="N240">
        <f t="shared" si="38"/>
        <v>1.2976302200339957E-5</v>
      </c>
      <c r="O240">
        <f t="shared" si="39"/>
        <v>-2.897963302247663E-4</v>
      </c>
    </row>
    <row r="241" spans="1:15" x14ac:dyDescent="0.25">
      <c r="A241">
        <v>177</v>
      </c>
      <c r="B241" s="36">
        <f t="shared" si="30"/>
        <v>3.54</v>
      </c>
      <c r="C241" s="46">
        <v>0</v>
      </c>
      <c r="E241">
        <f t="shared" si="31"/>
        <v>0</v>
      </c>
      <c r="F241">
        <f t="shared" si="32"/>
        <v>0.14558943588203635</v>
      </c>
      <c r="G241">
        <f t="shared" si="33"/>
        <v>0.60135547909356568</v>
      </c>
      <c r="I241">
        <f t="shared" si="34"/>
        <v>0</v>
      </c>
      <c r="J241">
        <f t="shared" si="35"/>
        <v>-3.6756251744564585E-5</v>
      </c>
      <c r="K241">
        <f t="shared" si="36"/>
        <v>1.8259434230070226E-3</v>
      </c>
      <c r="M241">
        <f t="shared" si="37"/>
        <v>0</v>
      </c>
      <c r="N241">
        <f t="shared" si="38"/>
        <v>6.0322796923309394E-6</v>
      </c>
      <c r="O241">
        <f t="shared" si="39"/>
        <v>-3.9155937432743719E-4</v>
      </c>
    </row>
    <row r="242" spans="1:15" x14ac:dyDescent="0.25">
      <c r="A242">
        <v>178</v>
      </c>
      <c r="B242" s="36">
        <f t="shared" si="30"/>
        <v>3.56</v>
      </c>
      <c r="C242" s="46">
        <v>0</v>
      </c>
      <c r="E242">
        <f t="shared" si="31"/>
        <v>0</v>
      </c>
      <c r="F242">
        <f t="shared" si="32"/>
        <v>0.15713991169048147</v>
      </c>
      <c r="G242">
        <f t="shared" si="33"/>
        <v>0.5531151480652936</v>
      </c>
      <c r="I242">
        <f t="shared" si="34"/>
        <v>0</v>
      </c>
      <c r="J242">
        <f t="shared" si="35"/>
        <v>4.8235585279848798E-7</v>
      </c>
      <c r="K242">
        <f t="shared" si="36"/>
        <v>1.875777645029472E-3</v>
      </c>
      <c r="M242">
        <f t="shared" si="37"/>
        <v>0</v>
      </c>
      <c r="N242">
        <f t="shared" si="38"/>
        <v>-2.1112240357786505E-6</v>
      </c>
      <c r="O242">
        <f t="shared" si="39"/>
        <v>-4.0773485166748673E-4</v>
      </c>
    </row>
    <row r="243" spans="1:15" x14ac:dyDescent="0.25">
      <c r="A243">
        <v>179</v>
      </c>
      <c r="B243" s="36">
        <f t="shared" si="30"/>
        <v>3.58</v>
      </c>
      <c r="C243" s="46">
        <v>0</v>
      </c>
      <c r="E243">
        <f t="shared" si="31"/>
        <v>0</v>
      </c>
      <c r="F243">
        <f t="shared" si="32"/>
        <v>0.16769200673037049</v>
      </c>
      <c r="G243">
        <f t="shared" si="33"/>
        <v>0.50157021302747307</v>
      </c>
      <c r="I243">
        <f t="shared" si="34"/>
        <v>0</v>
      </c>
      <c r="J243">
        <f t="shared" si="35"/>
        <v>3.7390448213337213E-5</v>
      </c>
      <c r="K243">
        <f t="shared" si="36"/>
        <v>1.7932646119289102E-3</v>
      </c>
      <c r="M243">
        <f t="shared" si="37"/>
        <v>0</v>
      </c>
      <c r="N243">
        <f t="shared" si="38"/>
        <v>-9.6870174138217822E-6</v>
      </c>
      <c r="O243">
        <f t="shared" si="39"/>
        <v>-3.360431069794636E-4</v>
      </c>
    </row>
    <row r="244" spans="1:15" x14ac:dyDescent="0.25">
      <c r="A244">
        <v>180</v>
      </c>
      <c r="B244" s="36">
        <f t="shared" si="30"/>
        <v>3.6</v>
      </c>
      <c r="C244" s="46">
        <v>0</v>
      </c>
      <c r="E244">
        <f t="shared" si="31"/>
        <v>0</v>
      </c>
      <c r="F244">
        <f t="shared" si="32"/>
        <v>0.1771828612409749</v>
      </c>
      <c r="G244">
        <f t="shared" si="33"/>
        <v>0.44704702070188829</v>
      </c>
      <c r="I244">
        <f t="shared" si="34"/>
        <v>0</v>
      </c>
      <c r="J244">
        <f t="shared" si="35"/>
        <v>7.1374382036751191E-5</v>
      </c>
      <c r="K244">
        <f t="shared" si="36"/>
        <v>1.5852627194144577E-3</v>
      </c>
      <c r="M244">
        <f t="shared" si="37"/>
        <v>0</v>
      </c>
      <c r="N244">
        <f t="shared" si="38"/>
        <v>-1.5074655381214612E-5</v>
      </c>
      <c r="O244">
        <f t="shared" si="39"/>
        <v>-1.9312307728790873E-4</v>
      </c>
    </row>
    <row r="245" spans="1:15" x14ac:dyDescent="0.25">
      <c r="A245">
        <v>181</v>
      </c>
      <c r="B245" s="36">
        <f t="shared" si="30"/>
        <v>3.62</v>
      </c>
      <c r="C245" s="46">
        <v>0</v>
      </c>
      <c r="E245">
        <f t="shared" si="31"/>
        <v>0</v>
      </c>
      <c r="F245">
        <f t="shared" si="32"/>
        <v>0.18555632229256178</v>
      </c>
      <c r="G245">
        <f t="shared" si="33"/>
        <v>0.38988955449416018</v>
      </c>
      <c r="I245">
        <f t="shared" si="34"/>
        <v>0</v>
      </c>
      <c r="J245">
        <f t="shared" si="35"/>
        <v>1.0006686893301395E-4</v>
      </c>
      <c r="K245">
        <f t="shared" si="36"/>
        <v>1.2674031718951139E-3</v>
      </c>
      <c r="M245">
        <f t="shared" si="37"/>
        <v>0</v>
      </c>
      <c r="N245">
        <f t="shared" si="38"/>
        <v>-1.7146694818825635E-5</v>
      </c>
      <c r="O245">
        <f t="shared" si="39"/>
        <v>-1.0691186466217558E-5</v>
      </c>
    </row>
    <row r="246" spans="1:15" x14ac:dyDescent="0.25">
      <c r="A246">
        <v>182</v>
      </c>
      <c r="B246" s="36">
        <f t="shared" si="30"/>
        <v>3.64</v>
      </c>
      <c r="C246" s="46">
        <v>0</v>
      </c>
      <c r="E246">
        <f t="shared" si="31"/>
        <v>0</v>
      </c>
      <c r="F246">
        <f t="shared" si="32"/>
        <v>0.19276327500791715</v>
      </c>
      <c r="G246">
        <f t="shared" si="33"/>
        <v>0.33045726704223161</v>
      </c>
      <c r="I246">
        <f t="shared" si="34"/>
        <v>0</v>
      </c>
      <c r="J246">
        <f t="shared" si="35"/>
        <v>1.2149169799141008E-4</v>
      </c>
      <c r="K246">
        <f t="shared" si="36"/>
        <v>8.6292054520089537E-4</v>
      </c>
      <c r="M246">
        <f t="shared" si="37"/>
        <v>0</v>
      </c>
      <c r="N246">
        <f t="shared" si="38"/>
        <v>-1.5504137786262566E-5</v>
      </c>
      <c r="O246">
        <f t="shared" si="39"/>
        <v>1.7148687575152248E-4</v>
      </c>
    </row>
    <row r="247" spans="1:15" x14ac:dyDescent="0.25">
      <c r="A247">
        <v>183</v>
      </c>
      <c r="B247" s="36">
        <f t="shared" si="30"/>
        <v>3.66</v>
      </c>
      <c r="C247" s="46">
        <v>0</v>
      </c>
      <c r="E247">
        <f t="shared" si="31"/>
        <v>0</v>
      </c>
      <c r="F247">
        <f t="shared" si="32"/>
        <v>0.19876192950671701</v>
      </c>
      <c r="G247">
        <f t="shared" si="33"/>
        <v>0.26912282227266598</v>
      </c>
      <c r="I247">
        <f t="shared" si="34"/>
        <v>0</v>
      </c>
      <c r="J247">
        <f t="shared" si="35"/>
        <v>1.3419963633843631E-4</v>
      </c>
      <c r="K247">
        <f t="shared" si="36"/>
        <v>4.0095780900411773E-4</v>
      </c>
      <c r="M247">
        <f t="shared" si="37"/>
        <v>0</v>
      </c>
      <c r="N247">
        <f t="shared" si="38"/>
        <v>-1.0552005031818884E-5</v>
      </c>
      <c r="O247">
        <f t="shared" si="39"/>
        <v>3.1425622124157265E-4</v>
      </c>
    </row>
    <row r="248" spans="1:15" x14ac:dyDescent="0.25">
      <c r="A248">
        <v>184</v>
      </c>
      <c r="B248" s="36">
        <f t="shared" si="30"/>
        <v>3.68</v>
      </c>
      <c r="C248" s="46">
        <v>0</v>
      </c>
      <c r="E248">
        <f t="shared" si="31"/>
        <v>0</v>
      </c>
      <c r="F248">
        <f t="shared" si="32"/>
        <v>0.20351806190377436</v>
      </c>
      <c r="G248">
        <f t="shared" si="33"/>
        <v>0.20626976113254877</v>
      </c>
      <c r="I248">
        <f t="shared" si="34"/>
        <v>0</v>
      </c>
      <c r="J248">
        <f t="shared" si="35"/>
        <v>1.3736617739937829E-4</v>
      </c>
      <c r="K248">
        <f t="shared" si="36"/>
        <v>-8.5530773339639508E-5</v>
      </c>
      <c r="M248">
        <f t="shared" si="37"/>
        <v>0</v>
      </c>
      <c r="N248">
        <f t="shared" si="38"/>
        <v>-3.4010318109267787E-6</v>
      </c>
      <c r="O248">
        <f t="shared" si="39"/>
        <v>3.8748040466196349E-4</v>
      </c>
    </row>
    <row r="249" spans="1:15" x14ac:dyDescent="0.25">
      <c r="A249">
        <v>185</v>
      </c>
      <c r="B249" s="36">
        <f t="shared" si="30"/>
        <v>3.7</v>
      </c>
      <c r="C249" s="46">
        <v>0</v>
      </c>
      <c r="E249">
        <f t="shared" si="31"/>
        <v>0</v>
      </c>
      <c r="F249">
        <f t="shared" si="32"/>
        <v>0.20700520798008051</v>
      </c>
      <c r="G249">
        <f t="shared" si="33"/>
        <v>0.14229010560307392</v>
      </c>
      <c r="I249">
        <f t="shared" si="34"/>
        <v>0</v>
      </c>
      <c r="J249">
        <f t="shared" si="35"/>
        <v>1.3084456468714594E-4</v>
      </c>
      <c r="K249">
        <f t="shared" si="36"/>
        <v>-5.6212814571252663E-4</v>
      </c>
      <c r="M249">
        <f t="shared" si="37"/>
        <v>0</v>
      </c>
      <c r="N249">
        <f t="shared" si="38"/>
        <v>4.3809517002231049E-6</v>
      </c>
      <c r="O249">
        <f t="shared" si="39"/>
        <v>3.7639298074927609E-4</v>
      </c>
    </row>
    <row r="250" spans="1:15" x14ac:dyDescent="0.25">
      <c r="A250">
        <v>186</v>
      </c>
      <c r="B250" s="36">
        <f t="shared" si="30"/>
        <v>3.72</v>
      </c>
      <c r="C250" s="46">
        <v>0</v>
      </c>
      <c r="E250">
        <f t="shared" si="31"/>
        <v>0</v>
      </c>
      <c r="F250">
        <f t="shared" si="32"/>
        <v>0.20920480844130346</v>
      </c>
      <c r="G250">
        <f t="shared" si="33"/>
        <v>7.7581915947891933E-2</v>
      </c>
      <c r="I250">
        <f t="shared" si="34"/>
        <v>0</v>
      </c>
      <c r="J250">
        <f t="shared" si="35"/>
        <v>1.1517071739941984E-4</v>
      </c>
      <c r="K250">
        <f t="shared" si="36"/>
        <v>-9.9538715488967327E-4</v>
      </c>
      <c r="M250">
        <f t="shared" si="37"/>
        <v>0</v>
      </c>
      <c r="N250">
        <f t="shared" si="38"/>
        <v>1.1112413009166822E-5</v>
      </c>
      <c r="O250">
        <f t="shared" si="39"/>
        <v>2.8455649663928541E-4</v>
      </c>
    </row>
    <row r="251" spans="1:15" x14ac:dyDescent="0.25">
      <c r="A251">
        <v>187</v>
      </c>
      <c r="B251" s="36">
        <f t="shared" si="30"/>
        <v>3.74</v>
      </c>
      <c r="C251" s="46">
        <v>0</v>
      </c>
      <c r="E251">
        <f t="shared" si="31"/>
        <v>0</v>
      </c>
      <c r="F251">
        <f t="shared" si="32"/>
        <v>0.21010630498016294</v>
      </c>
      <c r="G251">
        <f t="shared" si="33"/>
        <v>1.2546816403057326E-2</v>
      </c>
      <c r="I251">
        <f t="shared" si="34"/>
        <v>0</v>
      </c>
      <c r="J251">
        <f t="shared" si="35"/>
        <v>9.1520094410803724E-5</v>
      </c>
      <c r="K251">
        <f t="shared" si="36"/>
        <v>-1.3551756439778252E-3</v>
      </c>
      <c r="M251">
        <f t="shared" si="37"/>
        <v>0</v>
      </c>
      <c r="N251">
        <f t="shared" si="38"/>
        <v>1.5361146392064348E-5</v>
      </c>
      <c r="O251">
        <f t="shared" si="39"/>
        <v>1.3284035093726098E-4</v>
      </c>
    </row>
    <row r="252" spans="1:15" x14ac:dyDescent="0.25">
      <c r="A252">
        <v>188</v>
      </c>
      <c r="B252" s="36">
        <f t="shared" si="30"/>
        <v>3.7600000000000002</v>
      </c>
      <c r="C252" s="46">
        <v>0</v>
      </c>
      <c r="E252">
        <f t="shared" si="31"/>
        <v>0</v>
      </c>
      <c r="F252">
        <f t="shared" si="32"/>
        <v>0.20970718666498819</v>
      </c>
      <c r="G252">
        <f t="shared" si="33"/>
        <v>-5.2412495325402375E-2</v>
      </c>
      <c r="I252">
        <f t="shared" si="34"/>
        <v>0</v>
      </c>
      <c r="J252">
        <f t="shared" si="35"/>
        <v>6.1619913817516443E-5</v>
      </c>
      <c r="K252">
        <f t="shared" si="36"/>
        <v>-1.6167696772717863E-3</v>
      </c>
      <c r="M252">
        <f t="shared" si="37"/>
        <v>0</v>
      </c>
      <c r="N252">
        <f t="shared" si="38"/>
        <v>1.6248632148500701E-5</v>
      </c>
      <c r="O252">
        <f t="shared" si="39"/>
        <v>-4.5307087334768993E-5</v>
      </c>
    </row>
    <row r="253" spans="1:15" x14ac:dyDescent="0.25">
      <c r="A253">
        <v>189</v>
      </c>
      <c r="B253" s="36">
        <f t="shared" si="30"/>
        <v>3.7800000000000002</v>
      </c>
      <c r="C253" s="46">
        <v>0</v>
      </c>
      <c r="E253">
        <f t="shared" si="31"/>
        <v>0</v>
      </c>
      <c r="F253">
        <f t="shared" si="32"/>
        <v>0.20801298648488278</v>
      </c>
      <c r="G253">
        <f t="shared" si="33"/>
        <v>-0.11689473932643026</v>
      </c>
      <c r="I253">
        <f t="shared" si="34"/>
        <v>0</v>
      </c>
      <c r="J253">
        <f t="shared" si="35"/>
        <v>2.7623258460964758E-5</v>
      </c>
      <c r="K253">
        <f t="shared" si="36"/>
        <v>-1.7625496559818203E-3</v>
      </c>
      <c r="M253">
        <f t="shared" si="37"/>
        <v>0</v>
      </c>
      <c r="N253">
        <f t="shared" si="38"/>
        <v>1.3631125906799496E-5</v>
      </c>
      <c r="O253">
        <f t="shared" si="39"/>
        <v>-2.112240251111656E-4</v>
      </c>
    </row>
    <row r="254" spans="1:15" x14ac:dyDescent="0.25">
      <c r="A254">
        <v>190</v>
      </c>
      <c r="B254" s="36">
        <f t="shared" si="30"/>
        <v>3.8000000000000003</v>
      </c>
      <c r="C254" s="46">
        <v>0</v>
      </c>
      <c r="E254">
        <f t="shared" si="31"/>
        <v>0</v>
      </c>
      <c r="F254">
        <f t="shared" si="32"/>
        <v>0.20503722819036035</v>
      </c>
      <c r="G254">
        <f t="shared" si="33"/>
        <v>-0.18050253011319595</v>
      </c>
      <c r="I254">
        <f t="shared" si="34"/>
        <v>0</v>
      </c>
      <c r="J254">
        <f t="shared" si="35"/>
        <v>-8.0457730486388066E-6</v>
      </c>
      <c r="K254">
        <f t="shared" si="36"/>
        <v>-1.7831831754255912E-3</v>
      </c>
      <c r="M254">
        <f t="shared" si="37"/>
        <v>0</v>
      </c>
      <c r="N254">
        <f t="shared" si="38"/>
        <v>8.1202778642234144E-6</v>
      </c>
      <c r="O254">
        <f t="shared" si="39"/>
        <v>-3.2941836688876193E-4</v>
      </c>
    </row>
    <row r="255" spans="1:15" x14ac:dyDescent="0.25">
      <c r="A255">
        <v>191</v>
      </c>
      <c r="B255" s="36">
        <f t="shared" si="30"/>
        <v>3.8200000000000003</v>
      </c>
      <c r="C255" s="46">
        <v>0</v>
      </c>
      <c r="E255">
        <f t="shared" si="31"/>
        <v>0</v>
      </c>
      <c r="F255">
        <f t="shared" si="32"/>
        <v>0.20080132387516986</v>
      </c>
      <c r="G255">
        <f t="shared" si="33"/>
        <v>-0.24284482334521773</v>
      </c>
      <c r="I255">
        <f t="shared" si="34"/>
        <v>0</v>
      </c>
      <c r="J255">
        <f t="shared" si="35"/>
        <v>-4.2864746452401628E-5</v>
      </c>
      <c r="K255">
        <f t="shared" si="36"/>
        <v>-1.6782155041785171E-3</v>
      </c>
      <c r="M255">
        <f t="shared" si="37"/>
        <v>0</v>
      </c>
      <c r="N255">
        <f t="shared" si="38"/>
        <v>9.4109459375634828E-7</v>
      </c>
      <c r="O255">
        <f t="shared" si="39"/>
        <v>-3.751522596002513E-4</v>
      </c>
    </row>
    <row r="256" spans="1:15" x14ac:dyDescent="0.25">
      <c r="A256">
        <v>192</v>
      </c>
      <c r="B256" s="36">
        <f t="shared" si="30"/>
        <v>3.84</v>
      </c>
      <c r="C256" s="46">
        <v>0</v>
      </c>
      <c r="E256">
        <f t="shared" si="31"/>
        <v>0</v>
      </c>
      <c r="F256">
        <f t="shared" si="32"/>
        <v>0.19533442304840434</v>
      </c>
      <c r="G256">
        <f t="shared" si="33"/>
        <v>-0.30353931759273994</v>
      </c>
      <c r="I256">
        <f t="shared" si="34"/>
        <v>0</v>
      </c>
      <c r="J256">
        <f t="shared" si="35"/>
        <v>-7.4391114021416847E-5</v>
      </c>
      <c r="K256">
        <f t="shared" si="36"/>
        <v>-1.4560308662647232E-3</v>
      </c>
      <c r="M256">
        <f t="shared" si="37"/>
        <v>0</v>
      </c>
      <c r="N256">
        <f t="shared" si="38"/>
        <v>-6.3399507955885394E-6</v>
      </c>
      <c r="O256">
        <f t="shared" si="39"/>
        <v>-3.3960896395299043E-4</v>
      </c>
    </row>
    <row r="257" spans="1:15" x14ac:dyDescent="0.25">
      <c r="A257">
        <v>193</v>
      </c>
      <c r="B257" s="36">
        <f t="shared" ref="B257:B264" si="40">A257*$G$36</f>
        <v>3.86</v>
      </c>
      <c r="C257" s="46">
        <v>0</v>
      </c>
      <c r="E257">
        <f t="shared" si="31"/>
        <v>0</v>
      </c>
      <c r="F257">
        <f t="shared" si="32"/>
        <v>0.18867321424401973</v>
      </c>
      <c r="G257">
        <f t="shared" si="33"/>
        <v>-0.36221479640608423</v>
      </c>
      <c r="I257">
        <f t="shared" si="34"/>
        <v>0</v>
      </c>
      <c r="J257">
        <f t="shared" si="35"/>
        <v>-1.0043339773181686E-4</v>
      </c>
      <c r="K257">
        <f t="shared" si="36"/>
        <v>-1.133192261161823E-3</v>
      </c>
      <c r="M257">
        <f t="shared" si="37"/>
        <v>0</v>
      </c>
      <c r="N257">
        <f t="shared" si="38"/>
        <v>-1.2156402158145445E-5</v>
      </c>
      <c r="O257">
        <f t="shared" si="39"/>
        <v>-2.3156527250708811E-4</v>
      </c>
    </row>
    <row r="258" spans="1:15" x14ac:dyDescent="0.25">
      <c r="A258">
        <v>194</v>
      </c>
      <c r="B258" s="36">
        <f t="shared" si="40"/>
        <v>3.88</v>
      </c>
      <c r="C258" s="46">
        <v>0</v>
      </c>
      <c r="E258">
        <f t="shared" ref="E258:E264" si="41">$C$16*C258</f>
        <v>0</v>
      </c>
      <c r="F258">
        <f t="shared" ref="F258:F264" si="42">$F$41*F257+$F$42*G257+$F$43*E257+$F$44*E258</f>
        <v>0.1808616805057465</v>
      </c>
      <c r="G258">
        <f t="shared" ref="G258:G264" si="43">$I$41*F257+$I$42*G257+$I$43*E257+$I$44*E258</f>
        <v>-0.41851339635636353</v>
      </c>
      <c r="I258">
        <f t="shared" ref="I258:I264" si="44">$C$17*C258</f>
        <v>0</v>
      </c>
      <c r="J258">
        <f t="shared" ref="J258:J264" si="45">$F$46*J257+$F$47*K257+$F$48*I257+$F$49*I258</f>
        <v>-1.1920334772914666E-4</v>
      </c>
      <c r="K258">
        <f t="shared" ref="K258:K264" si="46">$I$46*J257+$I$47*K257+$I$48*I257+$I$49*I258</f>
        <v>-7.3321121114152754E-4</v>
      </c>
      <c r="M258">
        <f t="shared" ref="M258:M264" si="47">$C$18*C258</f>
        <v>0</v>
      </c>
      <c r="N258">
        <f t="shared" ref="N258:N264" si="48">$F$51*N257+$F$52*O257+$F$53*M257+$F$54*M258</f>
        <v>-1.5278523496078218E-5</v>
      </c>
      <c r="O258">
        <f t="shared" ref="O258:O264" si="49">$I$51*N257+$I$52*O257+$I$53*M257+$I$54*M258</f>
        <v>-7.5258875368256861E-5</v>
      </c>
    </row>
    <row r="259" spans="1:15" x14ac:dyDescent="0.25">
      <c r="A259">
        <v>195</v>
      </c>
      <c r="B259" s="36">
        <f t="shared" si="40"/>
        <v>3.9</v>
      </c>
      <c r="C259" s="46">
        <v>0</v>
      </c>
      <c r="E259">
        <f t="shared" si="41"/>
        <v>0</v>
      </c>
      <c r="F259">
        <f t="shared" si="42"/>
        <v>0.17195081036728063</v>
      </c>
      <c r="G259">
        <f t="shared" si="43"/>
        <v>-0.47209278720524839</v>
      </c>
      <c r="I259">
        <f t="shared" si="44"/>
        <v>0</v>
      </c>
      <c r="J259">
        <f t="shared" si="45"/>
        <v>-1.2943852411515108E-4</v>
      </c>
      <c r="K259">
        <f t="shared" si="46"/>
        <v>-2.8483851756935894E-4</v>
      </c>
      <c r="M259">
        <f t="shared" si="47"/>
        <v>0</v>
      </c>
      <c r="N259">
        <f t="shared" si="48"/>
        <v>-1.5072915706381007E-5</v>
      </c>
      <c r="O259">
        <f t="shared" si="49"/>
        <v>9.5037700328797034E-5</v>
      </c>
    </row>
    <row r="260" spans="1:15" x14ac:dyDescent="0.25">
      <c r="A260">
        <v>196</v>
      </c>
      <c r="B260" s="36">
        <f t="shared" si="40"/>
        <v>3.92</v>
      </c>
      <c r="C260" s="46">
        <v>0</v>
      </c>
      <c r="E260">
        <f t="shared" si="41"/>
        <v>0</v>
      </c>
      <c r="F260">
        <f t="shared" si="42"/>
        <v>0.16199826621886682</v>
      </c>
      <c r="G260">
        <f t="shared" si="43"/>
        <v>-0.52262825093716747</v>
      </c>
      <c r="I260">
        <f t="shared" si="44"/>
        <v>0</v>
      </c>
      <c r="J260">
        <f t="shared" si="45"/>
        <v>-1.3048691468253498E-4</v>
      </c>
      <c r="K260">
        <f t="shared" si="46"/>
        <v>1.7999992331423141E-4</v>
      </c>
      <c r="M260">
        <f t="shared" si="47"/>
        <v>0</v>
      </c>
      <c r="N260">
        <f t="shared" si="48"/>
        <v>-1.1630321603716848E-5</v>
      </c>
      <c r="O260">
        <f t="shared" si="49"/>
        <v>2.4252419893193913E-4</v>
      </c>
    </row>
    <row r="261" spans="1:15" x14ac:dyDescent="0.25">
      <c r="A261">
        <v>197</v>
      </c>
      <c r="B261" s="36">
        <f t="shared" si="40"/>
        <v>3.94</v>
      </c>
      <c r="C261" s="46">
        <v>0</v>
      </c>
      <c r="E261">
        <f t="shared" si="41"/>
        <v>0</v>
      </c>
      <c r="F261">
        <f t="shared" si="42"/>
        <v>0.15106801221028698</v>
      </c>
      <c r="G261">
        <f t="shared" si="43"/>
        <v>-0.56981464704364715</v>
      </c>
      <c r="I261">
        <f t="shared" si="44"/>
        <v>0</v>
      </c>
      <c r="J261">
        <f t="shared" si="45"/>
        <v>-1.2234793858035864E-4</v>
      </c>
      <c r="K261">
        <f t="shared" si="46"/>
        <v>6.2847421454146344E-4</v>
      </c>
      <c r="M261">
        <f t="shared" si="47"/>
        <v>0</v>
      </c>
      <c r="N261">
        <f t="shared" si="48"/>
        <v>-5.7359918270588822E-6</v>
      </c>
      <c r="O261">
        <f t="shared" si="49"/>
        <v>3.3581806043982875E-4</v>
      </c>
    </row>
    <row r="262" spans="1:15" x14ac:dyDescent="0.25">
      <c r="A262">
        <v>198</v>
      </c>
      <c r="B262" s="36">
        <f t="shared" si="40"/>
        <v>3.96</v>
      </c>
      <c r="C262" s="46">
        <v>0</v>
      </c>
      <c r="E262">
        <f t="shared" si="41"/>
        <v>0</v>
      </c>
      <c r="F262">
        <f t="shared" si="42"/>
        <v>0.13922990408526964</v>
      </c>
      <c r="G262">
        <f t="shared" si="43"/>
        <v>-0.61336825218220525</v>
      </c>
      <c r="I262">
        <f t="shared" si="44"/>
        <v>0</v>
      </c>
      <c r="J262">
        <f t="shared" si="45"/>
        <v>-1.0566729889513017E-4</v>
      </c>
      <c r="K262">
        <f t="shared" si="46"/>
        <v>1.0291670559388543E-3</v>
      </c>
      <c r="M262">
        <f t="shared" si="47"/>
        <v>0</v>
      </c>
      <c r="N262">
        <f t="shared" si="48"/>
        <v>1.30881638398144E-6</v>
      </c>
      <c r="O262">
        <f t="shared" si="49"/>
        <v>3.5562419233633964E-4</v>
      </c>
    </row>
    <row r="263" spans="1:15" x14ac:dyDescent="0.25">
      <c r="A263">
        <v>199</v>
      </c>
      <c r="B263" s="36">
        <f t="shared" si="40"/>
        <v>3.98</v>
      </c>
      <c r="C263" s="46">
        <v>0</v>
      </c>
      <c r="E263">
        <f t="shared" si="41"/>
        <v>0</v>
      </c>
      <c r="F263">
        <f t="shared" si="42"/>
        <v>0.12655924357195886</v>
      </c>
      <c r="G263">
        <f t="shared" si="43"/>
        <v>-0.65302846313660146</v>
      </c>
      <c r="I263">
        <f t="shared" si="44"/>
        <v>0</v>
      </c>
      <c r="J263">
        <f t="shared" si="45"/>
        <v>-8.1686413806431073E-5</v>
      </c>
      <c r="K263">
        <f t="shared" si="46"/>
        <v>1.3542725230740031E-3</v>
      </c>
      <c r="M263">
        <f t="shared" si="47"/>
        <v>0</v>
      </c>
      <c r="N263">
        <f t="shared" si="48"/>
        <v>7.9737570737280268E-6</v>
      </c>
      <c r="O263">
        <f t="shared" si="49"/>
        <v>2.9871329238936493E-4</v>
      </c>
    </row>
    <row r="264" spans="1:15" x14ac:dyDescent="0.25">
      <c r="A264">
        <v>200</v>
      </c>
      <c r="B264" s="36">
        <f t="shared" si="40"/>
        <v>4</v>
      </c>
      <c r="C264" s="46">
        <v>0</v>
      </c>
      <c r="E264">
        <f t="shared" si="41"/>
        <v>0</v>
      </c>
      <c r="F264">
        <f t="shared" si="42"/>
        <v>0.11313630016694232</v>
      </c>
      <c r="G264">
        <f t="shared" si="43"/>
        <v>-0.68855935287617231</v>
      </c>
      <c r="I264">
        <f t="shared" si="44"/>
        <v>0</v>
      </c>
      <c r="J264">
        <f t="shared" si="45"/>
        <v>-5.2150345305121065E-5</v>
      </c>
      <c r="K264">
        <f t="shared" si="46"/>
        <v>1.5815232943153965E-3</v>
      </c>
      <c r="M264">
        <f t="shared" si="47"/>
        <v>0</v>
      </c>
      <c r="N264">
        <f t="shared" si="48"/>
        <v>1.2831541743996974E-5</v>
      </c>
      <c r="O264">
        <f t="shared" si="49"/>
        <v>1.7839124596583713E-4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59:C59"/>
    <mergeCell ref="A60:A61"/>
    <mergeCell ref="E59:G59"/>
    <mergeCell ref="I59:K59"/>
    <mergeCell ref="M59:O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4"/>
  <sheetViews>
    <sheetView workbookViewId="0">
      <selection activeCell="I27" sqref="I27"/>
    </sheetView>
  </sheetViews>
  <sheetFormatPr defaultRowHeight="15" x14ac:dyDescent="0.25"/>
  <sheetData>
    <row r="2" spans="1:7" x14ac:dyDescent="0.25">
      <c r="A2" s="61" t="s">
        <v>62</v>
      </c>
      <c r="B2" s="35" t="s">
        <v>78</v>
      </c>
      <c r="C2" t="str">
        <f>'Modalne jednadžbe'!C60</f>
        <v>sila</v>
      </c>
      <c r="E2" s="63" t="s">
        <v>95</v>
      </c>
      <c r="F2" s="63"/>
      <c r="G2" s="63"/>
    </row>
    <row r="3" spans="1:7" x14ac:dyDescent="0.25">
      <c r="A3" s="61"/>
      <c r="B3" s="35" t="s">
        <v>79</v>
      </c>
      <c r="C3" t="str">
        <f>'Modalne jednadžbe'!C61</f>
        <v>F0 (t)</v>
      </c>
      <c r="E3" t="s">
        <v>96</v>
      </c>
      <c r="F3" t="s">
        <v>97</v>
      </c>
      <c r="G3" t="s">
        <v>98</v>
      </c>
    </row>
    <row r="4" spans="1:7" x14ac:dyDescent="0.25">
      <c r="A4" s="35" t="s">
        <v>80</v>
      </c>
      <c r="B4" s="35" t="s">
        <v>81</v>
      </c>
      <c r="C4" t="str">
        <f>'Modalne jednadžbe'!C62</f>
        <v>[kN]</v>
      </c>
      <c r="E4" s="24" t="s">
        <v>91</v>
      </c>
      <c r="F4" s="24" t="s">
        <v>91</v>
      </c>
      <c r="G4" s="24" t="s">
        <v>91</v>
      </c>
    </row>
    <row r="6" spans="1:7" x14ac:dyDescent="0.25">
      <c r="A6">
        <f>'Modalne jednadžbe'!A64</f>
        <v>0</v>
      </c>
      <c r="B6" s="36">
        <f>'Modalne jednadžbe'!B64</f>
        <v>0</v>
      </c>
      <c r="C6">
        <f>'Modalne jednadžbe'!C64</f>
        <v>0</v>
      </c>
      <c r="E6">
        <f>'Pripremni proračun'!$D$74*'Modalne jednadžbe'!F64+'Pripremni proračun'!$F$74*'Modalne jednadžbe'!J64+'Pripremni proračun'!$H$74*'Modalne jednadžbe'!N64</f>
        <v>0</v>
      </c>
      <c r="F6">
        <f>'Pripremni proračun'!$D$75*'Modalne jednadžbe'!F64+'Pripremni proračun'!$F$75*'Modalne jednadžbe'!J64+'Pripremni proračun'!$H$75*'Modalne jednadžbe'!N64</f>
        <v>0</v>
      </c>
      <c r="G6">
        <f>'Pripremni proračun'!$D$76*'Modalne jednadžbe'!F64+'Pripremni proračun'!$F$76*'Modalne jednadžbe'!J64+'Pripremni proračun'!$H$76*'Modalne jednadžbe'!N64</f>
        <v>0</v>
      </c>
    </row>
    <row r="7" spans="1:7" x14ac:dyDescent="0.25">
      <c r="A7">
        <f>'Modalne jednadžbe'!A65</f>
        <v>1</v>
      </c>
      <c r="B7" s="36">
        <f>'Modalne jednadžbe'!B65</f>
        <v>0.02</v>
      </c>
      <c r="C7">
        <f>'Modalne jednadžbe'!C65</f>
        <v>0.04</v>
      </c>
      <c r="E7">
        <f>'Pripremni proračun'!$D$74*'Modalne jednadžbe'!F65+'Pripremni proračun'!$F$74*'Modalne jednadžbe'!J65+'Pripremni proračun'!$H$74*'Modalne jednadžbe'!N65</f>
        <v>2.0167223319212126E-6</v>
      </c>
      <c r="F7">
        <f>'Pripremni proračun'!$D$75*'Modalne jednadžbe'!F65+'Pripremni proračun'!$F$75*'Modalne jednadžbe'!J65+'Pripremni proračun'!$H$75*'Modalne jednadžbe'!N65</f>
        <v>2.4908890240236955E-6</v>
      </c>
      <c r="G7">
        <f>'Pripremni proračun'!$D$76*'Modalne jednadžbe'!F65+'Pripremni proračun'!$F$76*'Modalne jednadžbe'!J65+'Pripremni proračun'!$H$76*'Modalne jednadžbe'!N65</f>
        <v>2.7367606658144524E-6</v>
      </c>
    </row>
    <row r="8" spans="1:7" x14ac:dyDescent="0.25">
      <c r="A8">
        <f>'Modalne jednadžbe'!A66</f>
        <v>2</v>
      </c>
      <c r="B8" s="36">
        <f>'Modalne jednadžbe'!B66</f>
        <v>0.04</v>
      </c>
      <c r="C8">
        <f>'Modalne jednadžbe'!C66</f>
        <v>0.08</v>
      </c>
      <c r="E8">
        <f>'Pripremni proračun'!$D$74*'Modalne jednadžbe'!F66+'Pripremni proračun'!$F$74*'Modalne jednadžbe'!J66+'Pripremni proračun'!$H$74*'Modalne jednadžbe'!N66</f>
        <v>1.6076029599453642E-5</v>
      </c>
      <c r="F8">
        <f>'Pripremni proračun'!$D$75*'Modalne jednadžbe'!F66+'Pripremni proračun'!$F$75*'Modalne jednadžbe'!J66+'Pripremni proračun'!$H$75*'Modalne jednadžbe'!N66</f>
        <v>1.9914990066513859E-5</v>
      </c>
      <c r="G8">
        <f>'Pripremni proračun'!$D$76*'Modalne jednadžbe'!F66+'Pripremni proračun'!$F$76*'Modalne jednadžbe'!J66+'Pripremni proračun'!$H$76*'Modalne jednadžbe'!N66</f>
        <v>2.1865323480605575E-5</v>
      </c>
    </row>
    <row r="9" spans="1:7" x14ac:dyDescent="0.25">
      <c r="A9">
        <f>'Modalne jednadžbe'!A67</f>
        <v>3</v>
      </c>
      <c r="B9" s="36">
        <f>'Modalne jednadžbe'!B67</f>
        <v>0.06</v>
      </c>
      <c r="C9">
        <f>'Modalne jednadžbe'!C67</f>
        <v>0.12</v>
      </c>
      <c r="E9">
        <f>'Pripremni proračun'!$D$74*'Modalne jednadžbe'!F67+'Pripremni proračun'!$F$74*'Modalne jednadžbe'!J67+'Pripremni proračun'!$H$74*'Modalne jednadžbe'!N67</f>
        <v>5.396673335042166E-5</v>
      </c>
      <c r="F9">
        <f>'Pripremni proračun'!$D$75*'Modalne jednadžbe'!F67+'Pripremni proračun'!$F$75*'Modalne jednadžbe'!J67+'Pripremni proračun'!$H$75*'Modalne jednadžbe'!N67</f>
        <v>6.7163373913725849E-5</v>
      </c>
      <c r="G9">
        <f>'Pripremni proračun'!$D$76*'Modalne jednadžbe'!F67+'Pripremni proračun'!$F$76*'Modalne jednadžbe'!J67+'Pripremni proračun'!$H$76*'Modalne jednadžbe'!N67</f>
        <v>7.3662155532372301E-5</v>
      </c>
    </row>
    <row r="10" spans="1:7" x14ac:dyDescent="0.25">
      <c r="A10">
        <f>'Modalne jednadžbe'!A68</f>
        <v>4</v>
      </c>
      <c r="B10" s="36">
        <f>'Modalne jednadžbe'!B68</f>
        <v>0.08</v>
      </c>
      <c r="C10">
        <f>'Modalne jednadžbe'!C68</f>
        <v>0.16</v>
      </c>
      <c r="E10">
        <f>'Pripremni proračun'!$D$74*'Modalne jednadžbe'!F68+'Pripremni proračun'!$F$74*'Modalne jednadžbe'!J68+'Pripremni proračun'!$H$74*'Modalne jednadžbe'!N68</f>
        <v>1.2702379183268274E-4</v>
      </c>
      <c r="F10">
        <f>'Pripremni proračun'!$D$75*'Modalne jednadžbe'!F68+'Pripremni proračun'!$F$75*'Modalne jednadžbe'!J68+'Pripremni proračun'!$H$75*'Modalne jednadžbe'!N68</f>
        <v>1.5904889795797272E-4</v>
      </c>
      <c r="G10">
        <f>'Pripremni proračun'!$D$76*'Modalne jednadžbe'!F68+'Pripremni proračun'!$F$76*'Modalne jednadžbe'!J68+'Pripremni proračun'!$H$76*'Modalne jednadžbe'!N68</f>
        <v>1.7421008275108856E-4</v>
      </c>
    </row>
    <row r="11" spans="1:7" x14ac:dyDescent="0.25">
      <c r="A11">
        <f>'Modalne jednadžbe'!A69</f>
        <v>5</v>
      </c>
      <c r="B11" s="36">
        <f>'Modalne jednadžbe'!B69</f>
        <v>0.1</v>
      </c>
      <c r="C11">
        <f>'Modalne jednadžbe'!C69</f>
        <v>0.2</v>
      </c>
      <c r="E11">
        <f>'Pripremni proračun'!$D$74*'Modalne jednadžbe'!F69+'Pripremni proračun'!$F$74*'Modalne jednadžbe'!J69+'Pripremni proračun'!$H$74*'Modalne jednadžbe'!N69</f>
        <v>2.459666121457839E-4</v>
      </c>
      <c r="F11">
        <f>'Pripremni proračun'!$D$75*'Modalne jednadžbe'!F69+'Pripremni proračun'!$F$75*'Modalne jednadžbe'!J69+'Pripremni proračun'!$H$75*'Modalne jednadžbe'!N69</f>
        <v>3.1023960260130877E-4</v>
      </c>
      <c r="G11">
        <f>'Pripremni proračun'!$D$76*'Modalne jednadžbe'!F69+'Pripremni proračun'!$F$76*'Modalne jednadžbe'!J69+'Pripremni proračun'!$H$76*'Modalne jednadžbe'!N69</f>
        <v>3.393347453835324E-4</v>
      </c>
    </row>
    <row r="12" spans="1:7" x14ac:dyDescent="0.25">
      <c r="A12">
        <f>'Modalne jednadžbe'!A70</f>
        <v>6</v>
      </c>
      <c r="B12" s="36">
        <f>'Modalne jednadžbe'!B70</f>
        <v>0.12</v>
      </c>
      <c r="C12">
        <f>'Modalne jednadžbe'!C70</f>
        <v>0.24000000000000002</v>
      </c>
      <c r="E12">
        <f>'Pripremni proračun'!$D$74*'Modalne jednadžbe'!F70+'Pripremni proračun'!$F$74*'Modalne jednadžbe'!J70+'Pripremni proračun'!$H$74*'Modalne jednadžbe'!N70</f>
        <v>4.2078164708114047E-4</v>
      </c>
      <c r="F12">
        <f>'Pripremni proračun'!$D$75*'Modalne jednadžbe'!F70+'Pripremni proračun'!$F$75*'Modalne jednadžbe'!J70+'Pripremni proračun'!$H$75*'Modalne jednadžbe'!N70</f>
        <v>5.3515370712889972E-4</v>
      </c>
      <c r="G12">
        <f>'Pripremni proračun'!$D$76*'Modalne jednadžbe'!F70+'Pripremni proračun'!$F$76*'Modalne jednadžbe'!J70+'Pripremni proračun'!$H$76*'Modalne jednadžbe'!N70</f>
        <v>5.8455321952313938E-4</v>
      </c>
    </row>
    <row r="13" spans="1:7" x14ac:dyDescent="0.25">
      <c r="A13">
        <f>'Modalne jednadžbe'!A71</f>
        <v>7</v>
      </c>
      <c r="B13" s="36">
        <f>'Modalne jednadžbe'!B71</f>
        <v>0.14000000000000001</v>
      </c>
      <c r="C13">
        <f>'Modalne jednadžbe'!C71</f>
        <v>0.28000000000000003</v>
      </c>
      <c r="E13">
        <f>'Pripremni proračun'!$D$74*'Modalne jednadžbe'!F71+'Pripremni proračun'!$F$74*'Modalne jednadžbe'!J71+'Pripremni proračun'!$H$74*'Modalne jednadžbe'!N71</f>
        <v>6.6065248289551282E-4</v>
      </c>
      <c r="F13">
        <f>'Pripremni proračun'!$D$75*'Modalne jednadžbe'!F71+'Pripremni proračun'!$F$75*'Modalne jednadžbe'!J71+'Pripremni proračun'!$H$75*'Modalne jednadžbe'!N71</f>
        <v>8.4781997171258646E-4</v>
      </c>
      <c r="G13">
        <f>'Pripremni proračun'!$D$76*'Modalne jednadžbe'!F71+'Pripremni proračun'!$F$76*'Modalne jednadžbe'!J71+'Pripremni proračun'!$H$76*'Modalne jednadžbe'!N71</f>
        <v>9.2503078399576455E-4</v>
      </c>
    </row>
    <row r="14" spans="1:7" x14ac:dyDescent="0.25">
      <c r="A14">
        <f>'Modalne jednadžbe'!A72</f>
        <v>8</v>
      </c>
      <c r="B14" s="36">
        <f>'Modalne jednadžbe'!B72</f>
        <v>0.16</v>
      </c>
      <c r="C14">
        <f>'Modalne jednadžbe'!C72</f>
        <v>0.32</v>
      </c>
      <c r="E14">
        <f>'Pripremni proračun'!$D$74*'Modalne jednadžbe'!F72+'Pripremni proračun'!$F$74*'Modalne jednadžbe'!J72+'Pripremni proračun'!$H$74*'Modalne jednadžbe'!N72</f>
        <v>9.7393462911563153E-4</v>
      </c>
      <c r="F14">
        <f>'Pripremni proračun'!$D$75*'Modalne jednadžbe'!F72+'Pripremni proračun'!$F$75*'Modalne jednadžbe'!J72+'Pripremni proračun'!$H$75*'Modalne jednadžbe'!N72</f>
        <v>1.261715479399838E-3</v>
      </c>
      <c r="G14">
        <f>'Pripremni proračun'!$D$76*'Modalne jednadžbe'!F72+'Pripremni proračun'!$F$76*'Modalne jednadžbe'!J72+'Pripremni proračun'!$H$76*'Modalne jednadžbe'!N72</f>
        <v>1.3755380627788296E-3</v>
      </c>
    </row>
    <row r="15" spans="1:7" x14ac:dyDescent="0.25">
      <c r="A15">
        <f>'Modalne jednadžbe'!A73</f>
        <v>9</v>
      </c>
      <c r="B15" s="36">
        <f>'Modalne jednadžbe'!B73</f>
        <v>0.18</v>
      </c>
      <c r="C15">
        <f>'Modalne jednadžbe'!C73</f>
        <v>0.36</v>
      </c>
      <c r="E15">
        <f>'Pripremni proračun'!$D$74*'Modalne jednadžbe'!F73+'Pripremni proračun'!$F$74*'Modalne jednadžbe'!J73+'Pripremni proračun'!$H$74*'Modalne jednadžbe'!N73</f>
        <v>1.3681673140903548E-3</v>
      </c>
      <c r="F15">
        <f>'Pripremni proračun'!$D$75*'Modalne jednadžbe'!F73+'Pripremni proračun'!$F$75*'Modalne jednadžbe'!J73+'Pripremni proračun'!$H$75*'Modalne jednadžbe'!N73</f>
        <v>1.7895986091436113E-3</v>
      </c>
      <c r="G15">
        <f>'Pripremni proračun'!$D$76*'Modalne jednadžbe'!F73+'Pripremni proračun'!$F$76*'Modalne jednadžbe'!J73+'Pripremni proračun'!$H$76*'Modalne jednadžbe'!N73</f>
        <v>1.9503986483574462E-3</v>
      </c>
    </row>
    <row r="16" spans="1:7" x14ac:dyDescent="0.25">
      <c r="A16">
        <f>'Modalne jednadžbe'!A74</f>
        <v>10</v>
      </c>
      <c r="B16" s="36">
        <f>'Modalne jednadžbe'!B74</f>
        <v>0.2</v>
      </c>
      <c r="C16">
        <f>'Modalne jednadžbe'!C74</f>
        <v>0.39999999999999997</v>
      </c>
      <c r="E16">
        <f>'Pripremni proračun'!$D$74*'Modalne jednadžbe'!F74+'Pripremni proračun'!$F$74*'Modalne jednadžbe'!J74+'Pripremni proračun'!$H$74*'Modalne jednadžbe'!N74</f>
        <v>1.8501114989211262E-3</v>
      </c>
      <c r="F16">
        <f>'Pripremni proračun'!$D$75*'Modalne jednadžbe'!F74+'Pripremni proračun'!$F$75*'Modalne jednadžbe'!J74+'Pripremni proračun'!$H$75*'Modalne jednadžbe'!N74</f>
        <v>2.4433568957924956E-3</v>
      </c>
      <c r="G16">
        <f>'Pripremni proračun'!$D$76*'Modalne jednadžbe'!F74+'Pripremni proračun'!$F$76*'Modalne jednadžbe'!J74+'Pripremni proračun'!$H$76*'Modalne jednadžbe'!N74</f>
        <v>2.663417447394813E-3</v>
      </c>
    </row>
    <row r="17" spans="1:7" x14ac:dyDescent="0.25">
      <c r="A17">
        <f>'Modalne jednadžbe'!A75</f>
        <v>11</v>
      </c>
      <c r="B17" s="36">
        <f>'Modalne jednadžbe'!B75</f>
        <v>0.22</v>
      </c>
      <c r="C17">
        <f>'Modalne jednadžbe'!C75</f>
        <v>0.43999999999999995</v>
      </c>
      <c r="E17">
        <f>'Pripremni proračun'!$D$74*'Modalne jednadžbe'!F75+'Pripremni proračun'!$F$74*'Modalne jednadžbe'!J75+'Pripremni proračun'!$H$74*'Modalne jednadžbe'!N75</f>
        <v>2.4258023857902052E-3</v>
      </c>
      <c r="F17">
        <f>'Pripremni proračun'!$D$75*'Modalne jednadžbe'!F75+'Pripremni proračun'!$F$75*'Modalne jednadžbe'!J75+'Pripremni proračun'!$H$75*'Modalne jednadžbe'!N75</f>
        <v>3.2338872148176307E-3</v>
      </c>
      <c r="G17">
        <f>'Pripremni proračun'!$D$76*'Modalne jednadžbe'!F75+'Pripremni proračun'!$F$76*'Modalne jednadžbe'!J75+'Pripremni proračun'!$H$76*'Modalne jednadžbe'!N75</f>
        <v>3.5277825270771724E-3</v>
      </c>
    </row>
    <row r="18" spans="1:7" x14ac:dyDescent="0.25">
      <c r="A18">
        <f>'Modalne jednadžbe'!A76</f>
        <v>12</v>
      </c>
      <c r="B18" s="36">
        <f>'Modalne jednadžbe'!B76</f>
        <v>0.24</v>
      </c>
      <c r="C18">
        <f>'Modalne jednadžbe'!C76</f>
        <v>0.47999999999999993</v>
      </c>
      <c r="E18">
        <f>'Pripremni proračun'!$D$74*'Modalne jednadžbe'!F76+'Pripremni proračun'!$F$74*'Modalne jednadžbe'!J76+'Pripremni proračun'!$H$74*'Modalne jednadžbe'!N76</f>
        <v>3.1006058062408933E-3</v>
      </c>
      <c r="F18">
        <f>'Pripremni proračun'!$D$75*'Modalne jednadžbe'!F76+'Pripremni proračun'!$F$75*'Modalne jednadžbe'!J76+'Pripremni proračun'!$H$75*'Modalne jednadžbe'!N76</f>
        <v>4.1710198035259391E-3</v>
      </c>
      <c r="G18">
        <f>'Pripremni proračun'!$D$76*'Modalne jednadžbe'!F76+'Pripremni proračun'!$F$76*'Modalne jednadžbe'!J76+'Pripremni proračun'!$H$76*'Modalne jednadžbe'!N76</f>
        <v>4.5559377848901307E-3</v>
      </c>
    </row>
    <row r="19" spans="1:7" x14ac:dyDescent="0.25">
      <c r="A19">
        <f>'Modalne jednadžbe'!A77</f>
        <v>13</v>
      </c>
      <c r="B19" s="36">
        <f>'Modalne jednadžbe'!B77</f>
        <v>0.26</v>
      </c>
      <c r="C19">
        <f>'Modalne jednadžbe'!C77</f>
        <v>0.51999999999999991</v>
      </c>
      <c r="E19">
        <f>'Pripremni proračun'!$D$74*'Modalne jednadžbe'!F77+'Pripremni proračun'!$F$74*'Modalne jednadžbe'!J77+'Pripremni proračun'!$H$74*'Modalne jednadžbe'!N77</f>
        <v>3.879270524582837E-3</v>
      </c>
      <c r="F19">
        <f>'Pripremni proračun'!$D$75*'Modalne jednadžbe'!F77+'Pripremni proračun'!$F$75*'Modalne jednadžbe'!J77+'Pripremni proračun'!$H$75*'Modalne jednadžbe'!N77</f>
        <v>5.2634893357640135E-3</v>
      </c>
      <c r="G19">
        <f>'Pripremni proračun'!$D$76*'Modalne jednadžbe'!F77+'Pripremni proračun'!$F$76*'Modalne jednadžbe'!J77+'Pripremni proračun'!$H$76*'Modalne jednadžbe'!N77</f>
        <v>5.759429467680776E-3</v>
      </c>
    </row>
    <row r="20" spans="1:7" x14ac:dyDescent="0.25">
      <c r="A20">
        <f>'Modalne jednadžbe'!A78</f>
        <v>14</v>
      </c>
      <c r="B20" s="36">
        <f>'Modalne jednadžbe'!B78</f>
        <v>0.28000000000000003</v>
      </c>
      <c r="C20">
        <f>'Modalne jednadžbe'!C78</f>
        <v>0.55999999999999994</v>
      </c>
      <c r="E20">
        <f>'Pripremni proračun'!$D$74*'Modalne jednadžbe'!F78+'Pripremni proračun'!$F$74*'Modalne jednadžbe'!J78+'Pripremni proračun'!$H$74*'Modalne jednadžbe'!N78</f>
        <v>4.7659719080536227E-3</v>
      </c>
      <c r="F20">
        <f>'Pripremni proračun'!$D$75*'Modalne jednadžbe'!F78+'Pripremni proračun'!$F$75*'Modalne jednadžbe'!J78+'Pripremni proračun'!$H$75*'Modalne jednadžbe'!N78</f>
        <v>6.5189473980380381E-3</v>
      </c>
      <c r="G20">
        <f>'Pripremni proračun'!$D$76*'Modalne jednadžbe'!F78+'Pripremni proračun'!$F$76*'Modalne jednadžbe'!J78+'Pripremni proračun'!$H$76*'Modalne jednadžbe'!N78</f>
        <v>7.1487353014087736E-3</v>
      </c>
    </row>
    <row r="21" spans="1:7" x14ac:dyDescent="0.25">
      <c r="A21">
        <f>'Modalne jednadžbe'!A79</f>
        <v>15</v>
      </c>
      <c r="B21" s="36">
        <f>'Modalne jednadžbe'!B79</f>
        <v>0.3</v>
      </c>
      <c r="C21">
        <f>'Modalne jednadžbe'!C79</f>
        <v>0.6</v>
      </c>
      <c r="E21">
        <f>'Pripremni proračun'!$D$74*'Modalne jednadžbe'!F79+'Pripremni proračun'!$F$74*'Modalne jednadžbe'!J79+'Pripremni proračun'!$H$74*'Modalne jednadžbe'!N79</f>
        <v>5.7643457402464602E-3</v>
      </c>
      <c r="F21">
        <f>'Pripremni proračun'!$D$75*'Modalne jednadžbe'!F79+'Pripremni proračun'!$F$75*'Modalne jednadžbe'!J79+'Pripremni proračun'!$H$75*'Modalne jednadžbe'!N79</f>
        <v>7.9440031695929593E-3</v>
      </c>
      <c r="G21">
        <f>'Pripremni proračun'!$D$76*'Modalne jednadžbe'!F79+'Pripremni proračun'!$F$76*'Modalne jednadžbe'!J79+'Pripremni proračun'!$H$76*'Modalne jednadžbe'!N79</f>
        <v>8.7330895948421125E-3</v>
      </c>
    </row>
    <row r="22" spans="1:7" x14ac:dyDescent="0.25">
      <c r="A22">
        <f>'Modalne jednadžbe'!A80</f>
        <v>16</v>
      </c>
      <c r="B22" s="36">
        <f>'Modalne jednadžbe'!B80</f>
        <v>0.32</v>
      </c>
      <c r="C22">
        <f>'Modalne jednadžbe'!C80</f>
        <v>0.64</v>
      </c>
      <c r="E22">
        <f>'Pripremni proračun'!$D$74*'Modalne jednadžbe'!F80+'Pripremni proračun'!$F$74*'Modalne jednadžbe'!J80+'Pripremni proračun'!$H$74*'Modalne jednadžbe'!N80</f>
        <v>6.8775134368313541E-3</v>
      </c>
      <c r="F22">
        <f>'Pripremni proračun'!$D$75*'Modalne jednadžbe'!F80+'Pripremni proračun'!$F$75*'Modalne jednadžbe'!J80+'Pripremni proračun'!$H$75*'Modalne jednadžbe'!N80</f>
        <v>9.5442744801991272E-3</v>
      </c>
      <c r="G22">
        <f>'Pripremni proračun'!$D$76*'Modalne jednadžbe'!F80+'Pripremni proračun'!$F$76*'Modalne jednadžbe'!J80+'Pripremni proračun'!$H$76*'Modalne jednadžbe'!N80</f>
        <v>1.0520320188911495E-2</v>
      </c>
    </row>
    <row r="23" spans="1:7" x14ac:dyDescent="0.25">
      <c r="A23">
        <f>'Modalne jednadžbe'!A81</f>
        <v>17</v>
      </c>
      <c r="B23" s="36">
        <f>'Modalne jednadžbe'!B81</f>
        <v>0.34</v>
      </c>
      <c r="C23">
        <f>'Modalne jednadžbe'!C81</f>
        <v>0.68</v>
      </c>
      <c r="E23">
        <f>'Pripremni proračun'!$D$74*'Modalne jednadžbe'!F81+'Pripremni proračun'!$F$74*'Modalne jednadžbe'!J81+'Pripremni proračun'!$H$74*'Modalne jednadžbe'!N81</f>
        <v>8.1081010811697423E-3</v>
      </c>
      <c r="F23">
        <f>'Pripremni proračun'!$D$75*'Modalne jednadžbe'!F81+'Pripremni proračun'!$F$75*'Modalne jednadžbe'!J81+'Pripremni proračun'!$H$75*'Modalne jednadžbe'!N81</f>
        <v>1.1324430657007641E-2</v>
      </c>
      <c r="G23">
        <f>'Pripremni proračun'!$D$76*'Modalne jednadžbe'!F81+'Pripremni proračun'!$F$76*'Modalne jednadžbe'!J81+'Pripremni proračun'!$H$76*'Modalne jednadžbe'!N81</f>
        <v>1.2516712987552645E-2</v>
      </c>
    </row>
    <row r="24" spans="1:7" x14ac:dyDescent="0.25">
      <c r="A24">
        <f>'Modalne jednadžbe'!A82</f>
        <v>18</v>
      </c>
      <c r="B24" s="36">
        <f>'Modalne jednadžbe'!B82</f>
        <v>0.36</v>
      </c>
      <c r="C24">
        <f>'Modalne jednadžbe'!C82</f>
        <v>0.72000000000000008</v>
      </c>
      <c r="E24">
        <f>'Pripremni proračun'!$D$74*'Modalne jednadžbe'!F82+'Pripremni proračun'!$F$74*'Modalne jednadžbe'!J82+'Pripremni proračun'!$H$74*'Modalne jednadžbe'!N82</f>
        <v>9.4582544156096536E-3</v>
      </c>
      <c r="F24">
        <f>'Pripremni proračun'!$D$75*'Modalne jednadžbe'!F82+'Pripremni proračun'!$F$75*'Modalne jednadžbe'!J82+'Pripremni proračun'!$H$75*'Modalne jednadžbe'!N82</f>
        <v>1.3288211787173265E-2</v>
      </c>
      <c r="G24">
        <f>'Pripremni proračun'!$D$76*'Modalne jednadžbe'!F82+'Pripremni proračun'!$F$76*'Modalne jednadžbe'!J82+'Pripremni proračun'!$H$76*'Modalne jednadžbe'!N82</f>
        <v>1.4726916998872153E-2</v>
      </c>
    </row>
    <row r="25" spans="1:7" x14ac:dyDescent="0.25">
      <c r="A25">
        <f>'Modalne jednadžbe'!A83</f>
        <v>19</v>
      </c>
      <c r="B25" s="36">
        <f>'Modalne jednadžbe'!B83</f>
        <v>0.38</v>
      </c>
      <c r="C25">
        <f>'Modalne jednadžbe'!C83</f>
        <v>0.76000000000000012</v>
      </c>
      <c r="E25">
        <f>'Pripremni proračun'!$D$74*'Modalne jednadžbe'!F83+'Pripremni proračun'!$F$74*'Modalne jednadžbe'!J83+'Pripremni proračun'!$H$74*'Modalne jednadžbe'!N83</f>
        <v>1.0929650461692735E-2</v>
      </c>
      <c r="F25">
        <f>'Pripremni proračun'!$D$75*'Modalne jednadžbe'!F83+'Pripremni proračun'!$F$75*'Modalne jednadžbe'!J83+'Pripremni proračun'!$H$75*'Modalne jednadžbe'!N83</f>
        <v>1.5438415475919549E-2</v>
      </c>
      <c r="G25">
        <f>'Pripremni proračun'!$D$76*'Modalne jednadžbe'!F83+'Pripremni proračun'!$F$76*'Modalne jednadžbe'!J83+'Pripremni proračun'!$H$76*'Modalne jednadžbe'!N83</f>
        <v>1.715389783954252E-2</v>
      </c>
    </row>
    <row r="26" spans="1:7" x14ac:dyDescent="0.25">
      <c r="A26">
        <f>'Modalne jednadžbe'!A84</f>
        <v>20</v>
      </c>
      <c r="B26" s="36">
        <f>'Modalne jednadžbe'!B84</f>
        <v>0.4</v>
      </c>
      <c r="C26">
        <f>'Modalne jednadžbe'!C84</f>
        <v>0.80000000000000016</v>
      </c>
      <c r="E26">
        <f>'Pripremni proračun'!$D$74*'Modalne jednadžbe'!F84+'Pripremni proračun'!$F$74*'Modalne jednadžbe'!J84+'Pripremni proračun'!$H$74*'Modalne jednadžbe'!N84</f>
        <v>1.252350436037908E-2</v>
      </c>
      <c r="F26">
        <f>'Pripremni proračun'!$D$75*'Modalne jednadžbe'!F84+'Pripremni proračun'!$F$75*'Modalne jednadžbe'!J84+'Pripremni proračun'!$H$75*'Modalne jednadžbe'!N84</f>
        <v>1.7776850448758125E-2</v>
      </c>
      <c r="G26">
        <f>'Pripremni proračun'!$D$76*'Modalne jednadžbe'!F84+'Pripremni proračun'!$F$76*'Modalne jednadžbe'!J84+'Pripremni proračun'!$H$76*'Modalne jednadžbe'!N84</f>
        <v>1.9798941435706253E-2</v>
      </c>
    </row>
    <row r="27" spans="1:7" x14ac:dyDescent="0.25">
      <c r="A27">
        <f>'Modalne jednadžbe'!A85</f>
        <v>21</v>
      </c>
      <c r="B27" s="36">
        <f>'Modalne jednadžbe'!B85</f>
        <v>0.42</v>
      </c>
      <c r="C27">
        <f>'Modalne jednadžbe'!C85</f>
        <v>0.84000000000000019</v>
      </c>
      <c r="E27">
        <f>'Pripremni proračun'!$D$74*'Modalne jednadžbe'!F85+'Pripremni proračun'!$F$74*'Modalne jednadžbe'!J85+'Pripremni proračun'!$H$74*'Modalne jednadžbe'!N85</f>
        <v>1.424056804256473E-2</v>
      </c>
      <c r="F27">
        <f>'Pripremni proračun'!$D$75*'Modalne jednadžbe'!F85+'Pripremni proračun'!$F$75*'Modalne jednadžbe'!J85+'Pripremni proračun'!$H$75*'Modalne jednadžbe'!N85</f>
        <v>2.0304264642331732E-2</v>
      </c>
      <c r="G27">
        <f>'Pripremni proračun'!$D$76*'Modalne jednadžbe'!F85+'Pripremni proračun'!$F$76*'Modalne jednadžbe'!J85+'Pripremni proračun'!$H$76*'Modalne jednadžbe'!N85</f>
        <v>2.2661703345778099E-2</v>
      </c>
    </row>
    <row r="28" spans="1:7" x14ac:dyDescent="0.25">
      <c r="A28">
        <f>'Modalne jednadžbe'!A86</f>
        <v>22</v>
      </c>
      <c r="B28" s="36">
        <f>'Modalne jednadžbe'!B86</f>
        <v>0.44</v>
      </c>
      <c r="C28">
        <f>'Modalne jednadžbe'!C86</f>
        <v>0.88000000000000023</v>
      </c>
      <c r="E28">
        <f>'Pripremni proračun'!$D$74*'Modalne jednadžbe'!F86+'Pripremni proračun'!$F$74*'Modalne jednadžbe'!J86+'Pripremni proračun'!$H$74*'Modalne jednadžbe'!N86</f>
        <v>1.6081116164715501E-2</v>
      </c>
      <c r="F28">
        <f>'Pripremni proračun'!$D$75*'Modalne jednadžbe'!F86+'Pripremni proračun'!$F$75*'Modalne jednadžbe'!J86+'Pripremni proračun'!$H$75*'Modalne jednadžbe'!N86</f>
        <v>2.3020261981921048E-2</v>
      </c>
      <c r="G28">
        <f>'Pripremni proračun'!$D$76*'Modalne jednadžbe'!F86+'Pripremni proračun'!$F$76*'Modalne jednadžbe'!J86+'Pripremni proračun'!$H$76*'Modalne jednadžbe'!N86</f>
        <v>2.5740293881937364E-2</v>
      </c>
    </row>
    <row r="29" spans="1:7" x14ac:dyDescent="0.25">
      <c r="A29">
        <f>'Modalne jednadžbe'!A87</f>
        <v>23</v>
      </c>
      <c r="B29" s="36">
        <f>'Modalne jednadžbe'!B87</f>
        <v>0.46</v>
      </c>
      <c r="C29">
        <f>'Modalne jednadžbe'!C87</f>
        <v>0.92000000000000026</v>
      </c>
      <c r="E29">
        <f>'Pripremni proračun'!$D$74*'Modalne jednadžbe'!F87+'Pripremni proračun'!$F$74*'Modalne jednadžbe'!J87+'Pripremni proračun'!$H$74*'Modalne jednadžbe'!N87</f>
        <v>1.8044914890370873E-2</v>
      </c>
      <c r="F29">
        <f>'Pripremni proračun'!$D$75*'Modalne jednadžbe'!F87+'Pripremni proračun'!$F$75*'Modalne jednadžbe'!J87+'Pripremni proračun'!$H$75*'Modalne jednadžbe'!N87</f>
        <v>2.5923225484862811E-2</v>
      </c>
      <c r="G29">
        <f>'Pripremni proračun'!$D$76*'Modalne jednadžbe'!F87+'Pripremni proračun'!$F$76*'Modalne jednadžbe'!J87+'Pripremni proračun'!$H$76*'Modalne jednadžbe'!N87</f>
        <v>2.9031385925077438E-2</v>
      </c>
    </row>
    <row r="30" spans="1:7" x14ac:dyDescent="0.25">
      <c r="A30">
        <f>'Modalne jednadžbe'!A88</f>
        <v>24</v>
      </c>
      <c r="B30" s="36">
        <f>'Modalne jednadžbe'!B88</f>
        <v>0.48</v>
      </c>
      <c r="C30">
        <f>'Modalne jednadžbe'!C88</f>
        <v>0.9600000000000003</v>
      </c>
      <c r="E30">
        <f>'Pripremni proračun'!$D$74*'Modalne jednadžbe'!F88+'Pripremni proračun'!$F$74*'Modalne jednadžbe'!J88+'Pripremni proračun'!$H$74*'Modalne jednadžbe'!N88</f>
        <v>2.0131170765534917E-2</v>
      </c>
      <c r="F30">
        <f>'Pripremni proračun'!$D$75*'Modalne jednadžbe'!F88+'Pripremni proračun'!$F$75*'Modalne jednadžbe'!J88+'Pripremni proračun'!$H$75*'Modalne jednadžbe'!N88</f>
        <v>2.9010263973873053E-2</v>
      </c>
      <c r="G30">
        <f>'Pripremni proračun'!$D$76*'Modalne jednadžbe'!F88+'Pripremni proračun'!$F$76*'Modalne jednadžbe'!J88+'Pripremni proračun'!$H$76*'Modalne jednadžbe'!N88</f>
        <v>3.2530331501659702E-2</v>
      </c>
    </row>
    <row r="31" spans="1:7" x14ac:dyDescent="0.25">
      <c r="A31">
        <f>'Modalne jednadžbe'!A89</f>
        <v>25</v>
      </c>
      <c r="B31" s="36">
        <f>'Modalne jednadžbe'!B89</f>
        <v>0.5</v>
      </c>
      <c r="C31">
        <f>'Modalne jednadžbe'!C89</f>
        <v>1.0000000000000002</v>
      </c>
      <c r="E31">
        <f>'Pripremni proračun'!$D$74*'Modalne jednadžbe'!F89+'Pripremni proračun'!$F$74*'Modalne jednadžbe'!J89+'Pripremni proračun'!$H$74*'Modalne jednadžbe'!N89</f>
        <v>2.2338459952133516E-2</v>
      </c>
      <c r="F31">
        <f>'Pripremni proračun'!$D$75*'Modalne jednadžbe'!F89+'Pripremni proračun'!$F$75*'Modalne jednadžbe'!J89+'Pripremni proračun'!$H$75*'Modalne jednadžbe'!N89</f>
        <v>3.2277195670549527E-2</v>
      </c>
      <c r="G31">
        <f>'Pripremni proračun'!$D$76*'Modalne jednadžbe'!F89+'Pripremni proračun'!$F$76*'Modalne jednadžbe'!J89+'Pripremni proračun'!$H$76*'Modalne jednadžbe'!N89</f>
        <v>3.6231274804463226E-2</v>
      </c>
    </row>
    <row r="32" spans="1:7" x14ac:dyDescent="0.25">
      <c r="A32">
        <f>'Modalne jednadžbe'!A90</f>
        <v>26</v>
      </c>
      <c r="B32" s="36">
        <f>'Modalne jednadžbe'!B90</f>
        <v>0.52</v>
      </c>
      <c r="C32">
        <f>'Modalne jednadžbe'!C90</f>
        <v>0.9800000000000002</v>
      </c>
      <c r="E32">
        <f>'Pripremni proračun'!$D$74*'Modalne jednadžbe'!F90+'Pripremni proračun'!$F$74*'Modalne jednadžbe'!J90+'Pripremni proračun'!$H$74*'Modalne jednadžbe'!N90</f>
        <v>2.4661616848091567E-2</v>
      </c>
      <c r="F32">
        <f>'Pripremni proračun'!$D$75*'Modalne jednadžbe'!F90+'Pripremni proračun'!$F$75*'Modalne jednadžbe'!J90+'Pripremni proračun'!$H$75*'Modalne jednadžbe'!N90</f>
        <v>3.5714838851361612E-2</v>
      </c>
      <c r="G32">
        <f>'Pripremni proračun'!$D$76*'Modalne jednadžbe'!F90+'Pripremni proračun'!$F$76*'Modalne jednadžbe'!J90+'Pripremni proračun'!$H$76*'Modalne jednadžbe'!N90</f>
        <v>4.0123147751566432E-2</v>
      </c>
    </row>
    <row r="33" spans="1:7" x14ac:dyDescent="0.25">
      <c r="A33">
        <f>'Modalne jednadžbe'!A91</f>
        <v>27</v>
      </c>
      <c r="B33" s="36">
        <f>'Modalne jednadžbe'!B91</f>
        <v>0.54</v>
      </c>
      <c r="C33">
        <f>'Modalne jednadžbe'!C91</f>
        <v>0.96000000000000019</v>
      </c>
      <c r="E33">
        <f>'Pripremni proračun'!$D$74*'Modalne jednadžbe'!F91+'Pripremni proračun'!$F$74*'Modalne jednadžbe'!J91+'Pripremni proračun'!$H$74*'Modalne jednadžbe'!N91</f>
        <v>2.7082651669302994E-2</v>
      </c>
      <c r="F33">
        <f>'Pripremni proračun'!$D$75*'Modalne jednadžbe'!F91+'Pripremni proračun'!$F$75*'Modalne jednadžbe'!J91+'Pripremni proračun'!$H$75*'Modalne jednadžbe'!N91</f>
        <v>3.9297889925004971E-2</v>
      </c>
      <c r="G33">
        <f>'Pripremni proračun'!$D$76*'Modalne jednadžbe'!F91+'Pripremni proračun'!$F$76*'Modalne jednadžbe'!J91+'Pripremni proračun'!$H$76*'Modalne jednadžbe'!N91</f>
        <v>4.4177481951168558E-2</v>
      </c>
    </row>
    <row r="34" spans="1:7" x14ac:dyDescent="0.25">
      <c r="A34">
        <f>'Modalne jednadžbe'!A92</f>
        <v>28</v>
      </c>
      <c r="B34" s="36">
        <f>'Modalne jednadžbe'!B92</f>
        <v>0.56000000000000005</v>
      </c>
      <c r="C34">
        <f>'Modalne jednadžbe'!C92</f>
        <v>0.94000000000000017</v>
      </c>
      <c r="E34">
        <f>'Pripremni proračun'!$D$74*'Modalne jednadžbe'!F92+'Pripremni proračun'!$F$74*'Modalne jednadžbe'!J92+'Pripremni proračun'!$H$74*'Modalne jednadžbe'!N92</f>
        <v>2.9580029648990376E-2</v>
      </c>
      <c r="F34">
        <f>'Pripremni proračun'!$D$75*'Modalne jednadžbe'!F92+'Pripremni proračun'!$F$75*'Modalne jednadžbe'!J92+'Pripremni proračun'!$H$75*'Modalne jednadžbe'!N92</f>
        <v>4.2996279243034098E-2</v>
      </c>
      <c r="G34">
        <f>'Pripremni proračun'!$D$76*'Modalne jednadžbe'!F92+'Pripremni proračun'!$F$76*'Modalne jednadžbe'!J92+'Pripremni proračun'!$H$76*'Modalne jednadžbe'!N92</f>
        <v>4.8360922317317249E-2</v>
      </c>
    </row>
    <row r="35" spans="1:7" x14ac:dyDescent="0.25">
      <c r="A35">
        <f>'Modalne jednadžbe'!A93</f>
        <v>29</v>
      </c>
      <c r="B35" s="36">
        <f>'Modalne jednadžbe'!B93</f>
        <v>0.57999999999999996</v>
      </c>
      <c r="C35">
        <f>'Modalne jednadžbe'!C93</f>
        <v>0.92000000000000015</v>
      </c>
      <c r="E35">
        <f>'Pripremni proračun'!$D$74*'Modalne jednadžbe'!F93+'Pripremni proračun'!$F$74*'Modalne jednadžbe'!J93+'Pripremni proračun'!$H$74*'Modalne jednadžbe'!N93</f>
        <v>3.2131922723860028E-2</v>
      </c>
      <c r="F35">
        <f>'Pripremni proračun'!$D$75*'Modalne jednadžbe'!F93+'Pripremni proračun'!$F$75*'Modalne jednadžbe'!J93+'Pripremni proračun'!$H$75*'Modalne jednadžbe'!N93</f>
        <v>4.6779081739699052E-2</v>
      </c>
      <c r="G35">
        <f>'Pripremni proračun'!$D$76*'Modalne jednadžbe'!F93+'Pripremni proračun'!$F$76*'Modalne jednadžbe'!J93+'Pripremni proračun'!$H$76*'Modalne jednadžbe'!N93</f>
        <v>5.2639506382519331E-2</v>
      </c>
    </row>
    <row r="36" spans="1:7" x14ac:dyDescent="0.25">
      <c r="A36">
        <f>'Modalne jednadžbe'!A94</f>
        <v>30</v>
      </c>
      <c r="B36" s="36">
        <f>'Modalne jednadžbe'!B94</f>
        <v>0.6</v>
      </c>
      <c r="C36">
        <f>'Modalne jednadžbe'!C94</f>
        <v>0.90000000000000013</v>
      </c>
      <c r="E36">
        <f>'Pripremni proračun'!$D$74*'Modalne jednadžbe'!F94+'Pripremni proračun'!$F$74*'Modalne jednadžbe'!J94+'Pripremni proračun'!$H$74*'Modalne jednadžbe'!N94</f>
        <v>3.471640770385976E-2</v>
      </c>
      <c r="F36">
        <f>'Pripremni proračun'!$D$75*'Modalne jednadžbe'!F94+'Pripremni proračun'!$F$75*'Modalne jednadžbe'!J94+'Pripremni proračun'!$H$75*'Modalne jednadžbe'!N94</f>
        <v>5.0614738731325833E-2</v>
      </c>
      <c r="G36">
        <f>'Pripremni proračun'!$D$76*'Modalne jednadžbe'!F94+'Pripremni proračun'!$F$76*'Modalne jednadžbe'!J94+'Pripremni proračun'!$H$76*'Modalne jednadžbe'!N94</f>
        <v>5.6978811106253524E-2</v>
      </c>
    </row>
    <row r="37" spans="1:7" x14ac:dyDescent="0.25">
      <c r="A37">
        <f>'Modalne jednadžbe'!A95</f>
        <v>31</v>
      </c>
      <c r="B37" s="36">
        <f>'Modalne jednadžbe'!B95</f>
        <v>0.62</v>
      </c>
      <c r="C37">
        <f>'Modalne jednadžbe'!C95</f>
        <v>0.88000000000000012</v>
      </c>
      <c r="E37">
        <f>'Pripremni proračun'!$D$74*'Modalne jednadžbe'!F95+'Pripremni proračun'!$F$74*'Modalne jednadžbe'!J95+'Pripremni proračun'!$H$74*'Modalne jednadžbe'!N95</f>
        <v>3.7311637344927831E-2</v>
      </c>
      <c r="F37">
        <f>'Pripremni proračun'!$D$75*'Modalne jednadžbe'!F95+'Pripremni proračun'!$F$75*'Modalne jednadžbe'!J95+'Pripremni proračun'!$H$75*'Modalne jednadžbe'!N95</f>
        <v>5.4471323656653699E-2</v>
      </c>
      <c r="G37">
        <f>'Pripremni proračun'!$D$76*'Modalne jednadžbe'!F95+'Pripremni proračun'!$F$76*'Modalne jednadžbe'!J95+'Pripremni proračun'!$H$76*'Modalne jednadžbe'!N95</f>
        <v>6.1344082772208597E-2</v>
      </c>
    </row>
    <row r="38" spans="1:7" x14ac:dyDescent="0.25">
      <c r="A38">
        <f>'Modalne jednadžbe'!A96</f>
        <v>32</v>
      </c>
      <c r="B38" s="36">
        <f>'Modalne jednadžbe'!B96</f>
        <v>0.64</v>
      </c>
      <c r="C38">
        <f>'Modalne jednadžbe'!C96</f>
        <v>0.8600000000000001</v>
      </c>
      <c r="E38">
        <f>'Pripremni proračun'!$D$74*'Modalne jednadžbe'!F96+'Pripremni proračun'!$F$74*'Modalne jednadžbe'!J96+'Pripremni proračun'!$H$74*'Modalne jednadžbe'!N96</f>
        <v>3.9895985600801952E-2</v>
      </c>
      <c r="F38">
        <f>'Pripremni proračun'!$D$75*'Modalne jednadžbe'!F96+'Pripremni proračun'!$F$75*'Modalne jednadžbe'!J96+'Pripremni proračun'!$H$75*'Modalne jednadžbe'!N96</f>
        <v>5.8316835362290417E-2</v>
      </c>
      <c r="G38">
        <f>'Pripremni proračun'!$D$76*'Modalne jednadžbe'!F96+'Pripremni proračun'!$F$76*'Modalne jednadžbe'!J96+'Pripremni proračun'!$H$76*'Modalne jednadžbe'!N96</f>
        <v>6.5700360921010587E-2</v>
      </c>
    </row>
    <row r="39" spans="1:7" x14ac:dyDescent="0.25">
      <c r="A39">
        <f>'Modalne jednadžbe'!A97</f>
        <v>33</v>
      </c>
      <c r="B39" s="36">
        <f>'Modalne jednadžbe'!B97</f>
        <v>0.66</v>
      </c>
      <c r="C39">
        <f>'Modalne jednadžbe'!C97</f>
        <v>0.84000000000000008</v>
      </c>
      <c r="E39">
        <f>'Pripremni proračun'!$D$74*'Modalne jednadžbe'!F97+'Pripremni proračun'!$F$74*'Modalne jednadžbe'!J97+'Pripremni proračun'!$H$74*'Modalne jednadžbe'!N97</f>
        <v>4.2448172049540933E-2</v>
      </c>
      <c r="F39">
        <f>'Pripremni proračun'!$D$75*'Modalne jednadžbe'!F97+'Pripremni proračun'!$F$75*'Modalne jednadžbe'!J97+'Pripremni proračun'!$H$75*'Modalne jednadžbe'!N97</f>
        <v>6.2119496896287117E-2</v>
      </c>
      <c r="G39">
        <f>'Pripremni proračun'!$D$76*'Modalne jednadžbe'!F97+'Pripremni proračun'!$F$76*'Modalne jednadžbe'!J97+'Pripremni proračun'!$H$76*'Modalne jednadžbe'!N97</f>
        <v>7.0012609997841785E-2</v>
      </c>
    </row>
    <row r="40" spans="1:7" x14ac:dyDescent="0.25">
      <c r="A40">
        <f>'Modalne jednadžbe'!A98</f>
        <v>34</v>
      </c>
      <c r="B40" s="36">
        <f>'Modalne jednadžbe'!B98</f>
        <v>0.68</v>
      </c>
      <c r="C40">
        <f>'Modalne jednadžbe'!C98</f>
        <v>0.82000000000000006</v>
      </c>
      <c r="E40">
        <f>'Pripremni proračun'!$D$74*'Modalne jednadžbe'!F98+'Pripremni proračun'!$F$74*'Modalne jednadžbe'!J98+'Pripremni proračun'!$H$74*'Modalne jednadžbe'!N98</f>
        <v>4.4947372337773989E-2</v>
      </c>
      <c r="F40">
        <f>'Pripremni proračun'!$D$75*'Modalne jednadžbe'!F98+'Pripremni proračun'!$F$75*'Modalne jednadžbe'!J98+'Pripremni proračun'!$H$75*'Modalne jednadžbe'!N98</f>
        <v>6.5848036647200792E-2</v>
      </c>
      <c r="G40">
        <f>'Pripremni proračun'!$D$76*'Modalne jednadžbe'!F98+'Pripremni proračun'!$F$76*'Modalne jednadžbe'!J98+'Pripremni proračun'!$H$76*'Modalne jednadžbe'!N98</f>
        <v>7.4245872264093973E-2</v>
      </c>
    </row>
    <row r="41" spans="1:7" x14ac:dyDescent="0.25">
      <c r="A41">
        <f>'Modalne jednadžbe'!A99</f>
        <v>35</v>
      </c>
      <c r="B41" s="36">
        <f>'Modalne jednadžbe'!B99</f>
        <v>0.70000000000000007</v>
      </c>
      <c r="C41">
        <f>'Modalne jednadžbe'!C99</f>
        <v>0.8</v>
      </c>
      <c r="E41">
        <f>'Pripremni proračun'!$D$74*'Modalne jednadžbe'!F99+'Pripremni proračun'!$F$74*'Modalne jednadžbe'!J99+'Pripremni proračun'!$H$74*'Modalne jednadžbe'!N99</f>
        <v>4.7373321273296187E-2</v>
      </c>
      <c r="F41">
        <f>'Pripremni proračun'!$D$75*'Modalne jednadžbe'!F99+'Pripremni proračun'!$F$75*'Modalne jednadžbe'!J99+'Pripremni proračun'!$H$75*'Modalne jednadžbe'!N99</f>
        <v>6.9471932250805682E-2</v>
      </c>
      <c r="G41">
        <f>'Pripremni proračun'!$D$76*'Modalne jednadžbe'!F99+'Pripremni proračun'!$F$76*'Modalne jednadžbe'!J99+'Pripremni proračun'!$H$76*'Modalne jednadžbe'!N99</f>
        <v>7.8365452470844421E-2</v>
      </c>
    </row>
    <row r="42" spans="1:7" x14ac:dyDescent="0.25">
      <c r="A42">
        <f>'Modalne jednadžbe'!A100</f>
        <v>36</v>
      </c>
      <c r="B42" s="36">
        <f>'Modalne jednadžbe'!B100</f>
        <v>0.72</v>
      </c>
      <c r="C42">
        <f>'Modalne jednadžbe'!C100</f>
        <v>0.78</v>
      </c>
      <c r="E42">
        <f>'Pripremni proračun'!$D$74*'Modalne jednadžbe'!F100+'Pripremni proračun'!$F$74*'Modalne jednadžbe'!J100+'Pripremni proračun'!$H$74*'Modalne jednadžbe'!N100</f>
        <v>4.9706413209581857E-2</v>
      </c>
      <c r="F42">
        <f>'Pripremni proračun'!$D$75*'Modalne jednadžbe'!F100+'Pripremni proračun'!$F$75*'Modalne jednadžbe'!J100+'Pripremni proračun'!$H$75*'Modalne jednadžbe'!N100</f>
        <v>7.2961605165266508E-2</v>
      </c>
      <c r="G42">
        <f>'Pripremni proračun'!$D$76*'Modalne jednadžbe'!F100+'Pripremni proračun'!$F$76*'Modalne jednadžbe'!J100+'Pripremni proračun'!$H$76*'Modalne jednadžbe'!N100</f>
        <v>8.2337139373494031E-2</v>
      </c>
    </row>
    <row r="43" spans="1:7" x14ac:dyDescent="0.25">
      <c r="A43">
        <f>'Modalne jednadžbe'!A101</f>
        <v>37</v>
      </c>
      <c r="B43" s="36">
        <f>'Modalne jednadžbe'!B101</f>
        <v>0.74</v>
      </c>
      <c r="C43">
        <f>'Modalne jednadžbe'!C101</f>
        <v>0.76</v>
      </c>
      <c r="E43">
        <f>'Pripremni proračun'!$D$74*'Modalne jednadžbe'!F101+'Pripremni proračun'!$F$74*'Modalne jednadžbe'!J101+'Pripremni proračun'!$H$74*'Modalne jednadžbe'!N101</f>
        <v>5.1927801279019886E-2</v>
      </c>
      <c r="F43">
        <f>'Pripremni proračun'!$D$75*'Modalne jednadžbe'!F101+'Pripremni proračun'!$F$75*'Modalne jednadžbe'!J101+'Pripremni proračun'!$H$75*'Modalne jednadžbe'!N101</f>
        <v>7.6288563548462293E-2</v>
      </c>
      <c r="G43">
        <f>'Pripremni proračun'!$D$76*'Modalne jednadžbe'!F101+'Pripremni proračun'!$F$76*'Modalne jednadžbe'!J101+'Pripremni proračun'!$H$76*'Modalne jednadžbe'!N101</f>
        <v>8.612746243026663E-2</v>
      </c>
    </row>
    <row r="44" spans="1:7" x14ac:dyDescent="0.25">
      <c r="A44">
        <f>'Modalne jednadžbe'!A102</f>
        <v>38</v>
      </c>
      <c r="B44" s="36">
        <f>'Modalne jednadžbe'!B102</f>
        <v>0.76</v>
      </c>
      <c r="C44">
        <f>'Modalne jednadžbe'!C102</f>
        <v>0.74</v>
      </c>
      <c r="E44">
        <f>'Pripremni proračun'!$D$74*'Modalne jednadžbe'!F102+'Pripremni proračun'!$F$74*'Modalne jednadžbe'!J102+'Pripremni proračun'!$H$74*'Modalne jednadžbe'!N102</f>
        <v>5.4019493743802258E-2</v>
      </c>
      <c r="F44">
        <f>'Pripremni proračun'!$D$75*'Modalne jednadžbe'!F102+'Pripremni proračun'!$F$75*'Modalne jednadžbe'!J102+'Pripremni proračun'!$H$75*'Modalne jednadžbe'!N102</f>
        <v>7.9425500958155315E-2</v>
      </c>
      <c r="G44">
        <f>'Pripremni proračun'!$D$76*'Modalne jednadžbe'!F102+'Pripremni proračun'!$F$76*'Modalne jednadžbe'!J102+'Pripremni proračun'!$H$76*'Modalne jednadžbe'!N102</f>
        <v>8.9703975294680313E-2</v>
      </c>
    </row>
    <row r="45" spans="1:7" x14ac:dyDescent="0.25">
      <c r="A45">
        <f>'Modalne jednadžbe'!A103</f>
        <v>39</v>
      </c>
      <c r="B45" s="36">
        <f>'Modalne jednadžbe'!B103</f>
        <v>0.78</v>
      </c>
      <c r="C45">
        <f>'Modalne jednadžbe'!C103</f>
        <v>0.72</v>
      </c>
      <c r="E45">
        <f>'Pripremni proračun'!$D$74*'Modalne jednadžbe'!F103+'Pripremni proračun'!$F$74*'Modalne jednadžbe'!J103+'Pripremni proračun'!$H$74*'Modalne jednadžbe'!N103</f>
        <v>5.5964443155246693E-2</v>
      </c>
      <c r="F45">
        <f>'Pripremni proračun'!$D$75*'Modalne jednadžbe'!F103+'Pripremni proračun'!$F$75*'Modalne jednadžbe'!J103+'Pripremni proračun'!$H$75*'Modalne jednadžbe'!N103</f>
        <v>8.2346366332836471E-2</v>
      </c>
      <c r="G45">
        <f>'Pripremni proračun'!$D$76*'Modalne jednadžbe'!F103+'Pripremni proračun'!$F$76*'Modalne jednadžbe'!J103+'Pripremni proračun'!$H$76*'Modalne jednadžbe'!N103</f>
        <v>9.303555230162687E-2</v>
      </c>
    </row>
    <row r="46" spans="1:7" x14ac:dyDescent="0.25">
      <c r="A46">
        <f>'Modalne jednadžbe'!A104</f>
        <v>40</v>
      </c>
      <c r="B46" s="36">
        <f>'Modalne jednadžbe'!B104</f>
        <v>0.8</v>
      </c>
      <c r="C46">
        <f>'Modalne jednadžbe'!C104</f>
        <v>0.7</v>
      </c>
      <c r="E46">
        <f>'Pripremni proračun'!$D$74*'Modalne jednadžbe'!F104+'Pripremni proračun'!$F$74*'Modalne jednadžbe'!J104+'Pripremni proračun'!$H$74*'Modalne jednadžbe'!N104</f>
        <v>5.7746622857288273E-2</v>
      </c>
      <c r="F46">
        <f>'Pripremni proračun'!$D$75*'Modalne jednadžbe'!F104+'Pripremni proračun'!$F$75*'Modalne jednadžbe'!J104+'Pripremni proračun'!$H$75*'Modalne jednadžbe'!N104</f>
        <v>8.502642504154026E-2</v>
      </c>
      <c r="G46">
        <f>'Pripremni proračun'!$D$76*'Modalne jednadžbe'!F104+'Pripremni proračun'!$F$76*'Modalne jednadžbe'!J104+'Pripremni proračun'!$H$76*'Modalne jednadžbe'!N104</f>
        <v>9.609268109842152E-2</v>
      </c>
    </row>
    <row r="47" spans="1:7" x14ac:dyDescent="0.25">
      <c r="A47">
        <f>'Modalne jednadžbe'!A105</f>
        <v>41</v>
      </c>
      <c r="B47" s="36">
        <f>'Modalne jednadžbe'!B105</f>
        <v>0.82000000000000006</v>
      </c>
      <c r="C47">
        <f>'Modalne jednadžbe'!C105</f>
        <v>0.67999999999999994</v>
      </c>
      <c r="E47">
        <f>'Pripremni proračun'!$D$74*'Modalne jednadžbe'!F105+'Pripremni proračun'!$F$74*'Modalne jednadžbe'!J105+'Pripremni proračun'!$H$74*'Modalne jednadžbe'!N105</f>
        <v>5.9351085992007488E-2</v>
      </c>
      <c r="F47">
        <f>'Pripremni proračun'!$D$75*'Modalne jednadžbe'!F105+'Pripremni proračun'!$F$75*'Modalne jednadžbe'!J105+'Pripremni proračun'!$H$75*'Modalne jednadžbe'!N105</f>
        <v>8.7442330653982145E-2</v>
      </c>
      <c r="G47">
        <f>'Pripremni proračun'!$D$76*'Modalne jednadžbe'!F105+'Pripremni proračun'!$F$76*'Modalne jednadžbe'!J105+'Pripremni proračun'!$H$76*'Modalne jednadžbe'!N105</f>
        <v>9.8847734436312965E-2</v>
      </c>
    </row>
    <row r="48" spans="1:7" x14ac:dyDescent="0.25">
      <c r="A48">
        <f>'Modalne jednadžbe'!A106</f>
        <v>42</v>
      </c>
      <c r="B48" s="36">
        <f>'Modalne jednadžbe'!B106</f>
        <v>0.84</v>
      </c>
      <c r="C48">
        <f>'Modalne jednadžbe'!C106</f>
        <v>0.65999999999999992</v>
      </c>
      <c r="E48">
        <f>'Pripremni proračun'!$D$74*'Modalne jednadžbe'!F106+'Pripremni proračun'!$F$74*'Modalne jednadžbe'!J106+'Pripremni proračun'!$H$74*'Modalne jednadžbe'!N106</f>
        <v>6.0764004479997996E-2</v>
      </c>
      <c r="F48">
        <f>'Pripremni proračun'!$D$75*'Modalne jednadžbe'!F106+'Pripremni proračun'!$F$75*'Modalne jednadžbe'!J106+'Pripremni proračun'!$H$75*'Modalne jednadžbe'!N106</f>
        <v>8.9572222586507017E-2</v>
      </c>
      <c r="G48">
        <f>'Pripremni proračun'!$D$76*'Modalne jednadžbe'!F106+'Pripremni proračun'!$F$76*'Modalne jednadžbe'!J106+'Pripremni proračun'!$H$76*'Modalne jednadžbe'!N106</f>
        <v>0.10127520686889083</v>
      </c>
    </row>
    <row r="49" spans="1:7" x14ac:dyDescent="0.25">
      <c r="A49">
        <f>'Modalne jednadžbe'!A107</f>
        <v>43</v>
      </c>
      <c r="B49" s="36">
        <f>'Modalne jednadžbe'!B107</f>
        <v>0.86</v>
      </c>
      <c r="C49">
        <f>'Modalne jednadžbe'!C107</f>
        <v>0.6399999999999999</v>
      </c>
      <c r="E49">
        <f>'Pripremni proračun'!$D$74*'Modalne jednadžbe'!F107+'Pripremni proračun'!$F$74*'Modalne jednadžbe'!J107+'Pripremni proračun'!$H$74*'Modalne jednadžbe'!N107</f>
        <v>6.1972688953217968E-2</v>
      </c>
      <c r="F49">
        <f>'Pripremni proračun'!$D$75*'Modalne jednadžbe'!F107+'Pripremni proračun'!$F$75*'Modalne jednadžbe'!J107+'Pripremni proračun'!$H$75*'Modalne jednadžbe'!N107</f>
        <v>9.1395856964947494E-2</v>
      </c>
      <c r="G49">
        <f>'Pripremni proračun'!$D$76*'Modalne jednadžbe'!F107+'Pripremni proračun'!$F$76*'Modalne jednadžbe'!J107+'Pripremni proračun'!$H$76*'Modalne jednadžbe'!N107</f>
        <v>0.10335190708125869</v>
      </c>
    </row>
    <row r="50" spans="1:7" x14ac:dyDescent="0.25">
      <c r="A50">
        <f>'Modalne jednadžbe'!A108</f>
        <v>44</v>
      </c>
      <c r="B50" s="36">
        <f>'Modalne jednadžbe'!B108</f>
        <v>0.88</v>
      </c>
      <c r="C50">
        <f>'Modalne jednadžbe'!C108</f>
        <v>0.61999999999999988</v>
      </c>
      <c r="E50">
        <f>'Pripremni proračun'!$D$74*'Modalne jednadžbe'!F108+'Pripremni proračun'!$F$74*'Modalne jednadžbe'!J108+'Pripremni proračun'!$H$74*'Modalne jednadžbe'!N108</f>
        <v>6.2965594504936787E-2</v>
      </c>
      <c r="F50">
        <f>'Pripremni proračun'!$D$75*'Modalne jednadžbe'!F108+'Pripremni proračun'!$F$75*'Modalne jednadžbe'!J108+'Pripremni proračun'!$H$75*'Modalne jednadžbe'!N108</f>
        <v>9.2894768648105988E-2</v>
      </c>
      <c r="G50">
        <f>'Pripremni proračun'!$D$76*'Modalne jednadžbe'!F108+'Pripremni proračun'!$F$76*'Modalne jednadžbe'!J108+'Pripremni proračun'!$H$76*'Modalne jednadžbe'!N108</f>
        <v>0.10505710274414157</v>
      </c>
    </row>
    <row r="51" spans="1:7" x14ac:dyDescent="0.25">
      <c r="A51">
        <f>'Modalne jednadžbe'!A109</f>
        <v>45</v>
      </c>
      <c r="B51" s="36">
        <f>'Modalne jednadžbe'!B109</f>
        <v>0.9</v>
      </c>
      <c r="C51">
        <f>'Modalne jednadžbe'!C109</f>
        <v>0.59999999999999987</v>
      </c>
      <c r="E51">
        <f>'Pripremni proračun'!$D$74*'Modalne jednadžbe'!F109+'Pripremni proračun'!$F$74*'Modalne jednadžbe'!J109+'Pripremni proračun'!$H$74*'Modalne jednadžbe'!N109</f>
        <v>6.3732320459405287E-2</v>
      </c>
      <c r="F51">
        <f>'Pripremni proračun'!$D$75*'Modalne jednadžbe'!F109+'Pripremni proračun'!$F$75*'Modalne jednadžbe'!J109+'Pripremni proračun'!$H$75*'Modalne jednadžbe'!N109</f>
        <v>9.4052453423340371E-2</v>
      </c>
      <c r="G51">
        <f>'Pripremni proračun'!$D$76*'Modalne jednadžbe'!F109+'Pripremni proračun'!$F$76*'Modalne jednadžbe'!J109+'Pripremni proračun'!$H$76*'Modalne jednadžbe'!N109</f>
        <v>0.10637262089319993</v>
      </c>
    </row>
    <row r="52" spans="1:7" x14ac:dyDescent="0.25">
      <c r="A52">
        <f>'Modalne jednadžbe'!A110</f>
        <v>46</v>
      </c>
      <c r="B52" s="36">
        <f>'Modalne jednadžbe'!B110</f>
        <v>0.92</v>
      </c>
      <c r="C52">
        <f>'Modalne jednadžbe'!C110</f>
        <v>0.57999999999999985</v>
      </c>
      <c r="E52">
        <f>'Pripremni proračun'!$D$74*'Modalne jednadžbe'!F110+'Pripremni proračun'!$F$74*'Modalne jednadžbe'!J110+'Pripremni proračun'!$H$74*'Modalne jednadžbe'!N110</f>
        <v>6.426361430781212E-2</v>
      </c>
      <c r="F52">
        <f>'Pripremni proračun'!$D$75*'Modalne jednadžbe'!F110+'Pripremni proračun'!$F$75*'Modalne jednadžbe'!J110+'Pripremni proračun'!$H$75*'Modalne jednadžbe'!N110</f>
        <v>9.4854552835307054E-2</v>
      </c>
      <c r="G52">
        <f>'Pripremni proračun'!$D$76*'Modalne jednadžbe'!F110+'Pripremni proračun'!$F$76*'Modalne jednadžbe'!J110+'Pripremni proračun'!$H$76*'Modalne jednadžbe'!N110</f>
        <v>0.10728291168296522</v>
      </c>
    </row>
    <row r="53" spans="1:7" x14ac:dyDescent="0.25">
      <c r="A53">
        <f>'Modalne jednadžbe'!A111</f>
        <v>47</v>
      </c>
      <c r="B53" s="36">
        <f>'Modalne jednadžbe'!B111</f>
        <v>0.94000000000000006</v>
      </c>
      <c r="C53">
        <f>'Modalne jednadžbe'!C111</f>
        <v>0.55999999999999983</v>
      </c>
      <c r="E53">
        <f>'Pripremni proračun'!$D$74*'Modalne jednadžbe'!F111+'Pripremni proračun'!$F$74*'Modalne jednadžbe'!J111+'Pripremni proračun'!$H$74*'Modalne jednadžbe'!N111</f>
        <v>6.4551389938765483E-2</v>
      </c>
      <c r="F53">
        <f>'Pripremni proračun'!$D$75*'Modalne jednadžbe'!F111+'Pripremni proračun'!$F$75*'Modalne jednadžbe'!J111+'Pripremni proračun'!$H$75*'Modalne jednadžbe'!N111</f>
        <v>9.5289021316135286E-2</v>
      </c>
      <c r="G53">
        <f>'Pripremni proračun'!$D$76*'Modalne jednadžbe'!F111+'Pripremni proračun'!$F$76*'Modalne jednadžbe'!J111+'Pripremni proračun'!$H$76*'Modalne jednadžbe'!N111</f>
        <v>0.10777508607652049</v>
      </c>
    </row>
    <row r="54" spans="1:7" x14ac:dyDescent="0.25">
      <c r="A54">
        <f>'Modalne jednadžbe'!A112</f>
        <v>48</v>
      </c>
      <c r="B54" s="36">
        <f>'Modalne jednadžbe'!B112</f>
        <v>0.96</v>
      </c>
      <c r="C54">
        <f>'Modalne jednadžbe'!C112</f>
        <v>0.53999999999999981</v>
      </c>
      <c r="E54">
        <f>'Pripremni proračun'!$D$74*'Modalne jednadžbe'!F112+'Pripremni proračun'!$F$74*'Modalne jednadžbe'!J112+'Pripremni proračun'!$H$74*'Modalne jednadžbe'!N112</f>
        <v>6.4588768150915341E-2</v>
      </c>
      <c r="F54">
        <f>'Pripremni proračun'!$D$75*'Modalne jednadžbe'!F112+'Pripremni proračun'!$F$75*'Modalne jednadžbe'!J112+'Pripremni proračun'!$H$75*'Modalne jednadžbe'!N112</f>
        <v>9.5346256797998963E-2</v>
      </c>
      <c r="G54">
        <f>'Pripremni proračun'!$D$76*'Modalne jednadžbe'!F112+'Pripremni proračun'!$F$76*'Modalne jednadžbe'!J112+'Pripremni proračun'!$H$76*'Modalne jednadžbe'!N112</f>
        <v>0.10783893821386809</v>
      </c>
    </row>
    <row r="55" spans="1:7" x14ac:dyDescent="0.25">
      <c r="A55">
        <f>'Modalne jednadžbe'!A113</f>
        <v>49</v>
      </c>
      <c r="B55" s="36">
        <f>'Modalne jednadžbe'!B113</f>
        <v>0.98</v>
      </c>
      <c r="C55">
        <f>'Modalne jednadžbe'!C113</f>
        <v>0.5199999999999998</v>
      </c>
      <c r="E55">
        <f>'Pripremni proračun'!$D$74*'Modalne jednadžbe'!F113+'Pripremni proračun'!$F$74*'Modalne jednadžbe'!J113+'Pripremni proračun'!$H$74*'Modalne jednadžbe'!N113</f>
        <v>6.4370143463574239E-2</v>
      </c>
      <c r="F55">
        <f>'Pripremni proračun'!$D$75*'Modalne jednadžbe'!F113+'Pripremni proračun'!$F$75*'Modalne jednadžbe'!J113+'Pripremni proračun'!$H$75*'Modalne jednadžbe'!N113</f>
        <v>9.5019181421963805E-2</v>
      </c>
      <c r="G55">
        <f>'Pripremni proračun'!$D$76*'Modalne jednadžbe'!F113+'Pripremni proračun'!$F$76*'Modalne jednadžbe'!J113+'Pripremni proračun'!$H$76*'Modalne jednadžbe'!N113</f>
        <v>0.1074669610167642</v>
      </c>
    </row>
    <row r="56" spans="1:7" x14ac:dyDescent="0.25">
      <c r="A56">
        <f>'Modalne jednadžbe'!A114</f>
        <v>50</v>
      </c>
      <c r="B56" s="36">
        <f>'Modalne jednadžbe'!B114</f>
        <v>1</v>
      </c>
      <c r="C56">
        <f>'Modalne jednadžbe'!C114</f>
        <v>0.49999999999999978</v>
      </c>
      <c r="E56">
        <f>'Pripremni proračun'!$D$74*'Modalne jednadžbe'!F114+'Pripremni proračun'!$F$74*'Modalne jednadžbe'!J114+'Pripremni proračun'!$H$74*'Modalne jednadžbe'!N114</f>
        <v>6.3891276126576912E-2</v>
      </c>
      <c r="F56">
        <f>'Pripremni proračun'!$D$75*'Modalne jednadžbe'!F114+'Pripremni proračun'!$F$75*'Modalne jednadžbe'!J114+'Pripremni proračun'!$H$75*'Modalne jednadžbe'!N114</f>
        <v>9.4303267088784157E-2</v>
      </c>
      <c r="G56">
        <f>'Pripremni proračun'!$D$76*'Modalne jednadžbe'!F114+'Pripremni proračun'!$F$76*'Modalne jednadžbe'!J114+'Pripremni proračun'!$H$76*'Modalne jednadžbe'!N114</f>
        <v>0.10665435970067907</v>
      </c>
    </row>
    <row r="57" spans="1:7" x14ac:dyDescent="0.25">
      <c r="A57">
        <f>'Modalne jednadžbe'!A115</f>
        <v>51</v>
      </c>
      <c r="B57" s="36">
        <f>'Modalne jednadžbe'!B115</f>
        <v>1.02</v>
      </c>
      <c r="C57">
        <f>'Modalne jednadžbe'!C115</f>
        <v>0.5199999999999998</v>
      </c>
      <c r="E57">
        <f>'Pripremni proračun'!$D$74*'Modalne jednadžbe'!F115+'Pripremni proračun'!$F$74*'Modalne jednadžbe'!J115+'Pripremni proračun'!$H$74*'Modalne jednadžbe'!N115</f>
        <v>6.3151419641535589E-2</v>
      </c>
      <c r="F57">
        <f>'Pripremni proračun'!$D$75*'Modalne jednadžbe'!F115+'Pripremni proračun'!$F$75*'Modalne jednadžbe'!J115+'Pripremni proračun'!$H$75*'Modalne jednadžbe'!N115</f>
        <v>9.3199000534899615E-2</v>
      </c>
      <c r="G57">
        <f>'Pripremni proračun'!$D$76*'Modalne jednadžbe'!F115+'Pripremni proračun'!$F$76*'Modalne jednadžbe'!J115+'Pripremni proračun'!$H$76*'Modalne jednadžbe'!N115</f>
        <v>0.10540180004324888</v>
      </c>
    </row>
    <row r="58" spans="1:7" x14ac:dyDescent="0.25">
      <c r="A58">
        <f>'Modalne jednadžbe'!A116</f>
        <v>52</v>
      </c>
      <c r="B58" s="36">
        <f>'Modalne jednadžbe'!B116</f>
        <v>1.04</v>
      </c>
      <c r="C58">
        <f>'Modalne jednadžbe'!C116</f>
        <v>0.53999999999999981</v>
      </c>
      <c r="E58">
        <f>'Pripremni proračun'!$D$74*'Modalne jednadžbe'!F116+'Pripremni proračun'!$F$74*'Modalne jednadžbe'!J116+'Pripremni proračun'!$H$74*'Modalne jednadžbe'!N116</f>
        <v>6.2159431858815895E-2</v>
      </c>
      <c r="F58">
        <f>'Pripremni proračun'!$D$75*'Modalne jednadžbe'!F116+'Pripremni proračun'!$F$75*'Modalne jednadžbe'!J116+'Pripremni proračun'!$H$75*'Modalne jednadžbe'!N116</f>
        <v>9.1719278508988339E-2</v>
      </c>
      <c r="G58">
        <f>'Pripremni proračun'!$D$76*'Modalne jednadžbe'!F116+'Pripremni proračun'!$F$76*'Modalne jednadžbe'!J116+'Pripremni proračun'!$H$76*'Modalne jednadžbe'!N116</f>
        <v>0.1037235953389824</v>
      </c>
    </row>
    <row r="59" spans="1:7" x14ac:dyDescent="0.25">
      <c r="A59">
        <f>'Modalne jednadžbe'!A117</f>
        <v>53</v>
      </c>
      <c r="B59" s="36">
        <f>'Modalne jednadžbe'!B117</f>
        <v>1.06</v>
      </c>
      <c r="C59">
        <f>'Modalne jednadžbe'!C117</f>
        <v>0.55999999999999983</v>
      </c>
      <c r="E59">
        <f>'Pripremni proračun'!$D$74*'Modalne jednadžbe'!F117+'Pripremni proračun'!$F$74*'Modalne jednadžbe'!J117+'Pripremni proračun'!$H$74*'Modalne jednadžbe'!N117</f>
        <v>6.0927641615269541E-2</v>
      </c>
      <c r="F59">
        <f>'Pripremni proračun'!$D$75*'Modalne jednadžbe'!F117+'Pripremni proračun'!$F$75*'Modalne jednadžbe'!J117+'Pripremni proračun'!$H$75*'Modalne jednadžbe'!N117</f>
        <v>8.9881817252845206E-2</v>
      </c>
      <c r="G59">
        <f>'Pripremni proračun'!$D$76*'Modalne jednadžbe'!F117+'Pripremni proračun'!$F$76*'Modalne jednadžbe'!J117+'Pripremni proračun'!$H$76*'Modalne jednadžbe'!N117</f>
        <v>0.10163940208443874</v>
      </c>
    </row>
    <row r="60" spans="1:7" x14ac:dyDescent="0.25">
      <c r="A60">
        <f>'Modalne jednadžbe'!A118</f>
        <v>54</v>
      </c>
      <c r="B60" s="36">
        <f>'Modalne jednadžbe'!B118</f>
        <v>1.08</v>
      </c>
      <c r="C60">
        <f>'Modalne jednadžbe'!C118</f>
        <v>0.57999999999999985</v>
      </c>
      <c r="E60">
        <f>'Pripremni proračun'!$D$74*'Modalne jednadžbe'!F118+'Pripremni proračun'!$F$74*'Modalne jednadžbe'!J118+'Pripremni proračun'!$H$74*'Modalne jednadžbe'!N118</f>
        <v>5.94697245809995E-2</v>
      </c>
      <c r="F60">
        <f>'Pripremni proračun'!$D$75*'Modalne jednadžbe'!F118+'Pripremni proračun'!$F$75*'Modalne jednadžbe'!J118+'Pripremni proračun'!$H$75*'Modalne jednadžbe'!N118</f>
        <v>8.7706533801764797E-2</v>
      </c>
      <c r="G60">
        <f>'Pripremni proračun'!$D$76*'Modalne jednadžbe'!F118+'Pripremni proračun'!$F$76*'Modalne jednadžbe'!J118+'Pripremni proračun'!$H$76*'Modalne jednadžbe'!N118</f>
        <v>9.9171377021036067E-2</v>
      </c>
    </row>
    <row r="61" spans="1:7" x14ac:dyDescent="0.25">
      <c r="A61">
        <f>'Modalne jednadžbe'!A119</f>
        <v>55</v>
      </c>
      <c r="B61" s="36">
        <f>'Modalne jednadžbe'!B119</f>
        <v>1.1000000000000001</v>
      </c>
      <c r="C61">
        <f>'Modalne jednadžbe'!C119</f>
        <v>0.59999999999999987</v>
      </c>
      <c r="E61">
        <f>'Pripremni proračun'!$D$74*'Modalne jednadžbe'!F119+'Pripremni proračun'!$F$74*'Modalne jednadžbe'!J119+'Pripremni proračun'!$H$74*'Modalne jednadžbe'!N119</f>
        <v>5.7800601434455617E-2</v>
      </c>
      <c r="F61">
        <f>'Pripremni proračun'!$D$75*'Modalne jednadžbe'!F119+'Pripremni proračun'!$F$75*'Modalne jednadžbe'!J119+'Pripremni proračun'!$H$75*'Modalne jednadžbe'!N119</f>
        <v>8.5215399707468831E-2</v>
      </c>
      <c r="G61">
        <f>'Pripremni proračun'!$D$76*'Modalne jednadžbe'!F119+'Pripremni proračun'!$F$76*'Modalne jednadžbe'!J119+'Pripremni proračun'!$H$76*'Modalne jednadžbe'!N119</f>
        <v>9.6344059198943469E-2</v>
      </c>
    </row>
    <row r="62" spans="1:7" x14ac:dyDescent="0.25">
      <c r="A62">
        <f>'Modalne jednadžbe'!A120</f>
        <v>56</v>
      </c>
      <c r="B62" s="36">
        <f>'Modalne jednadžbe'!B120</f>
        <v>1.1200000000000001</v>
      </c>
      <c r="C62">
        <f>'Modalne jednadžbe'!C120</f>
        <v>0.61999999999999988</v>
      </c>
      <c r="E62">
        <f>'Pripremni proračun'!$D$74*'Modalne jednadžbe'!F120+'Pripremni proračun'!$F$74*'Modalne jednadžbe'!J120+'Pripremni proračun'!$H$74*'Modalne jednadžbe'!N120</f>
        <v>5.5936338691633336E-2</v>
      </c>
      <c r="F62">
        <f>'Pripremni proračun'!$D$75*'Modalne jednadžbe'!F120+'Pripremni proračun'!$F$75*'Modalne jednadžbe'!J120+'Pripremni proračun'!$H$75*'Modalne jednadžbe'!N120</f>
        <v>8.243227838742688E-2</v>
      </c>
      <c r="G62">
        <f>'Pripremni proračun'!$D$76*'Modalne jednadžbe'!F120+'Pripremni proračun'!$F$76*'Modalne jednadžbe'!J120+'Pripremni proračun'!$H$76*'Modalne jednadžbe'!N120</f>
        <v>9.3184234921075276E-2</v>
      </c>
    </row>
    <row r="63" spans="1:7" x14ac:dyDescent="0.25">
      <c r="A63">
        <f>'Modalne jednadžbe'!A121</f>
        <v>57</v>
      </c>
      <c r="B63" s="36">
        <f>'Modalne jednadžbe'!B121</f>
        <v>1.1400000000000001</v>
      </c>
      <c r="C63">
        <f>'Modalne jednadžbe'!C121</f>
        <v>0.6399999999999999</v>
      </c>
      <c r="E63">
        <f>'Pripremni proračun'!$D$74*'Modalne jednadžbe'!F121+'Pripremni proračun'!$F$74*'Modalne jednadžbe'!J121+'Pripremni proračun'!$H$74*'Modalne jednadžbe'!N121</f>
        <v>5.3894051538110825E-2</v>
      </c>
      <c r="F63">
        <f>'Pripremni proračun'!$D$75*'Modalne jednadžbe'!F121+'Pripremni proračun'!$F$75*'Modalne jednadžbe'!J121+'Pripremni proračun'!$H$75*'Modalne jednadžbe'!N121</f>
        <v>7.9382751767916301E-2</v>
      </c>
      <c r="G63">
        <f>'Pripremni proračun'!$D$76*'Modalne jednadžbe'!F121+'Pripremni proračun'!$F$76*'Modalne jednadžbe'!J121+'Pripremni proračun'!$H$76*'Modalne jednadžbe'!N121</f>
        <v>8.9720783082919101E-2</v>
      </c>
    </row>
    <row r="64" spans="1:7" x14ac:dyDescent="0.25">
      <c r="A64">
        <f>'Modalne jednadžbe'!A122</f>
        <v>58</v>
      </c>
      <c r="B64" s="36">
        <f>'Modalne jednadžbe'!B122</f>
        <v>1.1599999999999999</v>
      </c>
      <c r="C64">
        <f>'Modalne jednadžbe'!C122</f>
        <v>0.65999999999999992</v>
      </c>
      <c r="E64">
        <f>'Pripremni proračun'!$D$74*'Modalne jednadžbe'!F122+'Pripremni proračun'!$F$74*'Modalne jednadžbe'!J122+'Pripremni proračun'!$H$74*'Modalne jednadžbe'!N122</f>
        <v>5.1691807393207029E-2</v>
      </c>
      <c r="F64">
        <f>'Pripremni proračun'!$D$75*'Modalne jednadžbe'!F122+'Pripremni proračun'!$F$75*'Modalne jednadžbe'!J122+'Pripremni proračun'!$H$75*'Modalne jednadžbe'!N122</f>
        <v>7.609394185354669E-2</v>
      </c>
      <c r="G64">
        <f>'Pripremni proračun'!$D$76*'Modalne jednadžbe'!F122+'Pripremni proračun'!$F$76*'Modalne jednadžbe'!J122+'Pripremni proračun'!$H$76*'Modalne jednadžbe'!N122</f>
        <v>8.5984499007090182E-2</v>
      </c>
    </row>
    <row r="65" spans="1:7" x14ac:dyDescent="0.25">
      <c r="A65">
        <f>'Modalne jednadžbe'!A123</f>
        <v>59</v>
      </c>
      <c r="B65" s="36">
        <f>'Modalne jednadžbe'!B123</f>
        <v>1.18</v>
      </c>
      <c r="C65">
        <f>'Modalne jednadžbe'!C123</f>
        <v>0.67999999999999994</v>
      </c>
      <c r="E65">
        <f>'Pripremni proračun'!$D$74*'Modalne jednadžbe'!F123+'Pripremni proračun'!$F$74*'Modalne jednadžbe'!J123+'Pripremni proračun'!$H$74*'Modalne jednadžbe'!N123</f>
        <v>4.9348528774554742E-2</v>
      </c>
      <c r="F65">
        <f>'Pripremni proračun'!$D$75*'Modalne jednadžbe'!F123+'Pripremni proračun'!$F$75*'Modalne jednadžbe'!J123+'Pripremni proračun'!$H$75*'Modalne jednadžbe'!N123</f>
        <v>7.259433181612486E-2</v>
      </c>
      <c r="G65">
        <f>'Pripremni proračun'!$D$76*'Modalne jednadžbe'!F123+'Pripremni proračun'!$F$76*'Modalne jednadžbe'!J123+'Pripremni proračun'!$H$76*'Modalne jednadžbe'!N123</f>
        <v>8.200789605524049E-2</v>
      </c>
    </row>
    <row r="66" spans="1:7" x14ac:dyDescent="0.25">
      <c r="A66">
        <f>'Modalne jednadžbe'!A124</f>
        <v>60</v>
      </c>
      <c r="B66" s="36">
        <f>'Modalne jednadžbe'!B124</f>
        <v>1.2</v>
      </c>
      <c r="C66">
        <f>'Modalne jednadžbe'!C124</f>
        <v>0.7</v>
      </c>
      <c r="E66">
        <f>'Pripremni proračun'!$D$74*'Modalne jednadžbe'!F124+'Pripremni proračun'!$F$74*'Modalne jednadžbe'!J124+'Pripremni proračun'!$H$74*'Modalne jednadžbe'!N124</f>
        <v>4.6883894263906656E-2</v>
      </c>
      <c r="F66">
        <f>'Pripremni proračun'!$D$75*'Modalne jednadžbe'!F124+'Pripremni proračun'!$F$75*'Modalne jednadžbe'!J124+'Pripremni proračun'!$H$75*'Modalne jednadžbe'!N124</f>
        <v>6.8913589392664093E-2</v>
      </c>
      <c r="G66">
        <f>'Pripremni proračun'!$D$76*'Modalne jednadžbe'!F124+'Pripremni proračun'!$F$76*'Modalne jednadžbe'!J124+'Pripremni proračun'!$H$76*'Modalne jednadžbe'!N124</f>
        <v>7.7824985906971567E-2</v>
      </c>
    </row>
    <row r="67" spans="1:7" x14ac:dyDescent="0.25">
      <c r="A67">
        <f>'Modalne jednadžbe'!A125</f>
        <v>61</v>
      </c>
      <c r="B67" s="36">
        <f>'Modalne jednadžbe'!B125</f>
        <v>1.22</v>
      </c>
      <c r="C67">
        <f>'Modalne jednadžbe'!C125</f>
        <v>0.72</v>
      </c>
      <c r="E67">
        <f>'Pripremni proračun'!$D$74*'Modalne jednadžbe'!F125+'Pripremni proračun'!$F$74*'Modalne jednadžbe'!J125+'Pripremni proračun'!$H$74*'Modalne jednadžbe'!N125</f>
        <v>4.4318236856599413E-2</v>
      </c>
      <c r="F67">
        <f>'Pripremni proračun'!$D$75*'Modalne jednadžbe'!F125+'Pripremni proračun'!$F$75*'Modalne jednadžbe'!J125+'Pripremni proračun'!$H$75*'Modalne jednadžbe'!N125</f>
        <v>6.5082393217786666E-2</v>
      </c>
      <c r="G67">
        <f>'Pripremni proračun'!$D$76*'Modalne jednadžbe'!F125+'Pripremni proračun'!$F$76*'Modalne jednadžbe'!J125+'Pripremni proračun'!$H$76*'Modalne jednadžbe'!N125</f>
        <v>7.3471040154816411E-2</v>
      </c>
    </row>
    <row r="68" spans="1:7" x14ac:dyDescent="0.25">
      <c r="A68">
        <f>'Modalne jednadžbe'!A126</f>
        <v>62</v>
      </c>
      <c r="B68" s="36">
        <f>'Modalne jednadžbe'!B126</f>
        <v>1.24</v>
      </c>
      <c r="C68">
        <f>'Modalne jednadžbe'!C126</f>
        <v>0.74</v>
      </c>
      <c r="E68">
        <f>'Pripremni proračun'!$D$74*'Modalne jednadžbe'!F126+'Pripremni proračun'!$F$74*'Modalne jednadžbe'!J126+'Pripremni proračun'!$H$74*'Modalne jednadžbe'!N126</f>
        <v>4.1672439522766162E-2</v>
      </c>
      <c r="F68">
        <f>'Pripremni proračun'!$D$75*'Modalne jednadžbe'!F126+'Pripremni proračun'!$F$75*'Modalne jednadžbe'!J126+'Pripremni proračun'!$H$75*'Modalne jednadžbe'!N126</f>
        <v>6.1132260663120767E-2</v>
      </c>
      <c r="G68">
        <f>'Pripremni proračun'!$D$76*'Modalne jednadžbe'!F126+'Pripremni proračun'!$F$76*'Modalne jednadžbe'!J126+'Pripremni proračun'!$H$76*'Modalne jednadžbe'!N126</f>
        <v>6.8982337466429053E-2</v>
      </c>
    </row>
    <row r="69" spans="1:7" x14ac:dyDescent="0.25">
      <c r="A69">
        <f>'Modalne jednadžbe'!A127</f>
        <v>63</v>
      </c>
      <c r="B69" s="36">
        <f>'Modalne jednadžbe'!B127</f>
        <v>1.26</v>
      </c>
      <c r="C69">
        <f>'Modalne jednadžbe'!C127</f>
        <v>0.76</v>
      </c>
      <c r="E69">
        <f>'Pripremni proračun'!$D$74*'Modalne jednadžbe'!F127+'Pripremni proračun'!$F$74*'Modalne jednadžbe'!J127+'Pripremni proračun'!$H$74*'Modalne jednadžbe'!N127</f>
        <v>3.8967828238659456E-2</v>
      </c>
      <c r="F69">
        <f>'Pripremni proračun'!$D$75*'Modalne jednadžbe'!F127+'Pripremni proračun'!$F$75*'Modalne jednadžbe'!J127+'Pripremni proračun'!$H$75*'Modalne jednadžbe'!N127</f>
        <v>5.7095374258266905E-2</v>
      </c>
      <c r="G69">
        <f>'Pripremni proračun'!$D$76*'Modalne jednadžbe'!F127+'Pripremni proračun'!$F$76*'Modalne jednadžbe'!J127+'Pripremni proračun'!$H$76*'Modalne jednadžbe'!N127</f>
        <v>6.4395901724229682E-2</v>
      </c>
    </row>
    <row r="70" spans="1:7" x14ac:dyDescent="0.25">
      <c r="A70">
        <f>'Modalne jednadžbe'!A128</f>
        <v>64</v>
      </c>
      <c r="B70" s="36">
        <f>'Modalne jednadžbe'!B128</f>
        <v>1.28</v>
      </c>
      <c r="C70">
        <f>'Modalne jednadžbe'!C128</f>
        <v>0.78</v>
      </c>
      <c r="E70">
        <f>'Pripremni proračun'!$D$74*'Modalne jednadžbe'!F128+'Pripremni proračun'!$F$74*'Modalne jednadžbe'!J128+'Pripremni proračun'!$H$74*'Modalne jednadžbe'!N128</f>
        <v>3.6226062930492096E-2</v>
      </c>
      <c r="F70">
        <f>'Pripremni proračun'!$D$75*'Modalne jednadžbe'!F128+'Pripremni proračun'!$F$75*'Modalne jednadžbe'!J128+'Pripremni proračun'!$H$75*'Modalne jednadžbe'!N128</f>
        <v>5.3004403142145634E-2</v>
      </c>
      <c r="G70">
        <f>'Pripremni proračun'!$D$76*'Modalne jednadžbe'!F128+'Pripremni proračun'!$F$76*'Modalne jednadžbe'!J128+'Pripremni proračun'!$H$76*'Modalne jednadžbe'!N128</f>
        <v>5.9749237065204706E-2</v>
      </c>
    </row>
    <row r="71" spans="1:7" x14ac:dyDescent="0.25">
      <c r="A71">
        <f>'Modalne jednadžbe'!A129</f>
        <v>65</v>
      </c>
      <c r="B71" s="36">
        <f>'Modalne jednadžbe'!B129</f>
        <v>1.3</v>
      </c>
      <c r="C71">
        <f>'Modalne jednadžbe'!C129</f>
        <v>0.8</v>
      </c>
      <c r="E71">
        <f>'Pripremni proračun'!$D$74*'Modalne jednadžbe'!F129+'Pripremni proračun'!$F$74*'Modalne jednadžbe'!J129+'Pripremni proračun'!$H$74*'Modalne jednadžbe'!N129</f>
        <v>3.346902665919068E-2</v>
      </c>
      <c r="F71">
        <f>'Pripremni proračun'!$D$75*'Modalne jednadžbe'!F129+'Pripremni proračun'!$F$75*'Modalne jednadžbe'!J129+'Pripremni proračun'!$H$75*'Modalne jednadžbe'!N129</f>
        <v>4.8892316366286118E-2</v>
      </c>
      <c r="G71">
        <f>'Pripremni proračun'!$D$76*'Modalne jednadžbe'!F129+'Pripremni proračun'!$F$76*'Modalne jednadžbe'!J129+'Pripremni proračun'!$H$76*'Modalne jednadžbe'!N129</f>
        <v>5.5080065528115341E-2</v>
      </c>
    </row>
    <row r="72" spans="1:7" x14ac:dyDescent="0.25">
      <c r="A72">
        <f>'Modalne jednadžbe'!A130</f>
        <v>66</v>
      </c>
      <c r="B72" s="36">
        <f>'Modalne jednadžbe'!B130</f>
        <v>1.32</v>
      </c>
      <c r="C72">
        <f>'Modalne jednadžbe'!C130</f>
        <v>0.82000000000000006</v>
      </c>
      <c r="E72">
        <f>'Pripremni proračun'!$D$74*'Modalne jednadžbe'!F130+'Pripremni proračun'!$F$74*'Modalne jednadžbe'!J130+'Pripremni proračun'!$H$74*'Modalne jednadžbe'!N130</f>
        <v>3.0718713000744916E-2</v>
      </c>
      <c r="F72">
        <f>'Pripremni proračun'!$D$75*'Modalne jednadžbe'!F130+'Pripremni proračun'!$F$75*'Modalne jednadžbe'!J130+'Pripremni proračun'!$H$75*'Modalne jednadžbe'!N130</f>
        <v>4.4792186153341587E-2</v>
      </c>
      <c r="G72">
        <f>'Pripremni proračun'!$D$76*'Modalne jednadžbe'!F130+'Pripremni proračun'!$F$76*'Modalne jednadžbe'!J130+'Pripremni proračun'!$H$76*'Modalne jednadžbe'!N130</f>
        <v>5.0426072128135345E-2</v>
      </c>
    </row>
    <row r="73" spans="1:7" x14ac:dyDescent="0.25">
      <c r="A73">
        <f>'Modalne jednadžbe'!A131</f>
        <v>67</v>
      </c>
      <c r="B73" s="36">
        <f>'Modalne jednadžbe'!B131</f>
        <v>1.34</v>
      </c>
      <c r="C73">
        <f>'Modalne jednadžbe'!C131</f>
        <v>0.84000000000000008</v>
      </c>
      <c r="E73">
        <f>'Pripremni proračun'!$D$74*'Modalne jednadžbe'!F131+'Pripremni proračun'!$F$74*'Modalne jednadžbe'!J131+'Pripremni proračun'!$H$74*'Modalne jednadžbe'!N131</f>
        <v>2.7997111061741752E-2</v>
      </c>
      <c r="F73">
        <f>'Pripremni proračun'!$D$75*'Modalne jednadžbe'!F131+'Pripremni proračun'!$F$75*'Modalne jednadžbe'!J131+'Pripremni proračun'!$H$75*'Modalne jednadžbe'!N131</f>
        <v>4.0736981121686472E-2</v>
      </c>
      <c r="G73">
        <f>'Pripremni proračun'!$D$76*'Modalne jednadžbe'!F131+'Pripremni proračun'!$F$76*'Modalne jednadžbe'!J131+'Pripremni proračun'!$H$76*'Modalne jednadžbe'!N131</f>
        <v>4.5824660799870486E-2</v>
      </c>
    </row>
    <row r="74" spans="1:7" x14ac:dyDescent="0.25">
      <c r="A74">
        <f>'Modalne jednadžbe'!A132</f>
        <v>68</v>
      </c>
      <c r="B74" s="36">
        <f>'Modalne jednadžbe'!B132</f>
        <v>1.36</v>
      </c>
      <c r="C74">
        <f>'Modalne jednadžbe'!C132</f>
        <v>0.8600000000000001</v>
      </c>
      <c r="E74">
        <f>'Pripremni proračun'!$D$74*'Modalne jednadžbe'!F132+'Pripremni proračun'!$F$74*'Modalne jednadžbe'!J132+'Pripremni proračun'!$H$74*'Modalne jednadžbe'!N132</f>
        <v>2.532608708241374E-2</v>
      </c>
      <c r="F74">
        <f>'Pripremni proračun'!$D$75*'Modalne jednadžbe'!F132+'Pripremni proračun'!$F$75*'Modalne jednadžbe'!J132+'Pripremni proračun'!$H$75*'Modalne jednadžbe'!N132</f>
        <v>3.6759351606973252E-2</v>
      </c>
      <c r="G74">
        <f>'Pripremni proračun'!$D$76*'Modalne jednadžbe'!F132+'Pripremni proračun'!$F$76*'Modalne jednadžbe'!J132+'Pripremni proračun'!$H$76*'Modalne jednadžbe'!N132</f>
        <v>4.1312723043918025E-2</v>
      </c>
    </row>
    <row r="75" spans="1:7" x14ac:dyDescent="0.25">
      <c r="A75">
        <f>'Modalne jednadžbe'!A133</f>
        <v>69</v>
      </c>
      <c r="B75" s="36">
        <f>'Modalne jednadžbe'!B133</f>
        <v>1.3800000000000001</v>
      </c>
      <c r="C75">
        <f>'Modalne jednadžbe'!C133</f>
        <v>0.88000000000000012</v>
      </c>
      <c r="E75">
        <f>'Pripremni proračun'!$D$74*'Modalne jednadžbe'!F133+'Pripremni proračun'!$F$74*'Modalne jednadžbe'!J133+'Pripremni proračun'!$H$74*'Modalne jednadžbe'!N133</f>
        <v>2.2727261298999414E-2</v>
      </c>
      <c r="F75">
        <f>'Pripremni proračun'!$D$75*'Modalne jednadžbe'!F133+'Pripremni proračun'!$F$75*'Modalne jednadžbe'!J133+'Pripremni proračun'!$H$75*'Modalne jednadžbe'!N133</f>
        <v>3.2891411090695002E-2</v>
      </c>
      <c r="G75">
        <f>'Pripremni proračun'!$D$76*'Modalne jednadžbe'!F133+'Pripremni proračun'!$F$76*'Modalne jednadžbe'!J133+'Pripremni proračun'!$H$76*'Modalne jednadžbe'!N133</f>
        <v>3.692641957457117E-2</v>
      </c>
    </row>
    <row r="76" spans="1:7" x14ac:dyDescent="0.25">
      <c r="A76">
        <f>'Modalne jednadžbe'!A134</f>
        <v>70</v>
      </c>
      <c r="B76" s="36">
        <f>'Modalne jednadžbe'!B134</f>
        <v>1.4000000000000001</v>
      </c>
      <c r="C76">
        <f>'Modalne jednadžbe'!C134</f>
        <v>0.90000000000000013</v>
      </c>
      <c r="E76">
        <f>'Pripremni proračun'!$D$74*'Modalne jednadžbe'!F134+'Pripremni proračun'!$F$74*'Modalne jednadžbe'!J134+'Pripremni proračun'!$H$74*'Modalne jednadžbe'!N134</f>
        <v>2.0221878807966373E-2</v>
      </c>
      <c r="F76">
        <f>'Pripremni proračun'!$D$75*'Modalne jednadžbe'!F134+'Pripremni proračun'!$F$75*'Modalne jednadžbe'!J134+'Pripremni proračun'!$H$75*'Modalne jednadžbe'!N134</f>
        <v>2.9164518988429877E-2</v>
      </c>
      <c r="G76">
        <f>'Pripremni proračun'!$D$76*'Modalne jednadžbe'!F134+'Pripremni proračun'!$F$76*'Modalne jednadžbe'!J134+'Pripremni proračun'!$H$76*'Modalne jednadžbe'!N134</f>
        <v>3.2700974061761472E-2</v>
      </c>
    </row>
    <row r="77" spans="1:7" x14ac:dyDescent="0.25">
      <c r="A77">
        <f>'Modalne jednadžbe'!A135</f>
        <v>71</v>
      </c>
      <c r="B77" s="36">
        <f>'Modalne jednadžbe'!B135</f>
        <v>1.42</v>
      </c>
      <c r="C77">
        <f>'Modalne jednadžbe'!C135</f>
        <v>0.92000000000000015</v>
      </c>
      <c r="E77">
        <f>'Pripremni proračun'!$D$74*'Modalne jednadžbe'!F135+'Pripremni proračun'!$F$74*'Modalne jednadžbe'!J135+'Pripremni proračun'!$H$74*'Modalne jednadžbe'!N135</f>
        <v>1.7830673669959898E-2</v>
      </c>
      <c r="F77">
        <f>'Pripremni proračun'!$D$75*'Modalne jednadžbe'!F135+'Pripremni proračun'!$F$75*'Modalne jednadžbe'!J135+'Pripremni proračun'!$H$75*'Modalne jednadžbe'!N135</f>
        <v>2.5609070402216695E-2</v>
      </c>
      <c r="G77">
        <f>'Pripremni proračun'!$D$76*'Modalne jednadžbe'!F135+'Pripremni proračun'!$F$76*'Modalne jednadžbe'!J135+'Pripremni proračun'!$H$76*'Modalne jednadžbe'!N135</f>
        <v>2.867047737144449E-2</v>
      </c>
    </row>
    <row r="78" spans="1:7" x14ac:dyDescent="0.25">
      <c r="A78">
        <f>'Modalne jednadžbe'!A136</f>
        <v>72</v>
      </c>
      <c r="B78" s="36">
        <f>'Modalne jednadžbe'!B136</f>
        <v>1.44</v>
      </c>
      <c r="C78">
        <f>'Modalne jednadžbe'!C136</f>
        <v>0.94000000000000017</v>
      </c>
      <c r="E78">
        <f>'Pripremni proračun'!$D$74*'Modalne jednadžbe'!F136+'Pripremni proračun'!$F$74*'Modalne jednadžbe'!J136+'Pripremni proračun'!$H$74*'Modalne jednadžbe'!N136</f>
        <v>1.5573726391648536E-2</v>
      </c>
      <c r="F78">
        <f>'Pripremni proračun'!$D$75*'Modalne jednadžbe'!F136+'Pripremni proračun'!$F$75*'Modalne jednadžbe'!J136+'Pripremni proračun'!$H$75*'Modalne jednadžbe'!N136</f>
        <v>2.2254297841612484E-2</v>
      </c>
      <c r="G78">
        <f>'Pripremni proračun'!$D$76*'Modalne jednadžbe'!F136+'Pripremni proračun'!$F$76*'Modalne jednadžbe'!J136+'Pripremni proračun'!$H$76*'Modalne jednadžbe'!N136</f>
        <v>2.486770060243064E-2</v>
      </c>
    </row>
    <row r="79" spans="1:7" x14ac:dyDescent="0.25">
      <c r="A79">
        <f>'Modalne jednadžbe'!A137</f>
        <v>73</v>
      </c>
      <c r="B79" s="36">
        <f>'Modalne jednadžbe'!B137</f>
        <v>1.46</v>
      </c>
      <c r="C79">
        <f>'Modalne jednadžbe'!C137</f>
        <v>0.96000000000000019</v>
      </c>
      <c r="E79">
        <f>'Pripremni proračun'!$D$74*'Modalne jednadžbe'!F137+'Pripremni proračun'!$F$74*'Modalne jednadžbe'!J137+'Pripremni proračun'!$H$74*'Modalne jednadžbe'!N137</f>
        <v>1.3470316115262476E-2</v>
      </c>
      <c r="F79">
        <f>'Pripremni proračun'!$D$75*'Modalne jednadžbe'!F137+'Pripremni proračun'!$F$75*'Modalne jednadžbe'!J137+'Pripremni proračun'!$H$75*'Modalne jednadžbe'!N137</f>
        <v>1.9128088508941418E-2</v>
      </c>
      <c r="G79">
        <f>'Pripremni proračun'!$D$76*'Modalne jednadžbe'!F137+'Pripremni proračun'!$F$76*'Modalne jednadžbe'!J137+'Pripremni proračun'!$H$76*'Modalne jednadžbe'!N137</f>
        <v>2.1323915637653089E-2</v>
      </c>
    </row>
    <row r="80" spans="1:7" x14ac:dyDescent="0.25">
      <c r="A80">
        <f>'Modalne jednadžbe'!A138</f>
        <v>74</v>
      </c>
      <c r="B80" s="36">
        <f>'Modalne jednadžbe'!B138</f>
        <v>1.48</v>
      </c>
      <c r="C80">
        <f>'Modalne jednadžbe'!C138</f>
        <v>0.9800000000000002</v>
      </c>
      <c r="E80">
        <f>'Pripremni proračun'!$D$74*'Modalne jednadžbe'!F138+'Pripremni proračun'!$F$74*'Modalne jednadžbe'!J138+'Pripremni proračun'!$H$74*'Modalne jednadžbe'!N138</f>
        <v>1.1538770140238635E-2</v>
      </c>
      <c r="F80">
        <f>'Pripremni proračun'!$D$75*'Modalne jednadžbe'!F138+'Pripremni proračun'!$F$75*'Modalne jednadžbe'!J138+'Pripremni proračun'!$H$75*'Modalne jednadžbe'!N138</f>
        <v>1.6256818837972847E-2</v>
      </c>
      <c r="G80">
        <f>'Pripremni proračun'!$D$76*'Modalne jednadžbe'!F138+'Pripremni proračun'!$F$76*'Modalne jednadžbe'!J138+'Pripremni proračun'!$H$76*'Modalne jednadžbe'!N138</f>
        <v>1.8068722712333226E-2</v>
      </c>
    </row>
    <row r="81" spans="1:7" x14ac:dyDescent="0.25">
      <c r="A81">
        <f>'Modalne jednadžbe'!A139</f>
        <v>75</v>
      </c>
      <c r="B81" s="36">
        <f>'Modalne jednadžbe'!B139</f>
        <v>1.5</v>
      </c>
      <c r="C81">
        <f>'Modalne jednadžbe'!C139</f>
        <v>1.0000000000000002</v>
      </c>
      <c r="E81">
        <f>'Pripremni proračun'!$D$74*'Modalne jednadžbe'!F139+'Pripremni proračun'!$F$74*'Modalne jednadžbe'!J139+'Pripremni proračun'!$H$74*'Modalne jednadžbe'!N139</f>
        <v>9.7963145722218623E-3</v>
      </c>
      <c r="F81">
        <f>'Pripremni proračun'!$D$75*'Modalne jednadžbe'!F139+'Pripremni proračun'!$F$75*'Modalne jednadžbe'!J139+'Pripremni proračun'!$H$75*'Modalne jednadžbe'!N139</f>
        <v>1.3665205983251716E-2</v>
      </c>
      <c r="G81">
        <f>'Pripremni proračun'!$D$76*'Modalne jednadžbe'!F139+'Pripremni proračun'!$F$76*'Modalne jednadžbe'!J139+'Pripremni proračun'!$H$76*'Modalne jednadžbe'!N139</f>
        <v>1.5129885423539852E-2</v>
      </c>
    </row>
    <row r="82" spans="1:7" x14ac:dyDescent="0.25">
      <c r="A82">
        <f>'Modalne jednadžbe'!A140</f>
        <v>76</v>
      </c>
      <c r="B82" s="36">
        <f>'Modalne jednadžbe'!B140</f>
        <v>1.52</v>
      </c>
      <c r="C82">
        <f>'Modalne jednadžbe'!C140</f>
        <v>0.96000000000000019</v>
      </c>
      <c r="E82">
        <f>'Pripremni proračun'!$D$74*'Modalne jednadžbe'!F140+'Pripremni proračun'!$F$74*'Modalne jednadžbe'!J140+'Pripremni proračun'!$H$74*'Modalne jednadžbe'!N140</f>
        <v>8.2559056382605182E-3</v>
      </c>
      <c r="F82">
        <f>'Pripremni proračun'!$D$75*'Modalne jednadžbe'!F140+'Pripremni proračun'!$F$75*'Modalne jednadžbe'!J140+'Pripremni proračun'!$H$75*'Modalne jednadžbe'!N140</f>
        <v>1.1372437966966164E-2</v>
      </c>
      <c r="G82">
        <f>'Pripremni proračun'!$D$76*'Modalne jednadžbe'!F140+'Pripremni proračun'!$F$76*'Modalne jednadžbe'!J140+'Pripremni proračun'!$H$76*'Modalne jednadžbe'!N140</f>
        <v>1.2529069284727265E-2</v>
      </c>
    </row>
    <row r="83" spans="1:7" x14ac:dyDescent="0.25">
      <c r="A83">
        <f>'Modalne jednadžbe'!A141</f>
        <v>77</v>
      </c>
      <c r="B83" s="36">
        <f>'Modalne jednadžbe'!B141</f>
        <v>1.54</v>
      </c>
      <c r="C83">
        <f>'Modalne jednadžbe'!C141</f>
        <v>0.92000000000000015</v>
      </c>
      <c r="E83">
        <f>'Pripremni proračun'!$D$74*'Modalne jednadžbe'!F141+'Pripremni proračun'!$F$74*'Modalne jednadžbe'!J141+'Pripremni proračun'!$H$74*'Modalne jednadžbe'!N141</f>
        <v>6.9171081455519715E-3</v>
      </c>
      <c r="F83">
        <f>'Pripremni proračun'!$D$75*'Modalne jednadžbe'!F141+'Pripremni proračun'!$F$75*'Modalne jednadžbe'!J141+'Pripremni proračun'!$H$75*'Modalne jednadžbe'!N141</f>
        <v>9.3808613915034571E-3</v>
      </c>
      <c r="G83">
        <f>'Pripremni proračun'!$D$76*'Modalne jednadžbe'!F141+'Pripremni proračun'!$F$76*'Modalne jednadžbe'!J141+'Pripremni proračun'!$H$76*'Modalne jednadžbe'!N141</f>
        <v>1.0269423591098319E-2</v>
      </c>
    </row>
    <row r="84" spans="1:7" x14ac:dyDescent="0.25">
      <c r="A84">
        <f>'Modalne jednadžbe'!A142</f>
        <v>78</v>
      </c>
      <c r="B84" s="36">
        <f>'Modalne jednadžbe'!B142</f>
        <v>1.56</v>
      </c>
      <c r="C84">
        <f>'Modalne jednadžbe'!C142</f>
        <v>0.88000000000000012</v>
      </c>
      <c r="E84">
        <f>'Pripremni proračun'!$D$74*'Modalne jednadžbe'!F142+'Pripremni proračun'!$F$74*'Modalne jednadžbe'!J142+'Pripremni proračun'!$H$74*'Modalne jednadžbe'!N142</f>
        <v>5.7753471990563097E-3</v>
      </c>
      <c r="F84">
        <f>'Pripremni proračun'!$D$75*'Modalne jednadžbe'!F142+'Pripremni proračun'!$F$75*'Modalne jednadžbe'!J142+'Pripremni proračun'!$H$75*'Modalne jednadžbe'!N142</f>
        <v>7.6871229862555887E-3</v>
      </c>
      <c r="G84">
        <f>'Pripremni proračun'!$D$76*'Modalne jednadžbe'!F142+'Pripremni proračun'!$F$76*'Modalne jednadžbe'!J142+'Pripremni proračun'!$H$76*'Modalne jednadžbe'!N142</f>
        <v>8.3478931659890145E-3</v>
      </c>
    </row>
    <row r="85" spans="1:7" x14ac:dyDescent="0.25">
      <c r="A85">
        <f>'Modalne jednadžbe'!A143</f>
        <v>79</v>
      </c>
      <c r="B85" s="36">
        <f>'Modalne jednadžbe'!B143</f>
        <v>1.58</v>
      </c>
      <c r="C85">
        <f>'Modalne jednadžbe'!C143</f>
        <v>0.84000000000000008</v>
      </c>
      <c r="E85">
        <f>'Pripremni proračun'!$D$74*'Modalne jednadžbe'!F143+'Pripremni proračun'!$F$74*'Modalne jednadžbe'!J143+'Pripremni proračun'!$H$74*'Modalne jednadžbe'!N143</f>
        <v>4.8251349868426753E-3</v>
      </c>
      <c r="F85">
        <f>'Pripremni proračun'!$D$75*'Modalne jednadžbe'!F143+'Pripremni proračun'!$F$75*'Modalne jednadžbe'!J143+'Pripremni proračun'!$H$75*'Modalne jednadžbe'!N143</f>
        <v>6.2858542290156715E-3</v>
      </c>
      <c r="G85">
        <f>'Pripremni proračun'!$D$76*'Modalne jednadžbe'!F143+'Pripremni proračun'!$F$76*'Modalne jednadžbe'!J143+'Pripremni proračun'!$H$76*'Modalne jednadžbe'!N143</f>
        <v>6.7593212901603927E-3</v>
      </c>
    </row>
    <row r="86" spans="1:7" x14ac:dyDescent="0.25">
      <c r="A86">
        <f>'Modalne jednadžbe'!A144</f>
        <v>80</v>
      </c>
      <c r="B86" s="36">
        <f>'Modalne jednadžbe'!B144</f>
        <v>1.6</v>
      </c>
      <c r="C86">
        <f>'Modalne jednadžbe'!C144</f>
        <v>0.8</v>
      </c>
      <c r="E86">
        <f>'Pripremni proračun'!$D$74*'Modalne jednadžbe'!F144+'Pripremni proračun'!$F$74*'Modalne jednadžbe'!J144+'Pripremni proračun'!$H$74*'Modalne jednadžbe'!N144</f>
        <v>4.0602365650259991E-3</v>
      </c>
      <c r="F86">
        <f>'Pripremni proračun'!$D$75*'Modalne jednadžbe'!F144+'Pripremni proračun'!$F$75*'Modalne jednadžbe'!J144+'Pripremni proračun'!$H$75*'Modalne jednadžbe'!N144</f>
        <v>5.1696711697991572E-3</v>
      </c>
      <c r="G86">
        <f>'Pripremni proračun'!$D$76*'Modalne jednadžbe'!F144+'Pripremni proračun'!$F$76*'Modalne jednadžbe'!J144+'Pripremni proračun'!$H$76*'Modalne jednadžbe'!N144</f>
        <v>5.4964401130030358E-3</v>
      </c>
    </row>
    <row r="87" spans="1:7" x14ac:dyDescent="0.25">
      <c r="A87">
        <f>'Modalne jednadžbe'!A145</f>
        <v>81</v>
      </c>
      <c r="B87" s="36">
        <f>'Modalne jednadžbe'!B145</f>
        <v>1.62</v>
      </c>
      <c r="C87">
        <f>'Modalne jednadžbe'!C145</f>
        <v>0.76</v>
      </c>
      <c r="E87">
        <f>'Pripremni proračun'!$D$74*'Modalne jednadžbe'!F145+'Pripremni proračun'!$F$74*'Modalne jednadžbe'!J145+'Pripremni proračun'!$H$74*'Modalne jednadžbe'!N145</f>
        <v>3.4737918097003675E-3</v>
      </c>
      <c r="F87">
        <f>'Pripremni proračun'!$D$75*'Modalne jednadžbe'!F145+'Pripremni proračun'!$F$75*'Modalne jednadžbe'!J145+'Pripremni proračun'!$H$75*'Modalne jednadžbe'!N145</f>
        <v>4.3292384047697073E-3</v>
      </c>
      <c r="G87">
        <f>'Pripremni proračun'!$D$76*'Modalne jednadžbe'!F145+'Pripremni proračun'!$F$76*'Modalne jednadžbe'!J145+'Pripremni proračun'!$H$76*'Modalne jednadžbe'!N145</f>
        <v>4.5498576806749323E-3</v>
      </c>
    </row>
    <row r="88" spans="1:7" x14ac:dyDescent="0.25">
      <c r="A88">
        <f>'Modalne jednadžbe'!A146</f>
        <v>82</v>
      </c>
      <c r="B88" s="36">
        <f>'Modalne jednadžbe'!B146</f>
        <v>1.6400000000000001</v>
      </c>
      <c r="C88">
        <f>'Modalne jednadžbe'!C146</f>
        <v>0.72</v>
      </c>
      <c r="E88">
        <f>'Pripremni proračun'!$D$74*'Modalne jednadžbe'!F146+'Pripremni proračun'!$F$74*'Modalne jednadžbe'!J146+'Pripremni proračun'!$H$74*'Modalne jednadžbe'!N146</f>
        <v>3.0583881301363015E-3</v>
      </c>
      <c r="F88">
        <f>'Pripremni proračun'!$D$75*'Modalne jednadžbe'!F146+'Pripremni proračun'!$F$75*'Modalne jednadžbe'!J146+'Pripremni proračun'!$H$75*'Modalne jednadžbe'!N146</f>
        <v>3.75339402359116E-3</v>
      </c>
      <c r="G88">
        <f>'Pripremni proračun'!$D$76*'Modalne jednadžbe'!F146+'Pripremni proračun'!$F$76*'Modalne jednadžbe'!J146+'Pripremni proračun'!$H$76*'Modalne jednadžbe'!N146</f>
        <v>3.908046976894129E-3</v>
      </c>
    </row>
    <row r="89" spans="1:7" x14ac:dyDescent="0.25">
      <c r="A89">
        <f>'Modalne jednadžbe'!A147</f>
        <v>83</v>
      </c>
      <c r="B89" s="36">
        <f>'Modalne jednadžbe'!B147</f>
        <v>1.6600000000000001</v>
      </c>
      <c r="C89">
        <f>'Modalne jednadžbe'!C147</f>
        <v>0.67999999999999994</v>
      </c>
      <c r="E89">
        <f>'Pripremni proračun'!$D$74*'Modalne jednadžbe'!F147+'Pripremni proračun'!$F$74*'Modalne jednadžbe'!J147+'Pripremni proračun'!$H$74*'Modalne jednadžbe'!N147</f>
        <v>2.8060861701634404E-3</v>
      </c>
      <c r="F89">
        <f>'Pripremni proračun'!$D$75*'Modalne jednadžbe'!F147+'Pripremni proračun'!$F$75*'Modalne jednadžbe'!J147+'Pripremni proračun'!$H$75*'Modalne jednadžbe'!N147</f>
        <v>3.4293211317808514E-3</v>
      </c>
      <c r="G89">
        <f>'Pripremni proračun'!$D$76*'Modalne jednadžbe'!F147+'Pripremni proračun'!$F$76*'Modalne jednadžbe'!J147+'Pripremni proračun'!$H$76*'Modalne jednadžbe'!N147</f>
        <v>3.557347523097258E-3</v>
      </c>
    </row>
    <row r="90" spans="1:7" x14ac:dyDescent="0.25">
      <c r="A90">
        <f>'Modalne jednadžbe'!A148</f>
        <v>84</v>
      </c>
      <c r="B90" s="36">
        <f>'Modalne jednadžbe'!B148</f>
        <v>1.68</v>
      </c>
      <c r="C90">
        <f>'Modalne jednadžbe'!C148</f>
        <v>0.6399999999999999</v>
      </c>
      <c r="E90">
        <f>'Pripremni proračun'!$D$74*'Modalne jednadžbe'!F148+'Pripremni proračun'!$F$74*'Modalne jednadžbe'!J148+'Pripremni proračun'!$H$74*'Modalne jednadžbe'!N148</f>
        <v>2.7084071413634894E-3</v>
      </c>
      <c r="F90">
        <f>'Pripremni proračun'!$D$75*'Modalne jednadžbe'!F148+'Pripremni proračun'!$F$75*'Modalne jednadžbe'!J148+'Pripremni proračun'!$H$75*'Modalne jednadžbe'!N148</f>
        <v>3.3427434486958518E-3</v>
      </c>
      <c r="G90">
        <f>'Pripremni proračun'!$D$76*'Modalne jednadžbe'!F148+'Pripremni proračun'!$F$76*'Modalne jednadžbe'!J148+'Pripremni proračun'!$H$76*'Modalne jednadžbe'!N148</f>
        <v>3.4819932023213199E-3</v>
      </c>
    </row>
    <row r="91" spans="1:7" x14ac:dyDescent="0.25">
      <c r="A91">
        <f>'Modalne jednadžbe'!A149</f>
        <v>85</v>
      </c>
      <c r="B91" s="36">
        <f>'Modalne jednadžbe'!B149</f>
        <v>1.7</v>
      </c>
      <c r="C91">
        <f>'Modalne jednadžbe'!C149</f>
        <v>0.59999999999999987</v>
      </c>
      <c r="E91">
        <f>'Pripremni proračun'!$D$74*'Modalne jednadžbe'!F149+'Pripremni proračun'!$F$74*'Modalne jednadžbe'!J149+'Pripremni proračun'!$H$74*'Modalne jednadžbe'!N149</f>
        <v>2.7562946245704477E-3</v>
      </c>
      <c r="F91">
        <f>'Pripremni proračun'!$D$75*'Modalne jednadžbe'!F149+'Pripremni proračun'!$F$75*'Modalne jednadžbe'!J149+'Pripremni proračun'!$H$75*'Modalne jednadžbe'!N149</f>
        <v>3.4781192166178352E-3</v>
      </c>
      <c r="G91">
        <f>'Pripremni proračun'!$D$76*'Modalne jednadžbe'!F149+'Pripremni proračun'!$F$76*'Modalne jednadžbe'!J149+'Pripremni proračun'!$H$76*'Modalne jednadžbe'!N149</f>
        <v>3.6641801464247481E-3</v>
      </c>
    </row>
    <row r="92" spans="1:7" x14ac:dyDescent="0.25">
      <c r="A92">
        <f>'Modalne jednadžbe'!A150</f>
        <v>86</v>
      </c>
      <c r="B92" s="36">
        <f>'Modalne jednadžbe'!B150</f>
        <v>1.72</v>
      </c>
      <c r="C92">
        <f>'Modalne jednadžbe'!C150</f>
        <v>0.55999999999999983</v>
      </c>
      <c r="E92">
        <f>'Pripremni proračun'!$D$74*'Modalne jednadžbe'!F150+'Pripremni proračun'!$F$74*'Modalne jednadžbe'!J150+'Pripremni proračun'!$H$74*'Modalne jednadžbe'!N150</f>
        <v>2.9400651418376956E-3</v>
      </c>
      <c r="F92">
        <f>'Pripremni proračun'!$D$75*'Modalne jednadžbe'!F150+'Pripremni proračun'!$F$75*'Modalne jednadžbe'!J150+'Pripremni proračun'!$H$75*'Modalne jednadžbe'!N150</f>
        <v>3.818809880195605E-3</v>
      </c>
      <c r="G92">
        <f>'Pripremni proračun'!$D$76*'Modalne jednadžbe'!F150+'Pripremni proračun'!$F$76*'Modalne jednadžbe'!J150+'Pripremni proračun'!$H$76*'Modalne jednadžbe'!N150</f>
        <v>4.0841854876329112E-3</v>
      </c>
    </row>
    <row r="93" spans="1:7" x14ac:dyDescent="0.25">
      <c r="A93">
        <f>'Modalne jednadžbe'!A151</f>
        <v>87</v>
      </c>
      <c r="B93" s="36">
        <f>'Modalne jednadžbe'!B151</f>
        <v>1.74</v>
      </c>
      <c r="C93">
        <f>'Modalne jednadžbe'!C151</f>
        <v>0.5199999999999998</v>
      </c>
      <c r="E93">
        <f>'Pripremni proračun'!$D$74*'Modalne jednadžbe'!F151+'Pripremni proračun'!$F$74*'Modalne jednadžbe'!J151+'Pripremni proračun'!$H$74*'Modalne jednadžbe'!N151</f>
        <v>3.2493606153194314E-3</v>
      </c>
      <c r="F93">
        <f>'Pripremni proračun'!$D$75*'Modalne jednadžbe'!F151+'Pripremni proračun'!$F$75*'Modalne jednadžbe'!J151+'Pripremni proračun'!$H$75*'Modalne jednadžbe'!N151</f>
        <v>4.3472071719580091E-3</v>
      </c>
      <c r="G93">
        <f>'Pripremni proračun'!$D$76*'Modalne jednadžbe'!F151+'Pripremni proračun'!$F$76*'Modalne jednadžbe'!J151+'Pripremni proračun'!$H$76*'Modalne jednadžbe'!N151</f>
        <v>4.7205419568631564E-3</v>
      </c>
    </row>
    <row r="94" spans="1:7" x14ac:dyDescent="0.25">
      <c r="A94">
        <f>'Modalne jednadžbe'!A152</f>
        <v>88</v>
      </c>
      <c r="B94" s="36">
        <f>'Modalne jednadžbe'!B152</f>
        <v>1.76</v>
      </c>
      <c r="C94">
        <f>'Modalne jednadžbe'!C152</f>
        <v>0.47999999999999982</v>
      </c>
      <c r="E94">
        <f>'Pripremni proračun'!$D$74*'Modalne jednadžbe'!F152+'Pripremni proračun'!$F$74*'Modalne jednadžbe'!J152+'Pripremni proračun'!$H$74*'Modalne jednadžbe'!N152</f>
        <v>3.6731125978697351E-3</v>
      </c>
      <c r="F94">
        <f>'Pripremni proračun'!$D$75*'Modalne jednadžbe'!F152+'Pripremni proračun'!$F$75*'Modalne jednadžbe'!J152+'Pripremni proračun'!$H$75*'Modalne jednadžbe'!N152</f>
        <v>5.0448127728183086E-3</v>
      </c>
      <c r="G94">
        <f>'Pripremni proračun'!$D$76*'Modalne jednadžbe'!F152+'Pripremni proračun'!$F$76*'Modalne jednadžbe'!J152+'Pripremni proračun'!$H$76*'Modalne jednadžbe'!N152</f>
        <v>5.5502657668315596E-3</v>
      </c>
    </row>
    <row r="95" spans="1:7" x14ac:dyDescent="0.25">
      <c r="A95">
        <f>'Modalne jednadžbe'!A153</f>
        <v>89</v>
      </c>
      <c r="B95" s="36">
        <f>'Modalne jednadžbe'!B153</f>
        <v>1.78</v>
      </c>
      <c r="C95">
        <f>'Modalne jednadžbe'!C153</f>
        <v>0.43999999999999984</v>
      </c>
      <c r="E95">
        <f>'Pripremni proračun'!$D$74*'Modalne jednadžbe'!F153+'Pripremni proračun'!$F$74*'Modalne jednadžbe'!J153+'Pripremni proračun'!$H$74*'Modalne jednadžbe'!N153</f>
        <v>4.1995238578821032E-3</v>
      </c>
      <c r="F95">
        <f>'Pripremni proračun'!$D$75*'Modalne jednadžbe'!F153+'Pripremni proračun'!$F$75*'Modalne jednadžbe'!J153+'Pripremni proračun'!$H$75*'Modalne jednadžbe'!N153</f>
        <v>5.8922763070014279E-3</v>
      </c>
      <c r="G95">
        <f>'Pripremni proračun'!$D$76*'Modalne jednadžbe'!F153+'Pripremni proračun'!$F$76*'Modalne jednadžbe'!J153+'Pripremni proračun'!$H$76*'Modalne jednadžbe'!N153</f>
        <v>6.5491274018671108E-3</v>
      </c>
    </row>
    <row r="96" spans="1:7" x14ac:dyDescent="0.25">
      <c r="A96">
        <f>'Modalne jednadžbe'!A154</f>
        <v>90</v>
      </c>
      <c r="B96" s="36">
        <f>'Modalne jednadžbe'!B154</f>
        <v>1.8</v>
      </c>
      <c r="C96">
        <f>'Modalne jednadžbe'!C154</f>
        <v>0.39999999999999986</v>
      </c>
      <c r="E96">
        <f>'Pripremni proračun'!$D$74*'Modalne jednadžbe'!F154+'Pripremni proračun'!$F$74*'Modalne jednadžbe'!J154+'Pripremni proračun'!$H$74*'Modalne jednadžbe'!N154</f>
        <v>4.8160686406416731E-3</v>
      </c>
      <c r="F96">
        <f>'Pripremni proračun'!$D$75*'Modalne jednadžbe'!F154+'Pripremni proračun'!$F$75*'Modalne jednadžbe'!J154+'Pripremni proračun'!$H$75*'Modalne jednadžbe'!N154</f>
        <v>6.869407578316538E-3</v>
      </c>
      <c r="G96">
        <f>'Pripremni proračun'!$D$76*'Modalne jednadžbe'!F154+'Pripremni proračun'!$F$76*'Modalne jednadžbe'!J154+'Pripremni proračun'!$H$76*'Modalne jednadžbe'!N154</f>
        <v>7.6919483974780042E-3</v>
      </c>
    </row>
    <row r="97" spans="1:7" x14ac:dyDescent="0.25">
      <c r="A97">
        <f>'Modalne jednadžbe'!A155</f>
        <v>91</v>
      </c>
      <c r="B97" s="36">
        <f>'Modalne jednadžbe'!B155</f>
        <v>1.82</v>
      </c>
      <c r="C97">
        <f>'Modalne jednadžbe'!C155</f>
        <v>0.35999999999999988</v>
      </c>
      <c r="E97">
        <f>'Pripremni proračun'!$D$74*'Modalne jednadžbe'!F155+'Pripremni proračun'!$F$74*'Modalne jednadžbe'!J155+'Pripremni proračun'!$H$74*'Modalne jednadžbe'!N155</f>
        <v>5.5095097072650522E-3</v>
      </c>
      <c r="F97">
        <f>'Pripremni proračun'!$D$75*'Modalne jednadžbe'!F155+'Pripremni proračun'!$F$75*'Modalne jednadžbe'!J155+'Pripremni proračun'!$H$75*'Modalne jednadžbe'!N155</f>
        <v>7.9551854972773166E-3</v>
      </c>
      <c r="G97">
        <f>'Pripremni proračun'!$D$76*'Modalne jednadžbe'!F155+'Pripremni proračun'!$F$76*'Modalne jednadžbe'!J155+'Pripremni proračun'!$H$76*'Modalne jednadžbe'!N155</f>
        <v>8.9529032485196058E-3</v>
      </c>
    </row>
    <row r="98" spans="1:7" x14ac:dyDescent="0.25">
      <c r="A98">
        <f>'Modalne jednadžbe'!A156</f>
        <v>92</v>
      </c>
      <c r="B98" s="36">
        <f>'Modalne jednadžbe'!B156</f>
        <v>1.84</v>
      </c>
      <c r="C98">
        <f>'Modalne jednadžbe'!C156</f>
        <v>0.3199999999999999</v>
      </c>
      <c r="E98">
        <f>'Pripremni proračun'!$D$74*'Modalne jednadžbe'!F156+'Pripremni proračun'!$F$74*'Modalne jednadžbe'!J156+'Pripremni proračun'!$H$74*'Modalne jednadžbe'!N156</f>
        <v>6.2659287334634051E-3</v>
      </c>
      <c r="F98">
        <f>'Pripremni proračun'!$D$75*'Modalne jednadžbe'!F156+'Pripremni proračun'!$F$75*'Modalne jednadžbe'!J156+'Pripremni proračun'!$H$75*'Modalne jednadžbe'!N156</f>
        <v>9.1277877223295001E-3</v>
      </c>
      <c r="G98">
        <f>'Pripremni proračun'!$D$76*'Modalne jednadžbe'!F156+'Pripremni proračun'!$F$76*'Modalne jednadžbe'!J156+'Pripremni proračun'!$H$76*'Modalne jednadžbe'!N156</f>
        <v>1.0305805045339549E-2</v>
      </c>
    </row>
    <row r="99" spans="1:7" x14ac:dyDescent="0.25">
      <c r="A99">
        <f>'Modalne jednadžbe'!A157</f>
        <v>93</v>
      </c>
      <c r="B99" s="36">
        <f>'Modalne jednadžbe'!B157</f>
        <v>1.86</v>
      </c>
      <c r="C99">
        <f>'Modalne jednadžbe'!C157</f>
        <v>0.27999999999999992</v>
      </c>
      <c r="E99">
        <f>'Pripremni proračun'!$D$74*'Modalne jednadžbe'!F157+'Pripremni proračun'!$F$74*'Modalne jednadžbe'!J157+'Pripremni proračun'!$H$74*'Modalne jednadžbe'!N157</f>
        <v>7.0707670270444781E-3</v>
      </c>
      <c r="F99">
        <f>'Pripremni proračun'!$D$75*'Modalne jednadžbe'!F157+'Pripremni proračun'!$F$75*'Modalne jednadžbe'!J157+'Pripremni proračun'!$H$75*'Modalne jednadžbe'!N157</f>
        <v>1.0364661359618291E-2</v>
      </c>
      <c r="G99">
        <f>'Pripremni proračun'!$D$76*'Modalne jednadžbe'!F157+'Pripremni proračun'!$F$76*'Modalne jednadžbe'!J157+'Pripremni proračun'!$H$76*'Modalne jednadžbe'!N157</f>
        <v>1.1724356437122642E-2</v>
      </c>
    </row>
    <row r="100" spans="1:7" x14ac:dyDescent="0.25">
      <c r="A100">
        <f>'Modalne jednadžbe'!A158</f>
        <v>94</v>
      </c>
      <c r="B100" s="36">
        <f>'Modalne jednadžbe'!B158</f>
        <v>1.8800000000000001</v>
      </c>
      <c r="C100">
        <f>'Modalne jednadžbe'!C158</f>
        <v>0.23999999999999991</v>
      </c>
      <c r="E100">
        <f>'Pripremni proračun'!$D$74*'Modalne jednadžbe'!F158+'Pripremni proračun'!$F$74*'Modalne jednadžbe'!J158+'Pripremni proračun'!$H$74*'Modalne jednadžbe'!N158</f>
        <v>7.9088754915387811E-3</v>
      </c>
      <c r="F100">
        <f>'Pripremni proračun'!$D$75*'Modalne jednadžbe'!F158+'Pripremni proračun'!$F$75*'Modalne jednadžbe'!J158+'Pripremni proračun'!$H$75*'Modalne jednadžbe'!N158</f>
        <v>1.1642646977307965E-2</v>
      </c>
      <c r="G100">
        <f>'Pripremni proračun'!$D$76*'Modalne jednadžbe'!F158+'Pripremni proračun'!$F$76*'Modalne jednadžbe'!J158+'Pripremni proračun'!$H$76*'Modalne jednadžbe'!N158</f>
        <v>1.3182353494864895E-2</v>
      </c>
    </row>
    <row r="101" spans="1:7" x14ac:dyDescent="0.25">
      <c r="A101">
        <f>'Modalne jednadžbe'!A159</f>
        <v>95</v>
      </c>
      <c r="B101" s="36">
        <f>'Modalne jednadžbe'!B159</f>
        <v>1.9000000000000001</v>
      </c>
      <c r="C101">
        <f>'Modalne jednadžbe'!C159</f>
        <v>0.1999999999999999</v>
      </c>
      <c r="E101">
        <f>'Pripremni proračun'!$D$74*'Modalne jednadžbe'!F159+'Pripremni proračun'!$F$74*'Modalne jednadžbe'!J159+'Pripremni proračun'!$H$74*'Modalne jednadžbe'!N159</f>
        <v>8.7645756094877885E-3</v>
      </c>
      <c r="F101">
        <f>'Pripremni proračun'!$D$75*'Modalne jednadžbe'!F159+'Pripremni proračun'!$F$75*'Modalne jednadžbe'!J159+'Pripremni proračun'!$H$75*'Modalne jednadžbe'!N159</f>
        <v>1.2938157466459302E-2</v>
      </c>
      <c r="G101">
        <f>'Pripremni proračun'!$D$76*'Modalne jednadžbe'!F159+'Pripremni proračun'!$F$76*'Modalne jednadžbe'!J159+'Pripremni proračun'!$H$76*'Modalne jednadžbe'!N159</f>
        <v>1.4653837848010642E-2</v>
      </c>
    </row>
    <row r="102" spans="1:7" x14ac:dyDescent="0.25">
      <c r="A102">
        <f>'Modalne jednadžbe'!A160</f>
        <v>96</v>
      </c>
      <c r="B102" s="36">
        <f>'Modalne jednadžbe'!B160</f>
        <v>1.92</v>
      </c>
      <c r="C102">
        <f>'Modalne jednadžbe'!C160</f>
        <v>0.15999999999999989</v>
      </c>
      <c r="E102">
        <f>'Pripremni proračun'!$D$74*'Modalne jednadžbe'!F160+'Pripremni proračun'!$F$74*'Modalne jednadžbe'!J160+'Pripremni proračun'!$H$74*'Modalne jednadžbe'!N160</f>
        <v>9.6217359968309921E-3</v>
      </c>
      <c r="F102">
        <f>'Pripremni proračun'!$D$75*'Modalne jednadžbe'!F160+'Pripremni proračun'!$F$75*'Modalne jednadžbe'!J160+'Pripremni proračun'!$H$75*'Modalne jednadžbe'!N160</f>
        <v>1.4227402233196816E-2</v>
      </c>
      <c r="G102">
        <f>'Pripremni proračun'!$D$76*'Modalne jednadžbe'!F160+'Pripremni proračun'!$F$76*'Modalne jednadžbe'!J160+'Pripremni proračun'!$H$76*'Modalne jednadžbe'!N160</f>
        <v>1.6113200615631904E-2</v>
      </c>
    </row>
    <row r="103" spans="1:7" x14ac:dyDescent="0.25">
      <c r="A103">
        <f>'Modalne jednadžbe'!A161</f>
        <v>97</v>
      </c>
      <c r="B103" s="36">
        <f>'Modalne jednadžbe'!B161</f>
        <v>1.94</v>
      </c>
      <c r="C103">
        <f>'Modalne jednadžbe'!C161</f>
        <v>0.11999999999999988</v>
      </c>
      <c r="E103">
        <f>'Pripremni proračun'!$D$74*'Modalne jednadžbe'!F161+'Pripremni proračun'!$F$74*'Modalne jednadžbe'!J161+'Pripremni proračun'!$H$74*'Modalne jednadžbe'!N161</f>
        <v>1.0463870841222057E-2</v>
      </c>
      <c r="F103">
        <f>'Pripremni proračun'!$D$75*'Modalne jednadžbe'!F161+'Pripremni proračun'!$F$75*'Modalne jednadžbe'!J161+'Pripremni proračun'!$H$75*'Modalne jednadžbe'!N161</f>
        <v>1.5486638184368474E-2</v>
      </c>
      <c r="G103">
        <f>'Pripremni proračun'!$D$76*'Modalne jednadžbe'!F161+'Pripremni proračun'!$F$76*'Modalne jednadžbe'!J161+'Pripremni proračun'!$H$76*'Modalne jednadžbe'!N161</f>
        <v>1.75352486313512E-2</v>
      </c>
    </row>
    <row r="104" spans="1:7" x14ac:dyDescent="0.25">
      <c r="A104">
        <f>'Modalne jednadžbe'!A162</f>
        <v>98</v>
      </c>
      <c r="B104" s="36">
        <f>'Modalne jednadžbe'!B162</f>
        <v>1.96</v>
      </c>
      <c r="C104">
        <f>'Modalne jednadžbe'!C162</f>
        <v>7.9999999999999877E-2</v>
      </c>
      <c r="E104">
        <f>'Pripremni proračun'!$D$74*'Modalne jednadžbe'!F162+'Pripremni proračun'!$F$74*'Modalne jednadžbe'!J162+'Pripremni proračun'!$H$74*'Modalne jednadžbe'!N162</f>
        <v>1.1274266560217605E-2</v>
      </c>
      <c r="F104">
        <f>'Pripremni proračun'!$D$75*'Modalne jednadžbe'!F162+'Pripremni proračun'!$F$75*'Modalne jednadžbe'!J162+'Pripremni proračun'!$H$75*'Modalne jednadžbe'!N162</f>
        <v>1.6692423851717309E-2</v>
      </c>
      <c r="G104">
        <f>'Pripremni proračun'!$D$76*'Modalne jednadžbe'!F162+'Pripremni proračun'!$F$76*'Modalne jednadžbe'!J162+'Pripremni proračun'!$H$76*'Modalne jednadžbe'!N162</f>
        <v>1.8895248035104659E-2</v>
      </c>
    </row>
    <row r="105" spans="1:7" x14ac:dyDescent="0.25">
      <c r="A105">
        <f>'Modalne jednadžbe'!A163</f>
        <v>99</v>
      </c>
      <c r="B105" s="36">
        <f>'Modalne jednadžbe'!B163</f>
        <v>1.98</v>
      </c>
      <c r="C105">
        <f>'Modalne jednadžbe'!C163</f>
        <v>3.9999999999999876E-2</v>
      </c>
      <c r="E105">
        <f>'Pripremni proračun'!$D$74*'Modalne jednadžbe'!F163+'Pripremni proračun'!$F$74*'Modalne jednadžbe'!J163+'Pripremni proračun'!$H$74*'Modalne jednadžbe'!N163</f>
        <v>1.2036140981956602E-2</v>
      </c>
      <c r="F105">
        <f>'Pripremni proračun'!$D$75*'Modalne jednadžbe'!F163+'Pripremni proračun'!$F$75*'Modalne jednadžbe'!J163+'Pripremni proračun'!$H$75*'Modalne jednadžbe'!N163</f>
        <v>1.7821852805353495E-2</v>
      </c>
      <c r="G105">
        <f>'Pripremni proračun'!$D$76*'Modalne jednadžbe'!F163+'Pripremni proračun'!$F$76*'Modalne jednadžbe'!J163+'Pripremni proračun'!$H$76*'Modalne jednadžbe'!N163</f>
        <v>2.0168961760530572E-2</v>
      </c>
    </row>
    <row r="106" spans="1:7" x14ac:dyDescent="0.25">
      <c r="A106">
        <f>'Modalne jednadžbe'!A164</f>
        <v>100</v>
      </c>
      <c r="B106" s="36">
        <f>'Modalne jednadžbe'!B164</f>
        <v>2</v>
      </c>
      <c r="C106">
        <f>'Modalne jednadžbe'!C164</f>
        <v>-1.2490009027033011E-16</v>
      </c>
      <c r="E106">
        <f>'Pripremni proračun'!$D$74*'Modalne jednadžbe'!F164+'Pripremni proračun'!$F$74*'Modalne jednadžbe'!J164+'Pripremni proračun'!$H$74*'Modalne jednadžbe'!N164</f>
        <v>1.2732835432991902E-2</v>
      </c>
      <c r="F106">
        <f>'Pripremni proračun'!$D$75*'Modalne jednadžbe'!F164+'Pripremni proračun'!$F$75*'Modalne jednadžbe'!J164+'Pripremni proračun'!$H$75*'Modalne jednadžbe'!N164</f>
        <v>1.8852747185958432E-2</v>
      </c>
      <c r="G106">
        <f>'Pripremni proračun'!$D$76*'Modalne jednadžbe'!F164+'Pripremni proračun'!$F$76*'Modalne jednadžbe'!J164+'Pripremni proračun'!$H$76*'Modalne jednadžbe'!N164</f>
        <v>2.1332695722274773E-2</v>
      </c>
    </row>
    <row r="107" spans="1:7" x14ac:dyDescent="0.25">
      <c r="A107">
        <f>'Modalne jednadžbe'!A165</f>
        <v>101</v>
      </c>
      <c r="B107" s="36">
        <f>'Modalne jednadžbe'!B165</f>
        <v>2.02</v>
      </c>
      <c r="C107">
        <f>'Modalne jednadžbe'!C165</f>
        <v>0</v>
      </c>
      <c r="E107">
        <f>'Pripremni proračun'!$D$74*'Modalne jednadžbe'!F165+'Pripremni proračun'!$F$74*'Modalne jednadžbe'!J165+'Pripremni proračun'!$H$74*'Modalne jednadžbe'!N165</f>
        <v>1.3350051676087989E-2</v>
      </c>
      <c r="F107">
        <f>'Pripremni proračun'!$D$75*'Modalne jednadžbe'!F165+'Pripremni proračun'!$F$75*'Modalne jednadžbe'!J165+'Pripremni proračun'!$H$75*'Modalne jednadžbe'!N165</f>
        <v>1.9766291535323072E-2</v>
      </c>
      <c r="G107">
        <f>'Pripremni proračun'!$D$76*'Modalne jednadžbe'!F165+'Pripremni proračun'!$F$76*'Modalne jednadžbe'!J165+'Pripremni proračun'!$H$76*'Modalne jednadžbe'!N165</f>
        <v>2.2366100943303064E-2</v>
      </c>
    </row>
    <row r="108" spans="1:7" x14ac:dyDescent="0.25">
      <c r="A108">
        <f>'Modalne jednadžbe'!A166</f>
        <v>102</v>
      </c>
      <c r="B108" s="36">
        <f>'Modalne jednadžbe'!B166</f>
        <v>2.04</v>
      </c>
      <c r="C108">
        <f>'Modalne jednadžbe'!C166</f>
        <v>0</v>
      </c>
      <c r="E108">
        <f>'Pripremni proračun'!$D$74*'Modalne jednadžbe'!F166+'Pripremni proračun'!$F$74*'Modalne jednadžbe'!J166+'Pripremni proračun'!$H$74*'Modalne jednadžbe'!N166</f>
        <v>1.3882082458402275E-2</v>
      </c>
      <c r="F108">
        <f>'Pripremni proračun'!$D$75*'Modalne jednadžbe'!F166+'Pripremni proračun'!$F$75*'Modalne jednadžbe'!J166+'Pripremni proračun'!$H$75*'Modalne jednadžbe'!N166</f>
        <v>2.0554585345909322E-2</v>
      </c>
      <c r="G108">
        <f>'Pripremni proračun'!$D$76*'Modalne jednadžbe'!F166+'Pripremni proračun'!$F$76*'Modalne jednadžbe'!J166+'Pripremni proračun'!$H$76*'Modalne jednadžbe'!N166</f>
        <v>2.3260444252187047E-2</v>
      </c>
    </row>
    <row r="109" spans="1:7" x14ac:dyDescent="0.25">
      <c r="A109">
        <f>'Modalne jednadžbe'!A167</f>
        <v>103</v>
      </c>
      <c r="B109" s="36">
        <f>'Modalne jednadžbe'!B167</f>
        <v>2.06</v>
      </c>
      <c r="C109">
        <f>'Modalne jednadžbe'!C167</f>
        <v>0</v>
      </c>
      <c r="E109">
        <f>'Pripremni proračun'!$D$74*'Modalne jednadžbe'!F167+'Pripremni proračun'!$F$74*'Modalne jednadžbe'!J167+'Pripremni proračun'!$H$74*'Modalne jednadžbe'!N167</f>
        <v>1.4325806560896926E-2</v>
      </c>
      <c r="F109">
        <f>'Pripremni proračun'!$D$75*'Modalne jednadžbe'!F167+'Pripremni proračun'!$F$75*'Modalne jednadžbe'!J167+'Pripremni proračun'!$H$75*'Modalne jednadžbe'!N167</f>
        <v>2.1213191107016024E-2</v>
      </c>
      <c r="G109">
        <f>'Pripremni proračun'!$D$76*'Modalne jednadžbe'!F167+'Pripremni proračun'!$F$76*'Modalne jednadžbe'!J167+'Pripremni proračun'!$H$76*'Modalne jednadžbe'!N167</f>
        <v>2.401042300355687E-2</v>
      </c>
    </row>
    <row r="110" spans="1:7" x14ac:dyDescent="0.25">
      <c r="A110">
        <f>'Modalne jednadžbe'!A168</f>
        <v>104</v>
      </c>
      <c r="B110" s="36">
        <f>'Modalne jednadžbe'!B168</f>
        <v>2.08</v>
      </c>
      <c r="C110">
        <f>'Modalne jednadžbe'!C168</f>
        <v>0</v>
      </c>
      <c r="E110">
        <f>'Pripremni proračun'!$D$74*'Modalne jednadžbe'!F168+'Pripremni proračun'!$F$74*'Modalne jednadžbe'!J168+'Pripremni proračun'!$H$74*'Modalne jednadžbe'!N168</f>
        <v>1.4678698801730776E-2</v>
      </c>
      <c r="F110">
        <f>'Pripremni proračun'!$D$75*'Modalne jednadžbe'!F168+'Pripremni proračun'!$F$75*'Modalne jednadžbe'!J168+'Pripremni proračun'!$H$75*'Modalne jednadžbe'!N168</f>
        <v>2.1738633988414819E-2</v>
      </c>
      <c r="G110">
        <f>'Pripremni proračun'!$D$76*'Modalne jednadžbe'!F168+'Pripremni proračun'!$F$76*'Modalne jednadžbe'!J168+'Pripremni proračun'!$H$76*'Modalne jednadžbe'!N168</f>
        <v>2.4611477624091656E-2</v>
      </c>
    </row>
    <row r="111" spans="1:7" x14ac:dyDescent="0.25">
      <c r="A111">
        <f>'Modalne jednadžbe'!A169</f>
        <v>105</v>
      </c>
      <c r="B111" s="36">
        <f>'Modalne jednadžbe'!B169</f>
        <v>2.1</v>
      </c>
      <c r="C111">
        <f>'Modalne jednadžbe'!C169</f>
        <v>0</v>
      </c>
      <c r="E111">
        <f>'Pripremni proračun'!$D$74*'Modalne jednadžbe'!F169+'Pripremni proračun'!$F$74*'Modalne jednadžbe'!J169+'Pripremni proračun'!$H$74*'Modalne jednadžbe'!N169</f>
        <v>1.4938862959312555E-2</v>
      </c>
      <c r="F111">
        <f>'Pripremni proračun'!$D$75*'Modalne jednadžbe'!F169+'Pripremni proračun'!$F$75*'Modalne jednadžbe'!J169+'Pripremni proračun'!$H$75*'Modalne jednadžbe'!N169</f>
        <v>2.2128358443681658E-2</v>
      </c>
      <c r="G111">
        <f>'Pripremni proračun'!$D$76*'Modalne jednadžbe'!F169+'Pripremni proračun'!$F$76*'Modalne jednadžbe'!J169+'Pripremni proračun'!$H$76*'Modalne jednadžbe'!N169</f>
        <v>2.505986247432437E-2</v>
      </c>
    </row>
    <row r="112" spans="1:7" x14ac:dyDescent="0.25">
      <c r="A112">
        <f>'Modalne jednadžbe'!A170</f>
        <v>106</v>
      </c>
      <c r="B112" s="36">
        <f>'Modalne jednadžbe'!B170</f>
        <v>2.12</v>
      </c>
      <c r="C112">
        <f>'Modalne jednadžbe'!C170</f>
        <v>0</v>
      </c>
      <c r="E112">
        <f>'Pripremni proračun'!$D$74*'Modalne jednadžbe'!F170+'Pripremni proračun'!$F$74*'Modalne jednadžbe'!J170+'Pripremni proračun'!$H$74*'Modalne jednadžbe'!N170</f>
        <v>1.510506160282115E-2</v>
      </c>
      <c r="F112">
        <f>'Pripremni proračun'!$D$75*'Modalne jednadžbe'!F170+'Pripremni proračun'!$F$75*'Modalne jednadžbe'!J170+'Pripremni proračun'!$H$75*'Modalne jednadžbe'!N170</f>
        <v>2.2380662371140565E-2</v>
      </c>
      <c r="G112">
        <f>'Pripremni proračun'!$D$76*'Modalne jednadžbe'!F170+'Pripremni proračun'!$F$76*'Modalne jednadžbe'!J170+'Pripremni proračun'!$H$76*'Modalne jednadžbe'!N170</f>
        <v>2.5352726072432791E-2</v>
      </c>
    </row>
    <row r="113" spans="1:7" x14ac:dyDescent="0.25">
      <c r="A113">
        <f>'Modalne jednadžbe'!A171</f>
        <v>107</v>
      </c>
      <c r="B113" s="36">
        <f>'Modalne jednadžbe'!B171</f>
        <v>2.14</v>
      </c>
      <c r="C113">
        <f>'Modalne jednadžbe'!C171</f>
        <v>0</v>
      </c>
      <c r="E113">
        <f>'Pripremni proračun'!$D$74*'Modalne jednadžbe'!F171+'Pripremni proračun'!$F$74*'Modalne jednadžbe'!J171+'Pripremni proračun'!$H$74*'Modalne jednadžbe'!N171</f>
        <v>1.5176735808722887E-2</v>
      </c>
      <c r="F113">
        <f>'Pripremni proračun'!$D$75*'Modalne jednadžbe'!F171+'Pripremni proračun'!$F$75*'Modalne jednadžbe'!J171+'Pripremni proračun'!$H$75*'Modalne jednadžbe'!N171</f>
        <v>2.2494626389764221E-2</v>
      </c>
      <c r="G113">
        <f>'Pripremni proračun'!$D$76*'Modalne jednadžbe'!F171+'Pripremni proračun'!$F$76*'Modalne jednadžbe'!J171+'Pripremni proračun'!$H$76*'Modalne jednadžbe'!N171</f>
        <v>2.5488189101082356E-2</v>
      </c>
    </row>
    <row r="114" spans="1:7" x14ac:dyDescent="0.25">
      <c r="A114">
        <f>'Modalne jednadžbe'!A172</f>
        <v>108</v>
      </c>
      <c r="B114" s="36">
        <f>'Modalne jednadžbe'!B172</f>
        <v>2.16</v>
      </c>
      <c r="C114">
        <f>'Modalne jednadžbe'!C172</f>
        <v>0</v>
      </c>
      <c r="E114">
        <f>'Pripremni proračun'!$D$74*'Modalne jednadžbe'!F172+'Pripremni proračun'!$F$74*'Modalne jednadžbe'!J172+'Pripremni proračun'!$H$74*'Modalne jednadžbe'!N172</f>
        <v>1.5154008393566341E-2</v>
      </c>
      <c r="F114">
        <f>'Pripremni proračun'!$D$75*'Modalne jednadžbe'!F172+'Pripremni proračun'!$F$75*'Modalne jednadžbe'!J172+'Pripremni proračun'!$H$75*'Modalne jednadžbe'!N172</f>
        <v>2.2470055419224023E-2</v>
      </c>
      <c r="G114">
        <f>'Pripremni proračun'!$D$76*'Modalne jednadžbe'!F172+'Pripremni proračun'!$F$76*'Modalne jednadžbe'!J172+'Pripremni proračun'!$H$76*'Modalne jednadžbe'!N172</f>
        <v>2.5465408623467821E-2</v>
      </c>
    </row>
    <row r="115" spans="1:7" x14ac:dyDescent="0.25">
      <c r="A115">
        <f>'Modalne jednadžbe'!A173</f>
        <v>109</v>
      </c>
      <c r="B115" s="36">
        <f>'Modalne jednadžbe'!B173</f>
        <v>2.1800000000000002</v>
      </c>
      <c r="C115">
        <f>'Modalne jednadžbe'!C173</f>
        <v>0</v>
      </c>
      <c r="E115">
        <f>'Pripremni proračun'!$D$74*'Modalne jednadžbe'!F173+'Pripremni proračun'!$F$74*'Modalne jednadžbe'!J173+'Pripremni proračun'!$H$74*'Modalne jednadžbe'!N173</f>
        <v>1.5037666570494317E-2</v>
      </c>
      <c r="F115">
        <f>'Pripremni proračun'!$D$75*'Modalne jednadžbe'!F173+'Pripremni proračun'!$F$75*'Modalne jednadžbe'!J173+'Pripremni proračun'!$H$75*'Modalne jednadžbe'!N173</f>
        <v>2.230744570713333E-2</v>
      </c>
      <c r="G115">
        <f>'Pripremni proračun'!$D$76*'Modalne jednadžbe'!F173+'Pripremni proračun'!$F$76*'Modalne jednadžbe'!J173+'Pripremni proračun'!$H$76*'Modalne jednadžbe'!N173</f>
        <v>2.5284619224851191E-2</v>
      </c>
    </row>
    <row r="116" spans="1:7" x14ac:dyDescent="0.25">
      <c r="A116">
        <f>'Modalne jednadžbe'!A174</f>
        <v>110</v>
      </c>
      <c r="B116" s="36">
        <f>'Modalne jednadžbe'!B174</f>
        <v>2.2000000000000002</v>
      </c>
      <c r="C116">
        <f>'Modalne jednadžbe'!C174</f>
        <v>0</v>
      </c>
      <c r="E116">
        <f>'Pripremni proračun'!$D$74*'Modalne jednadžbe'!F174+'Pripremni proračun'!$F$74*'Modalne jednadžbe'!J174+'Pripremni proračun'!$H$74*'Modalne jednadžbe'!N174</f>
        <v>1.4829123372395838E-2</v>
      </c>
      <c r="F116">
        <f>'Pripremni proračun'!$D$75*'Modalne jednadžbe'!F174+'Pripremni proračun'!$F$75*'Modalne jednadžbe'!J174+'Pripremni proračun'!$H$75*'Modalne jednadžbe'!N174</f>
        <v>2.2007983653804845E-2</v>
      </c>
      <c r="G116">
        <f>'Pripremni proračun'!$D$76*'Modalne jednadžbe'!F174+'Pripremni proračun'!$F$76*'Modalne jednadžbe'!J174+'Pripremni proračun'!$H$76*'Modalne jednadžbe'!N174</f>
        <v>2.4947145826537957E-2</v>
      </c>
    </row>
    <row r="117" spans="1:7" x14ac:dyDescent="0.25">
      <c r="A117">
        <f>'Modalne jednadžbe'!A175</f>
        <v>111</v>
      </c>
      <c r="B117" s="36">
        <f>'Modalne jednadžbe'!B175</f>
        <v>2.2200000000000002</v>
      </c>
      <c r="C117">
        <f>'Modalne jednadžbe'!C175</f>
        <v>0</v>
      </c>
      <c r="E117">
        <f>'Pripremni proračun'!$D$74*'Modalne jednadžbe'!F175+'Pripremni proračun'!$F$74*'Modalne jednadžbe'!J175+'Pripremni proračun'!$H$74*'Modalne jednadžbe'!N175</f>
        <v>1.4530361046536707E-2</v>
      </c>
      <c r="F117">
        <f>'Pripremni proračun'!$D$75*'Modalne jednadžbe'!F175+'Pripremni proračun'!$F$75*'Modalne jednadžbe'!J175+'Pripremni proračun'!$H$75*'Modalne jednadžbe'!N175</f>
        <v>2.1573574752446333E-2</v>
      </c>
      <c r="G117">
        <f>'Pripremni proračun'!$D$76*'Modalne jednadžbe'!F175+'Pripremni proračun'!$F$76*'Modalne jednadžbe'!J175+'Pripremni proračun'!$H$76*'Modalne jednadžbe'!N175</f>
        <v>2.4455387794875546E-2</v>
      </c>
    </row>
    <row r="118" spans="1:7" x14ac:dyDescent="0.25">
      <c r="A118">
        <f>'Modalne jednadžbe'!A176</f>
        <v>112</v>
      </c>
      <c r="B118" s="36">
        <f>'Modalne jednadžbe'!B176</f>
        <v>2.2400000000000002</v>
      </c>
      <c r="C118">
        <f>'Modalne jednadžbe'!C176</f>
        <v>0</v>
      </c>
      <c r="E118">
        <f>'Pripremni proračun'!$D$74*'Modalne jednadžbe'!F176+'Pripremni proračun'!$F$74*'Modalne jednadžbe'!J176+'Pripremni proračun'!$H$74*'Modalne jednadžbe'!N176</f>
        <v>1.4143863077056019E-2</v>
      </c>
      <c r="F118">
        <f>'Pripremni proračun'!$D$75*'Modalne jednadžbe'!F176+'Pripremni proračun'!$F$75*'Modalne jednadžbe'!J176+'Pripremni proračun'!$H$75*'Modalne jednadžbe'!N176</f>
        <v>2.100689344093817E-2</v>
      </c>
      <c r="G118">
        <f>'Pripremni proračun'!$D$76*'Modalne jednadžbe'!F176+'Pripremni proračun'!$F$76*'Modalne jednadžbe'!J176+'Pripremni proračun'!$H$76*'Modalne jednadžbe'!N176</f>
        <v>2.3812778640188541E-2</v>
      </c>
    </row>
    <row r="119" spans="1:7" x14ac:dyDescent="0.25">
      <c r="A119">
        <f>'Modalne jednadžbe'!A177</f>
        <v>113</v>
      </c>
      <c r="B119" s="36">
        <f>'Modalne jednadžbe'!B177</f>
        <v>2.2600000000000002</v>
      </c>
      <c r="C119">
        <f>'Modalne jednadžbe'!C177</f>
        <v>0</v>
      </c>
      <c r="E119">
        <f>'Pripremni proračun'!$D$74*'Modalne jednadžbe'!F177+'Pripremni proračun'!$F$74*'Modalne jednadžbe'!J177+'Pripremni proračun'!$H$74*'Modalne jednadžbe'!N177</f>
        <v>1.3672543773058734E-2</v>
      </c>
      <c r="F119">
        <f>'Pripremni proračun'!$D$75*'Modalne jednadžbe'!F177+'Pripremni proračun'!$F$75*'Modalne jednadžbe'!J177+'Pripremni proračun'!$H$75*'Modalne jednadžbe'!N177</f>
        <v>2.0311439264234458E-2</v>
      </c>
      <c r="G119">
        <f>'Pripremni proračun'!$D$76*'Modalne jednadžbe'!F177+'Pripremni proračun'!$F$76*'Modalne jednadžbe'!J177+'Pripremni proračun'!$H$76*'Modalne jednadžbe'!N177</f>
        <v>2.3023729095487916E-2</v>
      </c>
    </row>
    <row r="120" spans="1:7" x14ac:dyDescent="0.25">
      <c r="A120">
        <f>'Modalne jednadžbe'!A178</f>
        <v>114</v>
      </c>
      <c r="B120" s="36">
        <f>'Modalne jednadžbe'!B178</f>
        <v>2.2800000000000002</v>
      </c>
      <c r="C120">
        <f>'Modalne jednadžbe'!C178</f>
        <v>0</v>
      </c>
      <c r="E120">
        <f>'Pripremni proračun'!$D$74*'Modalne jednadžbe'!F178+'Pripremni proračun'!$F$74*'Modalne jednadžbe'!J178+'Pripremni proračun'!$H$74*'Modalne jednadžbe'!N178</f>
        <v>1.3119684952683203E-2</v>
      </c>
      <c r="F120">
        <f>'Pripremni proračun'!$D$75*'Modalne jednadžbe'!F178+'Pripremni proračun'!$F$75*'Modalne jednadžbe'!J178+'Pripremni proračun'!$H$75*'Modalne jednadžbe'!N178</f>
        <v>1.9491582606950525E-2</v>
      </c>
      <c r="G120">
        <f>'Pripremni proračun'!$D$76*'Modalne jednadžbe'!F178+'Pripremni proračun'!$F$76*'Modalne jednadžbe'!J178+'Pripremni proračun'!$H$76*'Modalne jednadžbe'!N178</f>
        <v>2.2093562989205871E-2</v>
      </c>
    </row>
    <row r="121" spans="1:7" x14ac:dyDescent="0.25">
      <c r="A121">
        <f>'Modalne jednadžbe'!A179</f>
        <v>115</v>
      </c>
      <c r="B121" s="36">
        <f>'Modalne jednadžbe'!B179</f>
        <v>2.3000000000000003</v>
      </c>
      <c r="C121">
        <f>'Modalne jednadžbe'!C179</f>
        <v>0</v>
      </c>
      <c r="E121">
        <f>'Pripremni proračun'!$D$74*'Modalne jednadžbe'!F179+'Pripremni proračun'!$F$74*'Modalne jednadžbe'!J179+'Pripremni proračun'!$H$74*'Modalne jednadžbe'!N179</f>
        <v>1.2488887991995124E-2</v>
      </c>
      <c r="F121">
        <f>'Pripremni proračun'!$D$75*'Modalne jednadžbe'!F179+'Pripremni proračun'!$F$75*'Modalne jednadžbe'!J179+'Pripremni proračun'!$H$75*'Modalne jednadžbe'!N179</f>
        <v>1.8552584789139959E-2</v>
      </c>
      <c r="G121">
        <f>'Pripremni proračun'!$D$76*'Modalne jednadžbe'!F179+'Pripremni proračun'!$F$76*'Modalne jednadžbe'!J179+'Pripremni proračun'!$H$76*'Modalne jednadžbe'!N179</f>
        <v>2.10284548104984E-2</v>
      </c>
    </row>
    <row r="122" spans="1:7" x14ac:dyDescent="0.25">
      <c r="A122">
        <f>'Modalne jednadžbe'!A180</f>
        <v>116</v>
      </c>
      <c r="B122" s="36">
        <f>'Modalne jednadžbe'!B180</f>
        <v>2.3199999999999998</v>
      </c>
      <c r="C122">
        <f>'Modalne jednadžbe'!C180</f>
        <v>0</v>
      </c>
      <c r="E122">
        <f>'Pripremni proračun'!$D$74*'Modalne jednadžbe'!F180+'Pripremni proračun'!$F$74*'Modalne jednadžbe'!J180+'Pripremni proračun'!$H$74*'Modalne jednadžbe'!N180</f>
        <v>1.1784046614771683E-2</v>
      </c>
      <c r="F122">
        <f>'Pripremni proračun'!$D$75*'Modalne jednadžbe'!F180+'Pripremni proračun'!$F$75*'Modalne jednadžbe'!J180+'Pripremni proračun'!$H$75*'Modalne jednadžbe'!N180</f>
        <v>1.7500582143401271E-2</v>
      </c>
      <c r="G122">
        <f>'Pripremni proračun'!$D$76*'Modalne jednadžbe'!F180+'Pripremni proračun'!$F$76*'Modalne jednadžbe'!J180+'Pripremni proračun'!$H$76*'Modalne jednadžbe'!N180</f>
        <v>1.9835375412347461E-2</v>
      </c>
    </row>
    <row r="123" spans="1:7" x14ac:dyDescent="0.25">
      <c r="A123">
        <f>'Modalne jednadžbe'!A181</f>
        <v>117</v>
      </c>
      <c r="B123" s="36">
        <f>'Modalne jednadžbe'!B181</f>
        <v>2.34</v>
      </c>
      <c r="C123">
        <f>'Modalne jednadžbe'!C181</f>
        <v>0</v>
      </c>
      <c r="E123">
        <f>'Pripremni proračun'!$D$74*'Modalne jednadžbe'!F181+'Pripremni proračun'!$F$74*'Modalne jednadžbe'!J181+'Pripremni proračun'!$H$74*'Modalne jednadžbe'!N181</f>
        <v>1.1009341838747346E-2</v>
      </c>
      <c r="F123">
        <f>'Pripremni proračun'!$D$75*'Modalne jednadžbe'!F181+'Pripremni proračun'!$F$75*'Modalne jednadžbe'!J181+'Pripremni proračun'!$H$75*'Modalne jednadžbe'!N181</f>
        <v>1.6342530724066013E-2</v>
      </c>
      <c r="G123">
        <f>'Pripremni proračun'!$D$76*'Modalne jednadžbe'!F181+'Pripremni proračun'!$F$76*'Modalne jednadžbe'!J181+'Pripremni proračun'!$H$76*'Modalne jednadžbe'!N181</f>
        <v>1.8522048527358302E-2</v>
      </c>
    </row>
    <row r="124" spans="1:7" x14ac:dyDescent="0.25">
      <c r="A124">
        <f>'Modalne jednadžbe'!A182</f>
        <v>118</v>
      </c>
      <c r="B124" s="36">
        <f>'Modalne jednadžbe'!B182</f>
        <v>2.36</v>
      </c>
      <c r="C124">
        <f>'Modalne jednadžbe'!C182</f>
        <v>0</v>
      </c>
      <c r="E124">
        <f>'Pripremni proračun'!$D$74*'Modalne jednadžbe'!F182+'Pripremni proračun'!$F$74*'Modalne jednadžbe'!J182+'Pripremni proračun'!$H$74*'Modalne jednadžbe'!N182</f>
        <v>1.0169256250012255E-2</v>
      </c>
      <c r="F124">
        <f>'Pripremni proračun'!$D$75*'Modalne jednadžbe'!F182+'Pripremni proračun'!$F$75*'Modalne jednadžbe'!J182+'Pripremni proračun'!$H$75*'Modalne jednadžbe'!N182</f>
        <v>1.5086115995432517E-2</v>
      </c>
      <c r="G124">
        <f>'Pripremni proračun'!$D$76*'Modalne jednadžbe'!F182+'Pripremni proračun'!$F$76*'Modalne jednadžbe'!J182+'Pripremni proračun'!$H$76*'Modalne jednadžbe'!N182</f>
        <v>1.7096916578926636E-2</v>
      </c>
    </row>
    <row r="125" spans="1:7" x14ac:dyDescent="0.25">
      <c r="A125">
        <f>'Modalne jednadžbe'!A183</f>
        <v>119</v>
      </c>
      <c r="B125" s="36">
        <f>'Modalne jednadžbe'!B183</f>
        <v>2.38</v>
      </c>
      <c r="C125">
        <f>'Modalne jednadžbe'!C183</f>
        <v>0</v>
      </c>
      <c r="E125">
        <f>'Pripremni proračun'!$D$74*'Modalne jednadžbe'!F183+'Pripremni proračun'!$F$74*'Modalne jednadžbe'!J183+'Pripremni proračun'!$H$74*'Modalne jednadžbe'!N183</f>
        <v>9.2686010894077672E-3</v>
      </c>
      <c r="F125">
        <f>'Pripremni proračun'!$D$75*'Modalne jednadžbe'!F183+'Pripremni proračun'!$F$75*'Modalne jednadžbe'!J183+'Pripremni proračun'!$H$75*'Modalne jednadžbe'!N183</f>
        <v>1.3739638541047247E-2</v>
      </c>
      <c r="G125">
        <f>'Pripremni proračun'!$D$76*'Modalne jednadžbe'!F183+'Pripremni proračun'!$F$76*'Modalne jednadžbe'!J183+'Pripremni proračun'!$H$76*'Modalne jednadžbe'!N183</f>
        <v>1.55691106255614E-2</v>
      </c>
    </row>
    <row r="126" spans="1:7" x14ac:dyDescent="0.25">
      <c r="A126">
        <f>'Modalne jednadžbe'!A184</f>
        <v>120</v>
      </c>
      <c r="B126" s="36">
        <f>'Modalne jednadžbe'!B184</f>
        <v>2.4</v>
      </c>
      <c r="C126">
        <f>'Modalne jednadžbe'!C184</f>
        <v>0</v>
      </c>
      <c r="E126">
        <f>'Pripremni proračun'!$D$74*'Modalne jednadžbe'!F184+'Pripremni proračun'!$F$74*'Modalne jednadžbe'!J184+'Pripremni proračun'!$H$74*'Modalne jednadžbe'!N184</f>
        <v>8.3125472218730078E-3</v>
      </c>
      <c r="F126">
        <f>'Pripremni proračun'!$D$75*'Modalne jednadžbe'!F184+'Pripremni proračun'!$F$75*'Modalne jednadžbe'!J184+'Pripremni proračun'!$H$75*'Modalne jednadžbe'!N184</f>
        <v>1.2311891104186772E-2</v>
      </c>
      <c r="G126">
        <f>'Pripremni proračun'!$D$76*'Modalne jednadžbe'!F184+'Pripremni proračun'!$F$76*'Modalne jednadžbe'!J184+'Pripremni proračun'!$H$76*'Modalne jednadžbe'!N184</f>
        <v>1.3948417008571678E-2</v>
      </c>
    </row>
    <row r="127" spans="1:7" x14ac:dyDescent="0.25">
      <c r="A127">
        <f>'Modalne jednadžbe'!A185</f>
        <v>121</v>
      </c>
      <c r="B127" s="36">
        <f>'Modalne jednadžbe'!B185</f>
        <v>2.42</v>
      </c>
      <c r="C127">
        <f>'Modalne jednadžbe'!C185</f>
        <v>0</v>
      </c>
      <c r="E127">
        <f>'Pripremni proračun'!$D$74*'Modalne jednadžbe'!F185+'Pripremni proračun'!$F$74*'Modalne jednadžbe'!J185+'Pripremni proračun'!$H$74*'Modalne jednadžbe'!N185</f>
        <v>7.3066503721170113E-3</v>
      </c>
      <c r="F127">
        <f>'Pripremni proračun'!$D$75*'Modalne jednadžbe'!F185+'Pripremni proračun'!$F$75*'Modalne jednadžbe'!J185+'Pripremni proračun'!$H$75*'Modalne jednadžbe'!N185</f>
        <v>1.0812043227785107E-2</v>
      </c>
      <c r="G127">
        <f>'Pripremni proračun'!$D$76*'Modalne jednadžbe'!F185+'Pripremni proračun'!$F$76*'Modalne jednadžbe'!J185+'Pripremni proračun'!$H$76*'Modalne jednadžbe'!N185</f>
        <v>1.2245232893978324E-2</v>
      </c>
    </row>
    <row r="128" spans="1:7" x14ac:dyDescent="0.25">
      <c r="A128">
        <f>'Modalne jednadžbe'!A186</f>
        <v>122</v>
      </c>
      <c r="B128" s="36">
        <f>'Modalne jednadžbe'!B186</f>
        <v>2.44</v>
      </c>
      <c r="C128">
        <f>'Modalne jednadžbe'!C186</f>
        <v>0</v>
      </c>
      <c r="E128">
        <f>'Pripremni proračun'!$D$74*'Modalne jednadžbe'!F186+'Pripremni proračun'!$F$74*'Modalne jednadžbe'!J186+'Pripremni proračun'!$H$74*'Modalne jednadžbe'!N186</f>
        <v>6.2568621400982587E-3</v>
      </c>
      <c r="F128">
        <f>'Pripremni proračun'!$D$75*'Modalne jednadžbe'!F186+'Pripremni proračun'!$F$75*'Modalne jednadžbe'!J186+'Pripremni proračun'!$H$75*'Modalne jednadžbe'!N186</f>
        <v>9.249547251972837E-3</v>
      </c>
      <c r="G128">
        <f>'Pripremni proračun'!$D$76*'Modalne jednadžbe'!F186+'Pripremni proračun'!$F$76*'Modalne jednadžbe'!J186+'Pripremni proračun'!$H$76*'Modalne jednadžbe'!N186</f>
        <v>1.0470504492315175E-2</v>
      </c>
    </row>
    <row r="129" spans="1:7" x14ac:dyDescent="0.25">
      <c r="A129">
        <f>'Modalne jednadžbe'!A187</f>
        <v>123</v>
      </c>
      <c r="B129" s="36">
        <f>'Modalne jednadžbe'!B187</f>
        <v>2.46</v>
      </c>
      <c r="C129">
        <f>'Modalne jednadžbe'!C187</f>
        <v>0</v>
      </c>
      <c r="E129">
        <f>'Pripremni proračun'!$D$74*'Modalne jednadžbe'!F187+'Pripremni proračun'!$F$74*'Modalne jednadžbe'!J187+'Pripremni proračun'!$H$74*'Modalne jednadžbe'!N187</f>
        <v>5.169520979370801E-3</v>
      </c>
      <c r="F129">
        <f>'Pripremni proračun'!$D$75*'Modalne jednadžbe'!F187+'Pripremni proračun'!$F$75*'Modalne jednadžbe'!J187+'Pripremni proračun'!$H$75*'Modalne jednadžbe'!N187</f>
        <v>7.634074040102831E-3</v>
      </c>
      <c r="G129">
        <f>'Pripremni proračun'!$D$76*'Modalne jednadžbe'!F187+'Pripremni proračun'!$F$76*'Modalne jednadžbe'!J187+'Pripremni proračun'!$H$76*'Modalne jednadžbe'!N187</f>
        <v>8.6356449482095938E-3</v>
      </c>
    </row>
    <row r="130" spans="1:7" x14ac:dyDescent="0.25">
      <c r="A130">
        <f>'Modalne jednadžbe'!A188</f>
        <v>124</v>
      </c>
      <c r="B130" s="36">
        <f>'Modalne jednadžbe'!B188</f>
        <v>2.48</v>
      </c>
      <c r="C130">
        <f>'Modalne jednadžbe'!C188</f>
        <v>0</v>
      </c>
      <c r="E130">
        <f>'Pripremni proračun'!$D$74*'Modalne jednadžbe'!F188+'Pripremni proračun'!$F$74*'Modalne jednadžbe'!J188+'Pripremni proračun'!$H$74*'Modalne jednadžbe'!N188</f>
        <v>4.0513209472736473E-3</v>
      </c>
      <c r="F130">
        <f>'Pripremni proračun'!$D$75*'Modalne jednadžbe'!F188+'Pripremni proračun'!$F$75*'Modalne jednadžbe'!J188+'Pripremni proračun'!$H$75*'Modalne jednadžbe'!N188</f>
        <v>5.9754797421901614E-3</v>
      </c>
      <c r="G130">
        <f>'Pripremni proračun'!$D$76*'Modalne jednadžbe'!F188+'Pripremni proračun'!$F$76*'Modalne jednadžbe'!J188+'Pripremni proračun'!$H$76*'Modalne jednadžbe'!N188</f>
        <v>6.7524330002093997E-3</v>
      </c>
    </row>
    <row r="131" spans="1:7" x14ac:dyDescent="0.25">
      <c r="A131">
        <f>'Modalne jednadžbe'!A189</f>
        <v>125</v>
      </c>
      <c r="B131" s="36">
        <f>'Modalne jednadžbe'!B189</f>
        <v>2.5</v>
      </c>
      <c r="C131">
        <f>'Modalne jednadžbe'!C189</f>
        <v>0</v>
      </c>
      <c r="E131">
        <f>'Pripremni proračun'!$D$74*'Modalne jednadžbe'!F189+'Pripremni proračun'!$F$74*'Modalne jednadžbe'!J189+'Pripremni proračun'!$H$74*'Modalne jednadžbe'!N189</f>
        <v>2.9092598588776318E-3</v>
      </c>
      <c r="F131">
        <f>'Pripremni proračun'!$D$75*'Modalne jednadžbe'!F189+'Pripremni proračun'!$F$75*'Modalne jednadžbe'!J189+'Pripremni proračun'!$H$75*'Modalne jednadžbe'!N189</f>
        <v>4.28379771511738E-3</v>
      </c>
      <c r="G131">
        <f>'Pripremni proračun'!$D$76*'Modalne jednadžbe'!F189+'Pripremni proračun'!$F$76*'Modalne jednadžbe'!J189+'Pripremni proračun'!$H$76*'Modalne jednadžbe'!N189</f>
        <v>4.8328976061464213E-3</v>
      </c>
    </row>
    <row r="132" spans="1:7" x14ac:dyDescent="0.25">
      <c r="A132">
        <f>'Modalne jednadžbe'!A190</f>
        <v>126</v>
      </c>
      <c r="B132" s="36">
        <f>'Modalne jednadžbe'!B190</f>
        <v>2.52</v>
      </c>
      <c r="C132">
        <f>'Modalne jednadžbe'!C190</f>
        <v>0</v>
      </c>
      <c r="E132">
        <f>'Pripremni proračun'!$D$74*'Modalne jednadžbe'!F190+'Pripremni proračun'!$F$74*'Modalne jednadžbe'!J190+'Pripremni proračun'!$H$74*'Modalne jednadžbe'!N190</f>
        <v>1.7505717243355211E-3</v>
      </c>
      <c r="F132">
        <f>'Pripremni proračun'!$D$75*'Modalne jednadžbe'!F190+'Pripremni proračun'!$F$75*'Modalne jednadžbe'!J190+'Pripremni proračun'!$H$75*'Modalne jednadžbe'!N190</f>
        <v>2.5692439556817882E-3</v>
      </c>
      <c r="G132">
        <f>'Pripremni proračun'!$D$76*'Modalne jednadžbe'!F190+'Pripremni proračun'!$F$76*'Modalne jednadžbe'!J190+'Pripremni proračun'!$H$76*'Modalne jednadžbe'!N190</f>
        <v>2.8891968981528795E-3</v>
      </c>
    </row>
    <row r="133" spans="1:7" x14ac:dyDescent="0.25">
      <c r="A133">
        <f>'Modalne jednadžbe'!A191</f>
        <v>127</v>
      </c>
      <c r="B133" s="36">
        <f>'Modalne jednadžbe'!B191</f>
        <v>2.54</v>
      </c>
      <c r="C133">
        <f>'Modalne jednadžbe'!C191</f>
        <v>0</v>
      </c>
      <c r="E133">
        <f>'Pripremni proračun'!$D$74*'Modalne jednadžbe'!F191+'Pripremni proračun'!$F$74*'Modalne jednadžbe'!J191+'Pripremni proračun'!$H$74*'Modalne jednadžbe'!N191</f>
        <v>5.8265039912626805E-4</v>
      </c>
      <c r="F133">
        <f>'Pripremni proračun'!$D$75*'Modalne jednadžbe'!F191+'Pripremni proračun'!$F$75*'Modalne jednadžbe'!J191+'Pripremni proračun'!$H$75*'Modalne jednadžbe'!N191</f>
        <v>8.4222129199423845E-4</v>
      </c>
      <c r="G133">
        <f>'Pripremni proračun'!$D$76*'Modalne jednadžbe'!F191+'Pripremni proračun'!$F$76*'Modalne jednadžbe'!J191+'Pripremni proračun'!$H$76*'Modalne jednadžbe'!N191</f>
        <v>9.3350136251658879E-4</v>
      </c>
    </row>
    <row r="134" spans="1:7" x14ac:dyDescent="0.25">
      <c r="A134">
        <f>'Modalne jednadžbe'!A192</f>
        <v>128</v>
      </c>
      <c r="B134" s="36">
        <f>'Modalne jednadžbe'!B192</f>
        <v>2.56</v>
      </c>
      <c r="C134">
        <f>'Modalne jednadžbe'!C192</f>
        <v>0</v>
      </c>
      <c r="E134">
        <f>'Pripremni proračun'!$D$74*'Modalne jednadžbe'!F192+'Pripremni proračun'!$F$74*'Modalne jednadžbe'!J192+'Pripremni proračun'!$H$74*'Modalne jednadžbe'!N192</f>
        <v>-5.8702811751351332E-4</v>
      </c>
      <c r="F134">
        <f>'Pripremni proračun'!$D$75*'Modalne jednadžbe'!F192+'Pripremni proračun'!$F$75*'Modalne jednadžbe'!J192+'Pripremni proračun'!$H$75*'Modalne jednadžbe'!N192</f>
        <v>-8.8669223968168163E-4</v>
      </c>
      <c r="G134">
        <f>'Pripremni proračun'!$D$76*'Modalne jednadžbe'!F192+'Pripremni proračun'!$F$76*'Modalne jednadžbe'!J192+'Pripremni proračun'!$H$76*'Modalne jednadžbe'!N192</f>
        <v>-1.022109324914456E-3</v>
      </c>
    </row>
    <row r="135" spans="1:7" x14ac:dyDescent="0.25">
      <c r="A135">
        <f>'Modalne jednadžbe'!A193</f>
        <v>129</v>
      </c>
      <c r="B135" s="36">
        <f>'Modalne jednadžbe'!B193</f>
        <v>2.58</v>
      </c>
      <c r="C135">
        <f>'Modalne jednadžbe'!C193</f>
        <v>0</v>
      </c>
      <c r="E135">
        <f>'Pripremni proračun'!$D$74*'Modalne jednadžbe'!F193+'Pripremni proračun'!$F$74*'Modalne jednadžbe'!J193+'Pripremni proračun'!$H$74*'Modalne jednadžbe'!N193</f>
        <v>-1.7509783434976757E-3</v>
      </c>
      <c r="F135">
        <f>'Pripremni proračun'!$D$75*'Modalne jednadžbe'!F193+'Pripremni proračun'!$F$75*'Modalne jednadžbe'!J193+'Pripremni proračun'!$H$75*'Modalne jednadžbe'!N193</f>
        <v>-2.6067820090628054E-3</v>
      </c>
      <c r="G135">
        <f>'Pripremni proračun'!$D$76*'Modalne jednadžbe'!F193+'Pripremni proračun'!$F$76*'Modalne jednadžbe'!J193+'Pripremni proračun'!$H$76*'Modalne jednadžbe'!N193</f>
        <v>-2.9657287651503033E-3</v>
      </c>
    </row>
    <row r="136" spans="1:7" x14ac:dyDescent="0.25">
      <c r="A136">
        <f>'Modalne jednadžbe'!A194</f>
        <v>130</v>
      </c>
      <c r="B136" s="36">
        <f>'Modalne jednadžbe'!B194</f>
        <v>2.6</v>
      </c>
      <c r="C136">
        <f>'Modalne jednadžbe'!C194</f>
        <v>0</v>
      </c>
      <c r="E136">
        <f>'Pripremni proračun'!$D$74*'Modalne jednadžbe'!F194+'Pripremni proračun'!$F$74*'Modalne jednadžbe'!J194+'Pripremni proračun'!$H$74*'Modalne jednadžbe'!N194</f>
        <v>-2.9017688057056653E-3</v>
      </c>
      <c r="F136">
        <f>'Pripremni proračun'!$D$75*'Modalne jednadžbe'!F194+'Pripremni proračun'!$F$75*'Modalne jednadžbe'!J194+'Pripremni proračun'!$H$75*'Modalne jednadžbe'!N194</f>
        <v>-4.307267729706566E-3</v>
      </c>
      <c r="G136">
        <f>'Pripremni proračun'!$D$76*'Modalne jednadžbe'!F194+'Pripremni proračun'!$F$76*'Modalne jednadžbe'!J194+'Pripremni proračun'!$H$76*'Modalne jednadžbe'!N194</f>
        <v>-4.8856823891427481E-3</v>
      </c>
    </row>
    <row r="137" spans="1:7" x14ac:dyDescent="0.25">
      <c r="A137">
        <f>'Modalne jednadžbe'!A195</f>
        <v>131</v>
      </c>
      <c r="B137" s="36">
        <f>'Modalne jednadžbe'!B195</f>
        <v>2.62</v>
      </c>
      <c r="C137">
        <f>'Modalne jednadžbe'!C195</f>
        <v>0</v>
      </c>
      <c r="E137">
        <f>'Pripremni proračun'!$D$74*'Modalne jednadžbe'!F195+'Pripremni proračun'!$F$74*'Modalne jednadžbe'!J195+'Pripremni proračun'!$H$74*'Modalne jednadžbe'!N195</f>
        <v>-4.032075140881817E-3</v>
      </c>
      <c r="F137">
        <f>'Pripremni proračun'!$D$75*'Modalne jednadžbe'!F195+'Pripremni proračun'!$F$75*'Modalne jednadžbe'!J195+'Pripremni proračun'!$H$75*'Modalne jednadžbe'!N195</f>
        <v>-5.9774050466200575E-3</v>
      </c>
      <c r="G137">
        <f>'Pripremni proračun'!$D$76*'Modalne jednadžbe'!F195+'Pripremni proračun'!$F$76*'Modalne jednadžbe'!J195+'Pripremni proračun'!$H$76*'Modalne jednadžbe'!N195</f>
        <v>-6.7705633586096032E-3</v>
      </c>
    </row>
    <row r="138" spans="1:7" x14ac:dyDescent="0.25">
      <c r="A138">
        <f>'Modalne jednadžbe'!A196</f>
        <v>132</v>
      </c>
      <c r="B138" s="36">
        <f>'Modalne jednadžbe'!B196</f>
        <v>2.64</v>
      </c>
      <c r="C138">
        <f>'Modalne jednadžbe'!C196</f>
        <v>0</v>
      </c>
      <c r="E138">
        <f>'Pripremni proračun'!$D$74*'Modalne jednadžbe'!F196+'Pripremni proračun'!$F$74*'Modalne jednadžbe'!J196+'Pripremni proračun'!$H$74*'Modalne jednadžbe'!N196</f>
        <v>-5.1347244361882264E-3</v>
      </c>
      <c r="F138">
        <f>'Pripremni proračun'!$D$75*'Modalne jednadžbe'!F196+'Pripremni proračun'!$F$75*'Modalne jednadžbe'!J196+'Pripremni proračun'!$H$75*'Modalne jednadžbe'!N196</f>
        <v>-7.6066094474465272E-3</v>
      </c>
      <c r="G138">
        <f>'Pripremni proračun'!$D$76*'Modalne jednadžbe'!F196+'Pripremni proračun'!$F$76*'Modalne jednadžbe'!J196+'Pripremni proračun'!$H$76*'Modalne jednadžbe'!N196</f>
        <v>-8.6092512742296252E-3</v>
      </c>
    </row>
    <row r="139" spans="1:7" x14ac:dyDescent="0.25">
      <c r="A139">
        <f>'Modalne jednadžbe'!A197</f>
        <v>133</v>
      </c>
      <c r="B139" s="36">
        <f>'Modalne jednadžbe'!B197</f>
        <v>2.66</v>
      </c>
      <c r="C139">
        <f>'Modalne jednadžbe'!C197</f>
        <v>0</v>
      </c>
      <c r="E139">
        <f>'Pripremni proračun'!$D$74*'Modalne jednadžbe'!F197+'Pripremni proračun'!$F$74*'Modalne jednadžbe'!J197+'Pripremni proračun'!$H$74*'Modalne jednadžbe'!N197</f>
        <v>-6.2027345790238112E-3</v>
      </c>
      <c r="F139">
        <f>'Pripremni proračun'!$D$75*'Modalne jednadžbe'!F197+'Pripremni proračun'!$F$75*'Modalne jednadžbe'!J197+'Pripremni proračun'!$H$75*'Modalne jednadžbe'!N197</f>
        <v>-9.1845892954366144E-3</v>
      </c>
      <c r="G139">
        <f>'Pripremni proračun'!$D$76*'Modalne jednadžbe'!F197+'Pripremni proračun'!$F$76*'Modalne jednadžbe'!J197+'Pripremni proračun'!$H$76*'Modalne jednadžbe'!N197</f>
        <v>-1.0390922207451634E-2</v>
      </c>
    </row>
    <row r="140" spans="1:7" x14ac:dyDescent="0.25">
      <c r="A140">
        <f>'Modalne jednadžbe'!A198</f>
        <v>134</v>
      </c>
      <c r="B140" s="36">
        <f>'Modalne jednadžbe'!B198</f>
        <v>2.68</v>
      </c>
      <c r="C140">
        <f>'Modalne jednadžbe'!C198</f>
        <v>0</v>
      </c>
      <c r="E140">
        <f>'Pripremni proračun'!$D$74*'Modalne jednadžbe'!F198+'Pripremni proračun'!$F$74*'Modalne jednadžbe'!J198+'Pripremni proračun'!$H$74*'Modalne jednadžbe'!N198</f>
        <v>-7.2293533343018466E-3</v>
      </c>
      <c r="F140">
        <f>'Pripremni proračun'!$D$75*'Modalne jednadžbe'!F198+'Pripremni proračun'!$F$75*'Modalne jednadžbe'!J198+'Pripremni proračun'!$H$75*'Modalne jednadžbe'!N198</f>
        <v>-1.0701472705750793E-2</v>
      </c>
      <c r="G140">
        <f>'Pripremni proračun'!$D$76*'Modalne jednadžbe'!F198+'Pripremni proračun'!$F$76*'Modalne jednadžbe'!J198+'Pripremni proračun'!$H$76*'Modalne jednadžbe'!N198</f>
        <v>-1.2105059867397211E-2</v>
      </c>
    </row>
    <row r="141" spans="1:7" x14ac:dyDescent="0.25">
      <c r="A141">
        <f>'Modalne jednadžbe'!A199</f>
        <v>135</v>
      </c>
      <c r="B141" s="36">
        <f>'Modalne jednadžbe'!B199</f>
        <v>2.7</v>
      </c>
      <c r="C141">
        <f>'Modalne jednadžbe'!C199</f>
        <v>0</v>
      </c>
      <c r="E141">
        <f>'Pripremni proračun'!$D$74*'Modalne jednadžbe'!F199+'Pripremni proračun'!$F$74*'Modalne jednadžbe'!J199+'Pripremni proračun'!$H$74*'Modalne jednadžbe'!N199</f>
        <v>-8.2081014322432384E-3</v>
      </c>
      <c r="F141">
        <f>'Pripremni proračun'!$D$75*'Modalne jednadžbe'!F199+'Pripremni proračun'!$F$75*'Modalne jednadžbe'!J199+'Pripremni proračun'!$H$75*'Modalne jednadžbe'!N199</f>
        <v>-1.2147914117658878E-2</v>
      </c>
      <c r="G141">
        <f>'Pripremni proračun'!$D$76*'Modalne jednadžbe'!F199+'Pripremni proračun'!$F$76*'Modalne jednadžbe'!J199+'Pripremni proračun'!$H$76*'Modalne jednadžbe'!N199</f>
        <v>-1.3741477002011348E-2</v>
      </c>
    </row>
    <row r="142" spans="1:7" x14ac:dyDescent="0.25">
      <c r="A142">
        <f>'Modalne jednadžbe'!A200</f>
        <v>136</v>
      </c>
      <c r="B142" s="36">
        <f>'Modalne jednadžbe'!B200</f>
        <v>2.72</v>
      </c>
      <c r="C142">
        <f>'Modalne jednadžbe'!C200</f>
        <v>0</v>
      </c>
      <c r="E142">
        <f>'Pripremni proračun'!$D$74*'Modalne jednadžbe'!F200+'Pripremni proračun'!$F$74*'Modalne jednadžbe'!J200+'Pripremni proračun'!$H$74*'Modalne jednadžbe'!N200</f>
        <v>-9.1328222594200016E-3</v>
      </c>
      <c r="F142">
        <f>'Pripremni proračun'!$D$75*'Modalne jednadžbe'!F200+'Pripremni proračun'!$F$75*'Modalne jednadžbe'!J200+'Pripremni proračun'!$H$75*'Modalne jednadžbe'!N200</f>
        <v>-1.3515170469699163E-2</v>
      </c>
      <c r="G142">
        <f>'Pripremni proračun'!$D$76*'Modalne jednadžbe'!F200+'Pripremni proračun'!$F$76*'Modalne jednadžbe'!J200+'Pripremni proračun'!$H$76*'Modalne jednadžbe'!N200</f>
        <v>-1.5290353587228358E-2</v>
      </c>
    </row>
    <row r="143" spans="1:7" x14ac:dyDescent="0.25">
      <c r="A143">
        <f>'Modalne jednadžbe'!A201</f>
        <v>137</v>
      </c>
      <c r="B143" s="36">
        <f>'Modalne jednadžbe'!B201</f>
        <v>2.74</v>
      </c>
      <c r="C143">
        <f>'Modalne jednadžbe'!C201</f>
        <v>0</v>
      </c>
      <c r="E143">
        <f>'Pripremni proračun'!$D$74*'Modalne jednadžbe'!F201+'Pripremni proračun'!$F$74*'Modalne jednadžbe'!J201+'Pripremni proračun'!$H$74*'Modalne jednadžbe'!N201</f>
        <v>-9.9977382172925216E-3</v>
      </c>
      <c r="F143">
        <f>'Pripremni proračun'!$D$75*'Modalne jednadžbe'!F201+'Pripremni proračun'!$F$75*'Modalne jednadžbe'!J201+'Pripremni proračun'!$H$75*'Modalne jednadžbe'!N201</f>
        <v>-1.479514295637728E-2</v>
      </c>
      <c r="G143">
        <f>'Pripremni proračun'!$D$76*'Modalne jednadžbe'!F201+'Pripremni proračun'!$F$76*'Modalne jednadžbe'!J201+'Pripremni proračun'!$H$76*'Modalne jednadžbe'!N201</f>
        <v>-1.674229453203906E-2</v>
      </c>
    </row>
    <row r="144" spans="1:7" x14ac:dyDescent="0.25">
      <c r="A144">
        <f>'Modalne jednadžbe'!A202</f>
        <v>138</v>
      </c>
      <c r="B144" s="36">
        <f>'Modalne jednadžbe'!B202</f>
        <v>2.7600000000000002</v>
      </c>
      <c r="C144">
        <f>'Modalne jednadžbe'!C202</f>
        <v>0</v>
      </c>
      <c r="E144">
        <f>'Pripremni proračun'!$D$74*'Modalne jednadžbe'!F202+'Pripremni proračun'!$F$74*'Modalne jednadžbe'!J202+'Pripremni proračun'!$H$74*'Modalne jednadžbe'!N202</f>
        <v>-1.0797511055096416E-2</v>
      </c>
      <c r="F144">
        <f>'Pripremni proračun'!$D$75*'Modalne jednadžbe'!F202+'Pripremni proračun'!$F$75*'Modalne jednadžbe'!J202+'Pripremni proračun'!$H$75*'Modalne jednadžbe'!N202</f>
        <v>-1.59803871081209E-2</v>
      </c>
      <c r="G144">
        <f>'Pripremni proračun'!$D$76*'Modalne jednadžbe'!F202+'Pripremni proračun'!$F$76*'Modalne jednadžbe'!J202+'Pripremni proračun'!$H$76*'Modalne jednadžbe'!N202</f>
        <v>-1.8088405329300228E-2</v>
      </c>
    </row>
    <row r="145" spans="1:7" x14ac:dyDescent="0.25">
      <c r="A145">
        <f>'Modalne jednadžbe'!A203</f>
        <v>139</v>
      </c>
      <c r="B145" s="36">
        <f>'Modalne jednadžbe'!B203</f>
        <v>2.7800000000000002</v>
      </c>
      <c r="C145">
        <f>'Modalne jednadžbe'!C203</f>
        <v>0</v>
      </c>
      <c r="E145">
        <f>'Pripremni proračun'!$D$74*'Modalne jednadžbe'!F203+'Pripremni proračun'!$F$74*'Modalne jednadžbe'!J203+'Pripremni proračun'!$H$74*'Modalne jednadžbe'!N203</f>
        <v>-1.1527301161731823E-2</v>
      </c>
      <c r="F145">
        <f>'Pripremni proračun'!$D$75*'Modalne jednadžbe'!F203+'Pripremni proračun'!$F$75*'Modalne jednadžbe'!J203+'Pripremni proračun'!$H$75*'Modalne jednadžbe'!N203</f>
        <v>-1.7064099937025554E-2</v>
      </c>
      <c r="G145">
        <f>'Pripremni proračun'!$D$76*'Modalne jednadžbe'!F203+'Pripremni proračun'!$F$76*'Modalne jednadžbe'!J203+'Pripremni proračun'!$H$76*'Modalne jednadžbe'!N203</f>
        <v>-1.9320380201287606E-2</v>
      </c>
    </row>
    <row r="146" spans="1:7" x14ac:dyDescent="0.25">
      <c r="A146">
        <f>'Modalne jednadžbe'!A204</f>
        <v>140</v>
      </c>
      <c r="B146" s="36">
        <f>'Modalne jednadžbe'!B204</f>
        <v>2.8000000000000003</v>
      </c>
      <c r="C146">
        <f>'Modalne jednadžbe'!C204</f>
        <v>0</v>
      </c>
      <c r="E146">
        <f>'Pripremni proračun'!$D$74*'Modalne jednadžbe'!F204+'Pripremni proračun'!$F$74*'Modalne jednadžbe'!J204+'Pripremni proračun'!$H$74*'Modalne jednadžbe'!N204</f>
        <v>-1.2182819484938968E-2</v>
      </c>
      <c r="F146">
        <f>'Pripremni proračun'!$D$75*'Modalne jednadžbe'!F204+'Pripremni proračun'!$F$75*'Modalne jednadžbe'!J204+'Pripremni proračun'!$H$75*'Modalne jednadžbe'!N204</f>
        <v>-1.8040096860855417E-2</v>
      </c>
      <c r="G146">
        <f>'Pripremni proračun'!$D$76*'Modalne jednadžbe'!F204+'Pripremni proračun'!$F$76*'Modalne jednadžbe'!J204+'Pripremni proračun'!$H$76*'Modalne jednadžbe'!N204</f>
        <v>-2.0430594606721603E-2</v>
      </c>
    </row>
    <row r="147" spans="1:7" x14ac:dyDescent="0.25">
      <c r="A147">
        <f>'Modalne jednadžbe'!A205</f>
        <v>141</v>
      </c>
      <c r="B147" s="36">
        <f>'Modalne jednadžbe'!B205</f>
        <v>2.82</v>
      </c>
      <c r="C147">
        <f>'Modalne jednadžbe'!C205</f>
        <v>0</v>
      </c>
      <c r="E147">
        <f>'Pripremni proračun'!$D$74*'Modalne jednadžbe'!F205+'Pripremni proračun'!$F$74*'Modalne jednadžbe'!J205+'Pripremni proračun'!$H$74*'Modalne jednadžbe'!N205</f>
        <v>-1.276036578602986E-2</v>
      </c>
      <c r="F147">
        <f>'Pripremni proračun'!$D$75*'Modalne jednadžbe'!F205+'Pripremni proračun'!$F$75*'Modalne jednadžbe'!J205+'Pripremni proračun'!$H$75*'Modalne jednadžbe'!N205</f>
        <v>-1.890279224319755E-2</v>
      </c>
      <c r="G147">
        <f>'Pripremni proračun'!$D$76*'Modalne jednadžbe'!F205+'Pripremni proračun'!$F$76*'Modalne jednadžbe'!J205+'Pripremni proračun'!$H$76*'Modalne jednadžbe'!N205</f>
        <v>-2.1412193002876015E-2</v>
      </c>
    </row>
    <row r="148" spans="1:7" x14ac:dyDescent="0.25">
      <c r="A148">
        <f>'Modalne jednadžbe'!A206</f>
        <v>142</v>
      </c>
      <c r="B148" s="36">
        <f>'Modalne jednadžbe'!B206</f>
        <v>2.84</v>
      </c>
      <c r="C148">
        <f>'Modalne jednadžbe'!C206</f>
        <v>0</v>
      </c>
      <c r="E148">
        <f>'Pripremni proračun'!$D$74*'Modalne jednadžbe'!F206+'Pripremni proračun'!$F$74*'Modalne jednadžbe'!J206+'Pripremni proračun'!$H$74*'Modalne jednadžbe'!N206</f>
        <v>-1.3256848387349916E-2</v>
      </c>
      <c r="F148">
        <f>'Pripremni proračun'!$D$75*'Modalne jednadžbe'!F206+'Pripremni proračun'!$F$75*'Modalne jednadžbe'!J206+'Pripremni proračun'!$H$75*'Modalne jednadžbe'!N206</f>
        <v>-1.964719547799916E-2</v>
      </c>
      <c r="G148">
        <f>'Pripremni proračun'!$D$76*'Modalne jednadžbe'!F206+'Pripremni proračun'!$F$76*'Modalne jednadžbe'!J206+'Pripremni proračun'!$H$76*'Modalne jednadžbe'!N206</f>
        <v>-2.2259163630091703E-2</v>
      </c>
    </row>
    <row r="149" spans="1:7" x14ac:dyDescent="0.25">
      <c r="A149">
        <f>'Modalne jednadžbe'!A207</f>
        <v>143</v>
      </c>
      <c r="B149" s="36">
        <f>'Modalne jednadžbe'!B207</f>
        <v>2.86</v>
      </c>
      <c r="C149">
        <f>'Modalne jednadžbe'!C207</f>
        <v>0</v>
      </c>
      <c r="E149">
        <f>'Pripremni proračun'!$D$74*'Modalne jednadžbe'!F207+'Pripremni proračun'!$F$74*'Modalne jednadžbe'!J207+'Pripremni proračun'!$H$74*'Modalne jednadžbe'!N207</f>
        <v>-1.3669783169534409E-2</v>
      </c>
      <c r="F149">
        <f>'Pripremni proračun'!$D$75*'Modalne jednadžbe'!F207+'Pripremni proračun'!$F$75*'Modalne jednadžbe'!J207+'Pripremni proračun'!$H$75*'Modalne jednadžbe'!N207</f>
        <v>-2.0268930066102121E-2</v>
      </c>
      <c r="G149">
        <f>'Pripremni proračun'!$D$76*'Modalne jednadžbe'!F207+'Pripremni proračun'!$F$76*'Modalne jednadžbe'!J207+'Pripremni proračun'!$H$76*'Modalne jednadžbe'!N207</f>
        <v>-2.2966394550653694E-2</v>
      </c>
    </row>
    <row r="150" spans="1:7" x14ac:dyDescent="0.25">
      <c r="A150">
        <f>'Modalne jednadžbe'!A208</f>
        <v>144</v>
      </c>
      <c r="B150" s="36">
        <f>'Modalne jednadžbe'!B208</f>
        <v>2.88</v>
      </c>
      <c r="C150">
        <f>'Modalne jednadžbe'!C208</f>
        <v>0</v>
      </c>
      <c r="E150">
        <f>'Pripremni proračun'!$D$74*'Modalne jednadžbe'!F208+'Pripremni proračun'!$F$74*'Modalne jednadžbe'!J208+'Pripremni proračun'!$H$74*'Modalne jednadžbe'!N208</f>
        <v>-1.3997272813004714E-2</v>
      </c>
      <c r="F150">
        <f>'Pripremni proračun'!$D$75*'Modalne jednadžbe'!F208+'Pripremni proračun'!$F$75*'Modalne jednadžbe'!J208+'Pripremni proračun'!$H$75*'Modalne jednadžbe'!N208</f>
        <v>-2.0764277089385174E-2</v>
      </c>
      <c r="G150">
        <f>'Pripremni proračun'!$D$76*'Modalne jednadžbe'!F208+'Pripremni proračun'!$F$76*'Modalne jednadžbe'!J208+'Pripremni proračun'!$H$76*'Modalne jednadžbe'!N208</f>
        <v>-2.352970864390613E-2</v>
      </c>
    </row>
    <row r="151" spans="1:7" x14ac:dyDescent="0.25">
      <c r="A151">
        <f>'Modalne jednadžbe'!A209</f>
        <v>145</v>
      </c>
      <c r="B151" s="36">
        <f>'Modalne jednadžbe'!B209</f>
        <v>2.9</v>
      </c>
      <c r="C151">
        <f>'Modalne jednadžbe'!C209</f>
        <v>0</v>
      </c>
      <c r="E151">
        <f>'Pripremni proračun'!$D$74*'Modalne jednadžbe'!F209+'Pripremni proračun'!$F$74*'Modalne jednadžbe'!J209+'Pripremni proračun'!$H$74*'Modalne jednadžbe'!N209</f>
        <v>-1.4237970493921023E-2</v>
      </c>
      <c r="F151">
        <f>'Pripremni proračun'!$D$75*'Modalne jednadžbe'!F209+'Pripremni proračun'!$F$75*'Modalne jednadžbe'!J209+'Pripremni proračun'!$H$75*'Modalne jednadžbe'!N209</f>
        <v>-2.1130238214696284E-2</v>
      </c>
      <c r="G151">
        <f>'Pripremni proračun'!$D$76*'Modalne jednadžbe'!F209+'Pripremni proračun'!$F$76*'Modalne jednadžbe'!J209+'Pripremni proračun'!$H$76*'Modalne jednadžbe'!N209</f>
        <v>-2.3945878952490979E-2</v>
      </c>
    </row>
    <row r="152" spans="1:7" x14ac:dyDescent="0.25">
      <c r="A152">
        <f>'Modalne jednadžbe'!A210</f>
        <v>146</v>
      </c>
      <c r="B152" s="36">
        <f>'Modalne jednadžbe'!B210</f>
        <v>2.92</v>
      </c>
      <c r="C152">
        <f>'Modalne jednadžbe'!C210</f>
        <v>0</v>
      </c>
      <c r="E152">
        <f>'Pripremni proračun'!$D$74*'Modalne jednadžbe'!F210+'Pripremni proračun'!$F$74*'Modalne jednadžbe'!J210+'Pripremni proračun'!$H$74*'Modalne jednadžbe'!N210</f>
        <v>-1.4391034775150269E-2</v>
      </c>
      <c r="F152">
        <f>'Pripremni proračun'!$D$75*'Modalne jednadžbe'!F210+'Pripremni proračun'!$F$75*'Modalne jednadžbe'!J210+'Pripremni proračun'!$H$75*'Modalne jednadžbe'!N210</f>
        <v>-2.136460821464824E-2</v>
      </c>
      <c r="G152">
        <f>'Pripremni proračun'!$D$76*'Modalne jednadžbe'!F210+'Pripremni proračun'!$F$76*'Modalne jednadžbe'!J210+'Pripremni proračun'!$H$76*'Modalne jednadžbe'!N210</f>
        <v>-2.4212628884771995E-2</v>
      </c>
    </row>
    <row r="153" spans="1:7" x14ac:dyDescent="0.25">
      <c r="A153">
        <f>'Modalne jednadžbe'!A211</f>
        <v>147</v>
      </c>
      <c r="B153" s="36">
        <f>'Modalne jednadžbe'!B211</f>
        <v>2.94</v>
      </c>
      <c r="C153">
        <f>'Modalne jednadžbe'!C211</f>
        <v>0</v>
      </c>
      <c r="E153">
        <f>'Pripremni proračun'!$D$74*'Modalne jednadžbe'!F211+'Pripremni proračun'!$F$74*'Modalne jednadžbe'!J211+'Pripremni proračun'!$H$74*'Modalne jednadžbe'!N211</f>
        <v>-1.4456083750438171E-2</v>
      </c>
      <c r="F153">
        <f>'Pripremni proračun'!$D$75*'Modalne jednadžbe'!F211+'Pripremni proračun'!$F$75*'Modalne jednadžbe'!J211+'Pripremni proračun'!$H$75*'Modalne jednadžbe'!N211</f>
        <v>-2.1466044072237137E-2</v>
      </c>
      <c r="G153">
        <f>'Pripremni proračun'!$D$76*'Modalne jednadžbe'!F211+'Pripremni proračun'!$F$76*'Modalne jednadžbe'!J211+'Pripremni proračun'!$H$76*'Modalne jednadžbe'!N211</f>
        <v>-2.4328623650700893E-2</v>
      </c>
    </row>
    <row r="154" spans="1:7" x14ac:dyDescent="0.25">
      <c r="A154">
        <f>'Modalne jednadžbe'!A212</f>
        <v>148</v>
      </c>
      <c r="B154" s="36">
        <f>'Modalne jednadžbe'!B212</f>
        <v>2.96</v>
      </c>
      <c r="C154">
        <f>'Modalne jednadžbe'!C212</f>
        <v>0</v>
      </c>
      <c r="E154">
        <f>'Pripremni proračun'!$D$74*'Modalne jednadžbe'!F212+'Pripremni proračun'!$F$74*'Modalne jednadžbe'!J212+'Pripremni proračun'!$H$74*'Modalne jednadžbe'!N212</f>
        <v>-1.4433156325514031E-2</v>
      </c>
      <c r="F154">
        <f>'Pripremni proračun'!$D$75*'Modalne jednadžbe'!F212+'Pripremni proračun'!$F$75*'Modalne jednadžbe'!J212+'Pripremni proračun'!$H$75*'Modalne jednadžbe'!N212</f>
        <v>-2.143411764264504E-2</v>
      </c>
      <c r="G154">
        <f>'Pripremni proračun'!$D$76*'Modalne jednadžbe'!F212+'Pripremni proračun'!$F$76*'Modalne jednadžbe'!J212+'Pripremni proračun'!$H$76*'Modalne jednadžbe'!N212</f>
        <v>-2.4293459576936748E-2</v>
      </c>
    </row>
    <row r="155" spans="1:7" x14ac:dyDescent="0.25">
      <c r="A155">
        <f>'Modalne jednadžbe'!A213</f>
        <v>149</v>
      </c>
      <c r="B155" s="36">
        <f>'Modalne jednadžbe'!B213</f>
        <v>2.98</v>
      </c>
      <c r="C155">
        <f>'Modalne jednadžbe'!C213</f>
        <v>0</v>
      </c>
      <c r="E155">
        <f>'Pripremni proračun'!$D$74*'Modalne jednadžbe'!F213+'Pripremni proračun'!$F$74*'Modalne jednadžbe'!J213+'Pripremni proračun'!$H$74*'Modalne jednadžbe'!N213</f>
        <v>-1.4322686879778898E-2</v>
      </c>
      <c r="F155">
        <f>'Pripremni proračun'!$D$75*'Modalne jednadžbe'!F213+'Pripremni proračun'!$F$75*'Modalne jednadžbe'!J213+'Pripremni proračun'!$H$75*'Modalne jednadžbe'!N213</f>
        <v>-2.1269341562575764E-2</v>
      </c>
      <c r="G155">
        <f>'Pripremni proračun'!$D$76*'Modalne jednadžbe'!F213+'Pripremni proračun'!$F$76*'Modalne jednadžbe'!J213+'Pripremni proračun'!$H$76*'Modalne jednadžbe'!N213</f>
        <v>-2.4107656609294412E-2</v>
      </c>
    </row>
    <row r="156" spans="1:7" x14ac:dyDescent="0.25">
      <c r="A156">
        <f>'Modalne jednadžbe'!A214</f>
        <v>150</v>
      </c>
      <c r="B156" s="36">
        <f>'Modalne jednadžbe'!B214</f>
        <v>3</v>
      </c>
      <c r="C156">
        <f>'Modalne jednadžbe'!C214</f>
        <v>0</v>
      </c>
      <c r="E156">
        <f>'Pripremni proračun'!$D$74*'Modalne jednadžbe'!F214+'Pripremni proračun'!$F$74*'Modalne jednadžbe'!J214+'Pripremni proračun'!$H$74*'Modalne jednadžbe'!N214</f>
        <v>-1.4125496771563601E-2</v>
      </c>
      <c r="F156">
        <f>'Pripremni proračun'!$D$75*'Modalne jednadžbe'!F214+'Pripremni proračun'!$F$75*'Modalne jednadžbe'!J214+'Pripremni proračun'!$H$75*'Modalne jednadžbe'!N214</f>
        <v>-2.0973163003915826E-2</v>
      </c>
      <c r="G156">
        <f>'Pripremni proračun'!$D$76*'Modalne jednadžbe'!F214+'Pripremni proračun'!$F$76*'Modalne jednadžbe'!J214+'Pripremni proračun'!$H$76*'Modalne jednadžbe'!N214</f>
        <v>-2.377265672050732E-2</v>
      </c>
    </row>
    <row r="157" spans="1:7" x14ac:dyDescent="0.25">
      <c r="A157">
        <f>'Modalne jednadžbe'!A215</f>
        <v>151</v>
      </c>
      <c r="B157" s="36">
        <f>'Modalne jednadžbe'!B215</f>
        <v>3.02</v>
      </c>
      <c r="C157">
        <f>'Modalne jednadžbe'!C215</f>
        <v>0</v>
      </c>
      <c r="E157">
        <f>'Pripremni proračun'!$D$74*'Modalne jednadžbe'!F215+'Pripremni proračun'!$F$74*'Modalne jednadžbe'!J215+'Pripremni proračun'!$H$74*'Modalne jednadžbe'!N215</f>
        <v>-1.3842802782031228E-2</v>
      </c>
      <c r="F157">
        <f>'Pripremni proračun'!$D$75*'Modalne jednadžbe'!F215+'Pripremni proračun'!$F$75*'Modalne jednadžbe'!J215+'Pripremni proračun'!$H$75*'Modalne jednadžbe'!N215</f>
        <v>-2.0547925880331316E-2</v>
      </c>
      <c r="G157">
        <f>'Pripremni proračun'!$D$76*'Modalne jednadžbe'!F215+'Pripremni proračun'!$F$76*'Modalne jednadžbe'!J215+'Pripremni proračun'!$H$76*'Modalne jednadžbe'!N215</f>
        <v>-2.3290827725593176E-2</v>
      </c>
    </row>
    <row r="158" spans="1:7" x14ac:dyDescent="0.25">
      <c r="A158">
        <f>'Modalne jednadžbe'!A216</f>
        <v>152</v>
      </c>
      <c r="B158" s="36">
        <f>'Modalne jednadžbe'!B216</f>
        <v>3.04</v>
      </c>
      <c r="C158">
        <f>'Modalne jednadžbe'!C216</f>
        <v>0</v>
      </c>
      <c r="E158">
        <f>'Pripremni proračun'!$D$74*'Modalne jednadžbe'!F216+'Pripremni proračun'!$F$74*'Modalne jednadžbe'!J216+'Pripremni proračun'!$H$74*'Modalne jednadžbe'!N216</f>
        <v>-1.3476239301778775E-2</v>
      </c>
      <c r="F158">
        <f>'Pripremni proračun'!$D$75*'Modalne jednadžbe'!F216+'Pripremni proračun'!$F$75*'Modalne jednadžbe'!J216+'Pripremni proračun'!$H$75*'Modalne jednadžbe'!N216</f>
        <v>-1.9996807925420076E-2</v>
      </c>
      <c r="G158">
        <f>'Pripremni proračun'!$D$76*'Modalne jednadžbe'!F216+'Pripremni proračun'!$F$76*'Modalne jednadžbe'!J216+'Pripremni proračun'!$H$76*'Modalne jednadžbe'!N216</f>
        <v>-2.2665468923552919E-2</v>
      </c>
    </row>
    <row r="159" spans="1:7" x14ac:dyDescent="0.25">
      <c r="A159">
        <f>'Modalne jednadžbe'!A217</f>
        <v>153</v>
      </c>
      <c r="B159" s="36">
        <f>'Modalne jednadžbe'!B217</f>
        <v>3.06</v>
      </c>
      <c r="C159">
        <f>'Modalne jednadžbe'!C217</f>
        <v>0</v>
      </c>
      <c r="E159">
        <f>'Pripremni proračun'!$D$74*'Modalne jednadžbe'!F217+'Pripremni proračun'!$F$74*'Modalne jednadžbe'!J217+'Pripremni proračun'!$H$74*'Modalne jednadžbe'!N217</f>
        <v>-1.3027888485829133E-2</v>
      </c>
      <c r="F159">
        <f>'Pripremni proračun'!$D$75*'Modalne jednadžbe'!F217+'Pripremni proračun'!$F$75*'Modalne jednadžbe'!J217+'Pripremni proračun'!$H$75*'Modalne jednadžbe'!N217</f>
        <v>-1.9323743423430885E-2</v>
      </c>
      <c r="G159">
        <f>'Pripremni proračun'!$D$76*'Modalne jednadžbe'!F217+'Pripremni proračun'!$F$76*'Modalne jednadžbe'!J217+'Pripremni proračun'!$H$76*'Modalne jednadžbe'!N217</f>
        <v>-2.190081275312079E-2</v>
      </c>
    </row>
    <row r="160" spans="1:7" x14ac:dyDescent="0.25">
      <c r="A160">
        <f>'Modalne jednadžbe'!A218</f>
        <v>154</v>
      </c>
      <c r="B160" s="36">
        <f>'Modalne jednadžbe'!B218</f>
        <v>3.08</v>
      </c>
      <c r="C160">
        <f>'Modalne jednadžbe'!C218</f>
        <v>0</v>
      </c>
      <c r="E160">
        <f>'Pripremni proračun'!$D$74*'Modalne jednadžbe'!F218+'Pripremni proračun'!$F$74*'Modalne jednadžbe'!J218+'Pripremni proračun'!$H$74*'Modalne jednadžbe'!N218</f>
        <v>-1.2500311213390781E-2</v>
      </c>
      <c r="F160">
        <f>'Pripremni proračun'!$D$75*'Modalne jednadžbe'!F218+'Pripremni proračun'!$F$75*'Modalne jednadžbe'!J218+'Pripremni proračun'!$H$75*'Modalne jednadžbe'!N218</f>
        <v>-1.8533344371236854E-2</v>
      </c>
      <c r="G160">
        <f>'Pripremni proračun'!$D$76*'Modalne jednadžbe'!F218+'Pripremni proračun'!$F$76*'Modalne jednadžbe'!J218+'Pripremni proračun'!$H$76*'Modalne jednadžbe'!N218</f>
        <v>-2.1002015796829376E-2</v>
      </c>
    </row>
    <row r="161" spans="1:7" x14ac:dyDescent="0.25">
      <c r="A161">
        <f>'Modalne jednadžbe'!A219</f>
        <v>155</v>
      </c>
      <c r="B161" s="36">
        <f>'Modalne jednadžbe'!B219</f>
        <v>3.1</v>
      </c>
      <c r="C161">
        <f>'Modalne jednadžbe'!C219</f>
        <v>0</v>
      </c>
      <c r="E161">
        <f>'Pripremni proračun'!$D$74*'Modalne jednadžbe'!F219+'Pripremni proračun'!$F$74*'Modalne jednadžbe'!J219+'Pripremni proračun'!$H$74*'Modalne jednadžbe'!N219</f>
        <v>-1.1896571710378225E-2</v>
      </c>
      <c r="F161">
        <f>'Pripremni proračun'!$D$75*'Modalne jednadžbe'!F219+'Pripremni proračun'!$F$75*'Modalne jednadžbe'!J219+'Pripremni proračun'!$H$75*'Modalne jednadžbe'!N219</f>
        <v>-1.7630832087723432E-2</v>
      </c>
      <c r="G161">
        <f>'Pripremni proračun'!$D$76*'Modalne jednadžbe'!F219+'Pripremni proračun'!$F$76*'Modalne jednadžbe'!J219+'Pripremni proračun'!$H$76*'Modalne jednadžbe'!N219</f>
        <v>-1.9975133207703558E-2</v>
      </c>
    </row>
    <row r="162" spans="1:7" x14ac:dyDescent="0.25">
      <c r="A162">
        <f>'Modalne jednadžbe'!A220</f>
        <v>156</v>
      </c>
      <c r="B162" s="36">
        <f>'Modalne jednadžbe'!B220</f>
        <v>3.12</v>
      </c>
      <c r="C162">
        <f>'Modalne jednadžbe'!C220</f>
        <v>0</v>
      </c>
      <c r="E162">
        <f>'Pripremni proračun'!$D$74*'Modalne jednadžbe'!F220+'Pripremni proračun'!$F$74*'Modalne jednadžbe'!J220+'Pripremni proračun'!$H$74*'Modalne jednadžbe'!N220</f>
        <v>-1.1220250052899616E-2</v>
      </c>
      <c r="F162">
        <f>'Pripremni proračun'!$D$75*'Modalne jednadžbe'!F220+'Pripremni proračun'!$F$75*'Modalne jednadžbe'!J220+'Pripremni proračun'!$H$75*'Modalne jednadžbe'!N220</f>
        <v>-1.6621987968203189E-2</v>
      </c>
      <c r="G162">
        <f>'Pripremni proračun'!$D$76*'Modalne jednadžbe'!F220+'Pripremni proračun'!$F$76*'Modalne jednadžbe'!J220+'Pripremni proračun'!$H$76*'Modalne jednadžbe'!N220</f>
        <v>-1.8827072828090315E-2</v>
      </c>
    </row>
    <row r="163" spans="1:7" x14ac:dyDescent="0.25">
      <c r="A163">
        <f>'Modalne jednadžbe'!A221</f>
        <v>157</v>
      </c>
      <c r="B163" s="36">
        <f>'Modalne jednadžbe'!B221</f>
        <v>3.14</v>
      </c>
      <c r="C163">
        <f>'Modalne jednadžbe'!C221</f>
        <v>0</v>
      </c>
      <c r="E163">
        <f>'Pripremni proračun'!$D$74*'Modalne jednadžbe'!F221+'Pripremni proračun'!$F$74*'Modalne jednadžbe'!J221+'Pripremni proračun'!$H$74*'Modalne jednadžbe'!N221</f>
        <v>-1.0475439125385365E-2</v>
      </c>
      <c r="F163">
        <f>'Pripremni proračun'!$D$75*'Modalne jednadžbe'!F221+'Pripremni proračun'!$F$75*'Modalne jednadžbe'!J221+'Pripremni proračun'!$H$75*'Modalne jednadžbe'!N221</f>
        <v>-1.5513126958727525E-2</v>
      </c>
      <c r="G163">
        <f>'Pripremni proračun'!$D$76*'Modalne jednadžbe'!F221+'Pripremni proračun'!$F$76*'Modalne jednadžbe'!J221+'Pripremni proračun'!$H$76*'Modalne jednadžbe'!N221</f>
        <v>-1.7565528459973757E-2</v>
      </c>
    </row>
    <row r="164" spans="1:7" x14ac:dyDescent="0.25">
      <c r="A164">
        <f>'Modalne jednadžbe'!A222</f>
        <v>158</v>
      </c>
      <c r="B164" s="36">
        <f>'Modalne jednadžbe'!B222</f>
        <v>3.16</v>
      </c>
      <c r="C164">
        <f>'Modalne jednadžbe'!C222</f>
        <v>0</v>
      </c>
      <c r="E164">
        <f>'Pripremni proračun'!$D$74*'Modalne jednadžbe'!F222+'Pripremni proračun'!$F$74*'Modalne jednadžbe'!J222+'Pripremni proračun'!$H$74*'Modalne jednadžbe'!N222</f>
        <v>-9.6667254233805955E-3</v>
      </c>
      <c r="F164">
        <f>'Pripremni proračun'!$D$75*'Modalne jednadžbe'!F222+'Pripremni proračun'!$F$75*'Modalne jednadžbe'!J222+'Pripremni proračun'!$H$75*'Modalne jednadžbe'!N222</f>
        <v>-1.4311091528611122E-2</v>
      </c>
      <c r="G164">
        <f>'Pripremni proračun'!$D$76*'Modalne jednadžbe'!F222+'Pripremni proračun'!$F$76*'Modalne jednadžbe'!J222+'Pripremni proračun'!$H$76*'Modalne jednadžbe'!N222</f>
        <v>-1.619889524976113E-2</v>
      </c>
    </row>
    <row r="165" spans="1:7" x14ac:dyDescent="0.25">
      <c r="A165">
        <f>'Modalne jednadžbe'!A223</f>
        <v>159</v>
      </c>
      <c r="B165" s="36">
        <f>'Modalne jednadžbe'!B223</f>
        <v>3.18</v>
      </c>
      <c r="C165">
        <f>'Modalne jednadžbe'!C223</f>
        <v>0</v>
      </c>
      <c r="E165">
        <f>'Pripremni proračun'!$D$74*'Modalne jednadžbe'!F223+'Pripremni proračun'!$F$74*'Modalne jednadžbe'!J223+'Pripremni proračun'!$H$74*'Modalne jednadžbe'!N223</f>
        <v>-8.7991557614778802E-3</v>
      </c>
      <c r="F165">
        <f>'Pripremni proračun'!$D$75*'Modalne jednadžbe'!F223+'Pripremni proračun'!$F$75*'Modalne jednadžbe'!J223+'Pripremni proračun'!$H$75*'Modalne jednadžbe'!N223</f>
        <v>-1.3023258709846008E-2</v>
      </c>
      <c r="G165">
        <f>'Pripremni proračun'!$D$76*'Modalne jednadžbe'!F223+'Pripremni proračun'!$F$76*'Modalne jednadžbe'!J223+'Pripremni proračun'!$H$76*'Modalne jednadžbe'!N223</f>
        <v>-1.4736173215351327E-2</v>
      </c>
    </row>
    <row r="166" spans="1:7" x14ac:dyDescent="0.25">
      <c r="A166">
        <f>'Modalne jednadžbe'!A224</f>
        <v>160</v>
      </c>
      <c r="B166" s="36">
        <f>'Modalne jednadžbe'!B224</f>
        <v>3.2</v>
      </c>
      <c r="C166">
        <f>'Modalne jednadžbe'!C224</f>
        <v>0</v>
      </c>
      <c r="E166">
        <f>'Pripremni proračun'!$D$74*'Modalne jednadžbe'!F224+'Pripremni proračun'!$F$74*'Modalne jednadžbe'!J224+'Pripremni proračun'!$H$74*'Modalne jednadžbe'!N224</f>
        <v>-7.8781939233973832E-3</v>
      </c>
      <c r="F166">
        <f>'Pripremni proračun'!$D$75*'Modalne jednadžbe'!F224+'Pripremni proračun'!$F$75*'Modalne jednadžbe'!J224+'Pripremni proračun'!$H$75*'Modalne jednadžbe'!N224</f>
        <v>-1.1657549267566901E-2</v>
      </c>
      <c r="G166">
        <f>'Pripremni proračun'!$D$76*'Modalne jednadžbe'!F224+'Pripremni proračun'!$F$76*'Modalne jednadžbe'!J224+'Pripremni proračun'!$H$76*'Modalne jednadžbe'!N224</f>
        <v>-1.318686690788198E-2</v>
      </c>
    </row>
    <row r="167" spans="1:7" x14ac:dyDescent="0.25">
      <c r="A167">
        <f>'Modalne jednadžbe'!A225</f>
        <v>161</v>
      </c>
      <c r="B167" s="36">
        <f>'Modalne jednadžbe'!B225</f>
        <v>3.22</v>
      </c>
      <c r="C167">
        <f>'Modalne jednadžbe'!C225</f>
        <v>0</v>
      </c>
      <c r="E167">
        <f>'Pripremni proračun'!$D$74*'Modalne jednadžbe'!F225+'Pripremni proračun'!$F$74*'Modalne jednadžbe'!J225+'Pripremni proračun'!$H$74*'Modalne jednadžbe'!N225</f>
        <v>-6.9096721999037519E-3</v>
      </c>
      <c r="F167">
        <f>'Pripremni proračun'!$D$75*'Modalne jednadžbe'!F225+'Pripremni proračun'!$F$75*'Modalne jednadžbe'!J225+'Pripremni proračun'!$H$75*'Modalne jednadžbe'!N225</f>
        <v>-1.0222427003503547E-2</v>
      </c>
      <c r="G167">
        <f>'Pripremni proračun'!$D$76*'Modalne jednadžbe'!F225+'Pripremni proračun'!$F$76*'Modalne jednadžbe'!J225+'Pripremni proračun'!$H$76*'Modalne jednadžbe'!N225</f>
        <v>-1.1560889636611241E-2</v>
      </c>
    </row>
    <row r="168" spans="1:7" x14ac:dyDescent="0.25">
      <c r="A168">
        <f>'Modalne jednadžbe'!A226</f>
        <v>162</v>
      </c>
      <c r="B168" s="36">
        <f>'Modalne jednadžbe'!B226</f>
        <v>3.24</v>
      </c>
      <c r="C168">
        <f>'Modalne jednadžbe'!C226</f>
        <v>0</v>
      </c>
      <c r="E168">
        <f>'Pripremni proračun'!$D$74*'Modalne jednadžbe'!F226+'Pripremni proračun'!$F$74*'Modalne jednadžbe'!J226+'Pripremni proračun'!$H$74*'Modalne jednadžbe'!N226</f>
        <v>-5.8997424763552837E-3</v>
      </c>
      <c r="F168">
        <f>'Pripremni proračun'!$D$75*'Modalne jednadžbe'!F226+'Pripremni proračun'!$F$75*'Modalne jednadžbe'!J226+'Pripremni proračun'!$H$75*'Modalne jednadžbe'!N226</f>
        <v>-8.7268777771572284E-3</v>
      </c>
      <c r="G168">
        <f>'Pripremni proračun'!$D$76*'Modalne jednadžbe'!F226+'Pripremni proračun'!$F$76*'Modalne jednadžbe'!J226+'Pripremni proračun'!$H$76*'Modalne jednadžbe'!N226</f>
        <v>-9.868479488525591E-3</v>
      </c>
    </row>
    <row r="169" spans="1:7" x14ac:dyDescent="0.25">
      <c r="A169">
        <f>'Modalne jednadžbe'!A227</f>
        <v>163</v>
      </c>
      <c r="B169" s="36">
        <f>'Modalne jednadžbe'!B227</f>
        <v>3.2600000000000002</v>
      </c>
      <c r="C169">
        <f>'Modalne jednadžbe'!C227</f>
        <v>0</v>
      </c>
      <c r="E169">
        <f>'Pripremni proračun'!$D$74*'Modalne jednadžbe'!F227+'Pripremni proračun'!$F$74*'Modalne jednadžbe'!J227+'Pripremni proračun'!$H$74*'Modalne jednadžbe'!N227</f>
        <v>-4.854830199154633E-3</v>
      </c>
      <c r="F169">
        <f>'Pripremni proračun'!$D$75*'Modalne jednadžbe'!F227+'Pripremni proračun'!$F$75*'Modalne jednadžbe'!J227+'Pripremni proračun'!$H$75*'Modalne jednadžbe'!N227</f>
        <v>-7.1803616891309915E-3</v>
      </c>
      <c r="G169">
        <f>'Pripremni proračun'!$D$76*'Modalne jednadžbe'!F227+'Pripremni proračun'!$F$76*'Modalne jednadžbe'!J227+'Pripremni proračun'!$H$76*'Modalne jednadžbe'!N227</f>
        <v>-8.1201317845017527E-3</v>
      </c>
    </row>
    <row r="170" spans="1:7" x14ac:dyDescent="0.25">
      <c r="A170">
        <f>'Modalne jednadžbe'!A228</f>
        <v>164</v>
      </c>
      <c r="B170" s="36">
        <f>'Modalne jednadžbe'!B228</f>
        <v>3.2800000000000002</v>
      </c>
      <c r="C170">
        <f>'Modalne jednadžbe'!C228</f>
        <v>0</v>
      </c>
      <c r="E170">
        <f>'Pripremni proračun'!$D$74*'Modalne jednadžbe'!F228+'Pripremni proračun'!$F$74*'Modalne jednadžbe'!J228+'Pripremni proračun'!$H$74*'Modalne jednadžbe'!N228</f>
        <v>-3.781592542544592E-3</v>
      </c>
      <c r="F170">
        <f>'Pripremni proračun'!$D$75*'Modalne jednadžbe'!F228+'Pripremni proračun'!$F$75*'Modalne jednadžbe'!J228+'Pripremni proračun'!$H$75*'Modalne jednadžbe'!N228</f>
        <v>-5.5927371553249209E-3</v>
      </c>
      <c r="G170">
        <f>'Pripremni proračun'!$D$76*'Modalne jednadžbe'!F228+'Pripremni proračun'!$F$76*'Modalne jednadžbe'!J228+'Pripremni proračun'!$H$76*'Modalne jednadžbe'!N228</f>
        <v>-6.3265491623893952E-3</v>
      </c>
    </row>
    <row r="171" spans="1:7" x14ac:dyDescent="0.25">
      <c r="A171">
        <f>'Modalne jednadžbe'!A229</f>
        <v>165</v>
      </c>
      <c r="B171" s="36">
        <f>'Modalne jednadžbe'!B229</f>
        <v>3.3000000000000003</v>
      </c>
      <c r="C171">
        <f>'Modalne jednadžbe'!C229</f>
        <v>0</v>
      </c>
      <c r="E171">
        <f>'Pripremni proračun'!$D$74*'Modalne jednadžbe'!F229+'Pripremni proračun'!$F$74*'Modalne jednadžbe'!J229+'Pripremni proračun'!$H$74*'Modalne jednadžbe'!N229</f>
        <v>-2.6868799283472759E-3</v>
      </c>
      <c r="F171">
        <f>'Pripremni proračun'!$D$75*'Modalne jednadžbe'!F229+'Pripremni proračun'!$F$75*'Modalne jednadžbe'!J229+'Pripremni proračun'!$H$75*'Modalne jednadžbe'!N229</f>
        <v>-3.974161162650325E-3</v>
      </c>
      <c r="G171">
        <f>'Pripremni proračun'!$D$76*'Modalne jednadžbe'!F229+'Pripremni proračun'!$F$76*'Modalne jednadžbe'!J229+'Pripremni proračun'!$H$76*'Modalne jednadžbe'!N229</f>
        <v>-4.4986068717800497E-3</v>
      </c>
    </row>
    <row r="172" spans="1:7" x14ac:dyDescent="0.25">
      <c r="A172">
        <f>'Modalne jednadžbe'!A230</f>
        <v>166</v>
      </c>
      <c r="B172" s="36">
        <f>'Modalne jednadžbe'!B230</f>
        <v>3.3200000000000003</v>
      </c>
      <c r="C172">
        <f>'Modalne jednadžbe'!C230</f>
        <v>0</v>
      </c>
      <c r="E172">
        <f>'Pripremni proračun'!$D$74*'Modalne jednadžbe'!F230+'Pripremni proračun'!$F$74*'Modalne jednadžbe'!J230+'Pripremni proračun'!$H$74*'Modalne jednadžbe'!N230</f>
        <v>-1.5776982590537429E-3</v>
      </c>
      <c r="F172">
        <f>'Pripremni proračun'!$D$75*'Modalne jednadžbe'!F230+'Pripremni proračun'!$F$75*'Modalne jednadžbe'!J230+'Pripremni proračun'!$H$75*'Modalne jednadžbe'!N230</f>
        <v>-2.3349746451735032E-3</v>
      </c>
      <c r="G172">
        <f>'Pripremni proračun'!$D$76*'Modalne jednadžbe'!F230+'Pripremni proračun'!$F$76*'Modalne jednadžbe'!J230+'Pripremni proračun'!$H$76*'Modalne jednadžbe'!N230</f>
        <v>-2.6473278383283639E-3</v>
      </c>
    </row>
    <row r="173" spans="1:7" x14ac:dyDescent="0.25">
      <c r="A173">
        <f>'Modalne jednadžbe'!A231</f>
        <v>167</v>
      </c>
      <c r="B173" s="36">
        <f>'Modalne jednadžbe'!B231</f>
        <v>3.34</v>
      </c>
      <c r="C173">
        <f>'Modalne jednadžbe'!C231</f>
        <v>0</v>
      </c>
      <c r="E173">
        <f>'Pripremni proračun'!$D$74*'Modalne jednadžbe'!F231+'Pripremni proračun'!$F$74*'Modalne jednadžbe'!J231+'Pripremni proračun'!$H$74*'Modalne jednadžbe'!N231</f>
        <v>-4.6116824956696109E-4</v>
      </c>
      <c r="F173">
        <f>'Pripremni proračun'!$D$75*'Modalne jednadžbe'!F231+'Pripremni proračun'!$F$75*'Modalne jednadžbe'!J231+'Pripremni proračun'!$H$75*'Modalne jednadžbe'!N231</f>
        <v>-6.855846746961331E-4</v>
      </c>
      <c r="G173">
        <f>'Pripremni proračun'!$D$76*'Modalne jednadžbe'!F231+'Pripremni proračun'!$F$76*'Modalne jednadžbe'!J231+'Pripremni proračun'!$H$76*'Modalne jednadžbe'!N231</f>
        <v>-7.8386021081948952E-4</v>
      </c>
    </row>
    <row r="174" spans="1:7" x14ac:dyDescent="0.25">
      <c r="A174">
        <f>'Modalne jednadžbe'!A232</f>
        <v>168</v>
      </c>
      <c r="B174" s="36">
        <f>'Modalne jednadžbe'!B232</f>
        <v>3.36</v>
      </c>
      <c r="C174">
        <f>'Modalne jednadžbe'!C232</f>
        <v>0</v>
      </c>
      <c r="E174">
        <f>'Pripremni proračun'!$D$74*'Modalne jednadžbe'!F232+'Pripremni proračun'!$F$74*'Modalne jednadžbe'!J232+'Pripremni proračun'!$H$74*'Modalne jednadžbe'!N232</f>
        <v>6.555216693358122E-4</v>
      </c>
      <c r="F174">
        <f>'Pripremni proračun'!$D$75*'Modalne jednadžbe'!F232+'Pripremni proračun'!$F$75*'Modalne jednadžbe'!J232+'Pripremni proračun'!$H$75*'Modalne jednadžbe'!N232</f>
        <v>9.6364453867183104E-4</v>
      </c>
      <c r="G174">
        <f>'Pripremni proračun'!$D$76*'Modalne jednadžbe'!F232+'Pripremni proračun'!$F$76*'Modalne jednadžbe'!J232+'Pripremni proračun'!$H$76*'Modalne jednadžbe'!N232</f>
        <v>1.0805502091417339E-3</v>
      </c>
    </row>
    <row r="175" spans="1:7" x14ac:dyDescent="0.25">
      <c r="A175">
        <f>'Modalne jednadžbe'!A233</f>
        <v>169</v>
      </c>
      <c r="B175" s="36">
        <f>'Modalne jednadžbe'!B233</f>
        <v>3.38</v>
      </c>
      <c r="C175">
        <f>'Modalne jednadžbe'!C233</f>
        <v>0</v>
      </c>
      <c r="E175">
        <f>'Pripremni proračun'!$D$74*'Modalne jednadžbe'!F233+'Pripremni proračun'!$F$74*'Modalne jednadžbe'!J233+'Pripremni proračun'!$H$74*'Modalne jednadžbe'!N233</f>
        <v>1.7651712542909367E-3</v>
      </c>
      <c r="F175">
        <f>'Pripremni proračun'!$D$75*'Modalne jednadžbe'!F233+'Pripremni proračun'!$F$75*'Modalne jednadžbe'!J233+'Pripremni proračun'!$H$75*'Modalne jednadžbe'!N233</f>
        <v>2.6024820193711047E-3</v>
      </c>
      <c r="G175">
        <f>'Pripremni proračun'!$D$76*'Modalne jednadžbe'!F233+'Pripremni proračun'!$F$76*'Modalne jednadžbe'!J233+'Pripremni proračun'!$H$76*'Modalne jednadžbe'!N233</f>
        <v>2.9345990114566125E-3</v>
      </c>
    </row>
    <row r="176" spans="1:7" x14ac:dyDescent="0.25">
      <c r="A176">
        <f>'Modalne jednadžbe'!A234</f>
        <v>170</v>
      </c>
      <c r="B176" s="36">
        <f>'Modalne jednadžbe'!B234</f>
        <v>3.4</v>
      </c>
      <c r="C176">
        <f>'Modalne jednadžbe'!C234</f>
        <v>0</v>
      </c>
      <c r="E176">
        <f>'Pripremni proračun'!$D$74*'Modalne jednadžbe'!F234+'Pripremni proračun'!$F$74*'Modalne jednadžbe'!J234+'Pripremni proračun'!$H$74*'Modalne jednadžbe'!N234</f>
        <v>2.8606335769243655E-3</v>
      </c>
      <c r="F176">
        <f>'Pripremni proračun'!$D$75*'Modalne jednadžbe'!F234+'Pripremni proračun'!$F$75*'Modalne jednadžbe'!J234+'Pripremni proračun'!$H$75*'Modalne jednadžbe'!N234</f>
        <v>4.2208961110320889E-3</v>
      </c>
      <c r="G176">
        <f>'Pripremni proračun'!$D$76*'Modalne jednadžbe'!F234+'Pripremni proračun'!$F$76*'Modalne jednadžbe'!J234+'Pripremni proračun'!$H$76*'Modalne jednadžbe'!N234</f>
        <v>4.766977549963968E-3</v>
      </c>
    </row>
    <row r="177" spans="1:7" x14ac:dyDescent="0.25">
      <c r="A177">
        <f>'Modalne jednadžbe'!A235</f>
        <v>171</v>
      </c>
      <c r="B177" s="36">
        <f>'Modalne jednadžbe'!B235</f>
        <v>3.42</v>
      </c>
      <c r="C177">
        <f>'Modalne jednadžbe'!C235</f>
        <v>0</v>
      </c>
      <c r="E177">
        <f>'Pripremni proračun'!$D$74*'Modalne jednadžbe'!F235+'Pripremni proračun'!$F$74*'Modalne jednadžbe'!J235+'Pripremni proračun'!$H$74*'Modalne jednadžbe'!N235</f>
        <v>3.9348874581418732E-3</v>
      </c>
      <c r="F177">
        <f>'Pripremni proračun'!$D$75*'Modalne jednadžbe'!F235+'Pripremni proračun'!$F$75*'Modalne jednadžbe'!J235+'Pripremni proračun'!$H$75*'Modalne jednadžbe'!N235</f>
        <v>5.809095821917719E-3</v>
      </c>
      <c r="G177">
        <f>'Pripremni proračun'!$D$76*'Modalne jednadžbe'!F235+'Pripremni proračun'!$F$76*'Modalne jednadžbe'!J235+'Pripremni proračun'!$H$76*'Modalne jednadžbe'!N235</f>
        <v>6.5664432873414492E-3</v>
      </c>
    </row>
    <row r="178" spans="1:7" x14ac:dyDescent="0.25">
      <c r="A178">
        <f>'Modalne jednadžbe'!A236</f>
        <v>172</v>
      </c>
      <c r="B178" s="36">
        <f>'Modalne jednadžbe'!B236</f>
        <v>3.44</v>
      </c>
      <c r="C178">
        <f>'Modalne jednadžbe'!C236</f>
        <v>0</v>
      </c>
      <c r="E178">
        <f>'Pripremni proračun'!$D$74*'Modalne jednadžbe'!F236+'Pripremni proračun'!$F$74*'Modalne jednadžbe'!J236+'Pripremni proračun'!$H$74*'Modalne jednadžbe'!N236</f>
        <v>4.9811131132174551E-3</v>
      </c>
      <c r="F178">
        <f>'Pripremni proračun'!$D$75*'Modalne jednadžbe'!F236+'Pripremni proračun'!$F$75*'Modalne jednadžbe'!J236+'Pripremni proračun'!$H$75*'Modalne jednadžbe'!N236</f>
        <v>7.3575521143827306E-3</v>
      </c>
      <c r="G178">
        <f>'Pripremni proračun'!$D$76*'Modalne jednadžbe'!F236+'Pripremni proračun'!$F$76*'Modalne jednadžbe'!J236+'Pripremni proračun'!$H$76*'Modalne jednadžbe'!N236</f>
        <v>8.3219035241318927E-3</v>
      </c>
    </row>
    <row r="179" spans="1:7" x14ac:dyDescent="0.25">
      <c r="A179">
        <f>'Modalne jednadžbe'!A237</f>
        <v>173</v>
      </c>
      <c r="B179" s="36">
        <f>'Modalne jednadžbe'!B237</f>
        <v>3.46</v>
      </c>
      <c r="C179">
        <f>'Modalne jednadžbe'!C237</f>
        <v>0</v>
      </c>
      <c r="E179">
        <f>'Pripremni proračun'!$D$74*'Modalne jednadžbe'!F237+'Pripremni proračun'!$F$74*'Modalne jednadžbe'!J237+'Pripremni proračun'!$H$74*'Modalne jednadžbe'!N237</f>
        <v>5.9927653965869115E-3</v>
      </c>
      <c r="F179">
        <f>'Pripremni proračun'!$D$75*'Modalne jednadžbe'!F237+'Pripremni proračun'!$F$75*'Modalne jednadžbe'!J237+'Pripremni proračun'!$H$75*'Modalne jednadžbe'!N237</f>
        <v>8.8570077811603743E-3</v>
      </c>
      <c r="G179">
        <f>'Pripremni proračun'!$D$76*'Modalne jednadžbe'!F237+'Pripremni proračun'!$F$76*'Modalne jednadžbe'!J237+'Pripremni proračun'!$H$76*'Modalne jednadžbe'!N237</f>
        <v>1.0022507336694689E-2</v>
      </c>
    </row>
    <row r="180" spans="1:7" x14ac:dyDescent="0.25">
      <c r="A180">
        <f>'Modalne jednadžbe'!A238</f>
        <v>174</v>
      </c>
      <c r="B180" s="36">
        <f>'Modalne jednadžbe'!B238</f>
        <v>3.48</v>
      </c>
      <c r="C180">
        <f>'Modalne jednadžbe'!C238</f>
        <v>0</v>
      </c>
      <c r="E180">
        <f>'Pripremni proračun'!$D$74*'Modalne jednadžbe'!F238+'Pripremni proračun'!$F$74*'Modalne jednadžbe'!J238+'Pripremni proračun'!$H$74*'Modalne jednadžbe'!N238</f>
        <v>6.9636385536583634E-3</v>
      </c>
      <c r="F180">
        <f>'Pripremni proračun'!$D$75*'Modalne jednadžbe'!F238+'Pripremni proračun'!$F$75*'Modalne jednadžbe'!J238+'Pripremni proračun'!$H$75*'Modalne jednadžbe'!N238</f>
        <v>1.0298486507630902E-2</v>
      </c>
      <c r="G180">
        <f>'Pripremni proračun'!$D$76*'Modalne jednadžbe'!F238+'Pripremni proračun'!$F$76*'Modalne jednadžbe'!J238+'Pripremni proračun'!$H$76*'Modalne jednadžbe'!N238</f>
        <v>1.1657739119830457E-2</v>
      </c>
    </row>
    <row r="181" spans="1:7" x14ac:dyDescent="0.25">
      <c r="A181">
        <f>'Modalne jednadžbe'!A239</f>
        <v>175</v>
      </c>
      <c r="B181" s="36">
        <f>'Modalne jednadžbe'!B239</f>
        <v>3.5</v>
      </c>
      <c r="C181">
        <f>'Modalne jednadžbe'!C239</f>
        <v>0</v>
      </c>
      <c r="E181">
        <f>'Pripremni proračun'!$D$74*'Modalne jednadžbe'!F239+'Pripremni proračun'!$F$74*'Modalne jednadžbe'!J239+'Pripremni proračun'!$H$74*'Modalne jednadžbe'!N239</f>
        <v>7.8879170918188194E-3</v>
      </c>
      <c r="F181">
        <f>'Pripremni proračun'!$D$75*'Modalne jednadžbe'!F239+'Pripremni proračun'!$F$75*'Modalne jednadžbe'!J239+'Pripremni proračun'!$H$75*'Modalne jednadžbe'!N239</f>
        <v>1.1673311287106055E-2</v>
      </c>
      <c r="G181">
        <f>'Pripremni proračun'!$D$76*'Modalne jednadžbe'!F239+'Pripremni proračun'!$F$76*'Modalne jednadžbe'!J239+'Pripremni proračun'!$H$76*'Modalne jednadžbe'!N239</f>
        <v>1.3217507108446965E-2</v>
      </c>
    </row>
    <row r="182" spans="1:7" x14ac:dyDescent="0.25">
      <c r="A182">
        <f>'Modalne jednadžbe'!A240</f>
        <v>176</v>
      </c>
      <c r="B182" s="36">
        <f>'Modalne jednadžbe'!B240</f>
        <v>3.52</v>
      </c>
      <c r="C182">
        <f>'Modalne jednadžbe'!C240</f>
        <v>0</v>
      </c>
      <c r="E182">
        <f>'Pripremni proračun'!$D$74*'Modalne jednadžbe'!F240+'Pripremni proračun'!$F$74*'Modalne jednadžbe'!J240+'Pripremni proračun'!$H$74*'Modalne jednadžbe'!N240</f>
        <v>8.7602091751969174E-3</v>
      </c>
      <c r="F182">
        <f>'Pripremni proračun'!$D$75*'Modalne jednadžbe'!F240+'Pripremni proračun'!$F$75*'Modalne jednadžbe'!J240+'Pripremni proračun'!$H$75*'Modalne jednadžbe'!N240</f>
        <v>1.2973139670037272E-2</v>
      </c>
      <c r="G182">
        <f>'Pripremni proračun'!$D$76*'Modalne jednadžbe'!F240+'Pripremni proračun'!$F$76*'Modalne jednadžbe'!J240+'Pripremni proračun'!$H$76*'Modalne jednadžbe'!N240</f>
        <v>1.469222157976105E-2</v>
      </c>
    </row>
    <row r="183" spans="1:7" x14ac:dyDescent="0.25">
      <c r="A183">
        <f>'Modalne jednadžbe'!A241</f>
        <v>177</v>
      </c>
      <c r="B183" s="36">
        <f>'Modalne jednadžbe'!B241</f>
        <v>3.54</v>
      </c>
      <c r="C183">
        <f>'Modalne jednadžbe'!C241</f>
        <v>0</v>
      </c>
      <c r="E183">
        <f>'Pripremni proračun'!$D$74*'Modalne jednadžbe'!F241+'Pripremni proračun'!$F$74*'Modalne jednadžbe'!J241+'Pripremni proračun'!$H$74*'Modalne jednadžbe'!N241</f>
        <v>9.5755614968523264E-3</v>
      </c>
      <c r="F183">
        <f>'Pripremni proračun'!$D$75*'Modalne jednadžbe'!F241+'Pripremni proračun'!$F$75*'Modalne jednadžbe'!J241+'Pripremni proračun'!$H$75*'Modalne jednadžbe'!N241</f>
        <v>1.4190019005457797E-2</v>
      </c>
      <c r="G183">
        <f>'Pripremni proračun'!$D$76*'Modalne jednadžbe'!F241+'Pripremni proračun'!$F$76*'Modalne jednadžbe'!J241+'Pripremni proračun'!$H$76*'Modalne jednadžbe'!N241</f>
        <v>1.6072859765319678E-2</v>
      </c>
    </row>
    <row r="184" spans="1:7" x14ac:dyDescent="0.25">
      <c r="A184">
        <f>'Modalne jednadžbe'!A242</f>
        <v>178</v>
      </c>
      <c r="B184" s="36">
        <f>'Modalne jednadžbe'!B242</f>
        <v>3.56</v>
      </c>
      <c r="C184">
        <f>'Modalne jednadžbe'!C242</f>
        <v>0</v>
      </c>
      <c r="E184">
        <f>'Pripremni proračun'!$D$74*'Modalne jednadžbe'!F242+'Pripremni proračun'!$F$74*'Modalne jednadžbe'!J242+'Pripremni proračun'!$H$74*'Modalne jednadžbe'!N242</f>
        <v>1.0329457394850073E-2</v>
      </c>
      <c r="F184">
        <f>'Pripremni proračun'!$D$75*'Modalne jednadžbe'!F242+'Pripremni proračun'!$F$75*'Modalne jednadžbe'!J242+'Pripremni proračun'!$H$75*'Modalne jednadžbe'!N242</f>
        <v>1.5316459834602057E-2</v>
      </c>
      <c r="G184">
        <f>'Pripremni proračun'!$D$76*'Modalne jednadžbe'!F242+'Pripremni proračun'!$F$76*'Modalne jednadžbe'!J242+'Pripremni proračun'!$H$76*'Modalne jednadžbe'!N242</f>
        <v>1.7351017276144104E-2</v>
      </c>
    </row>
    <row r="185" spans="1:7" x14ac:dyDescent="0.25">
      <c r="A185">
        <f>'Modalne jednadžbe'!A243</f>
        <v>179</v>
      </c>
      <c r="B185" s="36">
        <f>'Modalne jednadžbe'!B243</f>
        <v>3.58</v>
      </c>
      <c r="C185">
        <f>'Modalne jednadžbe'!C243</f>
        <v>0</v>
      </c>
      <c r="E185">
        <f>'Pripremni proračun'!$D$74*'Modalne jednadžbe'!F243+'Pripremni proračun'!$F$74*'Modalne jednadžbe'!J243+'Pripremni proračun'!$H$74*'Modalne jednadžbe'!N243</f>
        <v>1.1017802503651268E-2</v>
      </c>
      <c r="F185">
        <f>'Pripremni proračun'!$D$75*'Modalne jednadžbe'!F243+'Pripremni proračun'!$F$75*'Modalne jednadžbe'!J243+'Pripremni proračun'!$H$75*'Modalne jednadžbe'!N243</f>
        <v>1.6345521014688526E-2</v>
      </c>
      <c r="G185">
        <f>'Pripremni proračun'!$D$76*'Modalne jednadžbe'!F243+'Pripremni proračun'!$F$76*'Modalne jednadžbe'!J243+'Pripremni proračun'!$H$76*'Modalne jednadžbe'!N243</f>
        <v>1.8518948428644159E-2</v>
      </c>
    </row>
    <row r="186" spans="1:7" x14ac:dyDescent="0.25">
      <c r="A186">
        <f>'Modalne jednadžbe'!A244</f>
        <v>180</v>
      </c>
      <c r="B186" s="36">
        <f>'Modalne jednadžbe'!B244</f>
        <v>3.6</v>
      </c>
      <c r="C186">
        <f>'Modalne jednadžbe'!C244</f>
        <v>0</v>
      </c>
      <c r="E186">
        <f>'Pripremni proračun'!$D$74*'Modalne jednadžbe'!F244+'Pripremni proračun'!$F$74*'Modalne jednadžbe'!J244+'Pripremni proračun'!$H$74*'Modalne jednadžbe'!N244</f>
        <v>1.163690397507695E-2</v>
      </c>
      <c r="F186">
        <f>'Pripremni proračun'!$D$75*'Modalne jednadžbe'!F244+'Pripremni proračun'!$F$75*'Modalne jednadžbe'!J244+'Pripremni proračun'!$H$75*'Modalne jednadžbe'!N244</f>
        <v>1.7270896972024104E-2</v>
      </c>
      <c r="G186">
        <f>'Pripremni proračun'!$D$76*'Modalne jednadžbe'!F244+'Pripremni proračun'!$F$76*'Modalne jednadžbe'!J244+'Pripremni proračun'!$H$76*'Modalne jednadžbe'!N244</f>
        <v>1.95695996766268E-2</v>
      </c>
    </row>
    <row r="187" spans="1:7" x14ac:dyDescent="0.25">
      <c r="A187">
        <f>'Modalne jednadžbe'!A245</f>
        <v>181</v>
      </c>
      <c r="B187" s="36">
        <f>'Modalne jednadžbe'!B245</f>
        <v>3.62</v>
      </c>
      <c r="C187">
        <f>'Modalne jednadžbe'!C245</f>
        <v>0</v>
      </c>
      <c r="E187">
        <f>'Pripremni proračun'!$D$74*'Modalne jednadžbe'!F245+'Pripremni proračun'!$F$74*'Modalne jednadžbe'!J245+'Pripremni proračun'!$H$74*'Modalne jednadžbe'!N245</f>
        <v>1.2183449929220954E-2</v>
      </c>
      <c r="F187">
        <f>'Pripremni proračun'!$D$75*'Modalne jednadžbe'!F245+'Pripremni proračun'!$F$75*'Modalne jednadžbe'!J245+'Pripremni proračun'!$H$75*'Modalne jednadžbe'!N245</f>
        <v>1.808699637827053E-2</v>
      </c>
      <c r="G187">
        <f>'Pripremni proračun'!$D$76*'Modalne jednadžbe'!F245+'Pripremni proračun'!$F$76*'Modalne jednadžbe'!J245+'Pripremni proračun'!$H$76*'Modalne jednadžbe'!N245</f>
        <v>2.0496641012796891E-2</v>
      </c>
    </row>
    <row r="188" spans="1:7" x14ac:dyDescent="0.25">
      <c r="A188">
        <f>'Modalne jednadžbe'!A246</f>
        <v>182</v>
      </c>
      <c r="B188" s="36">
        <f>'Modalne jednadžbe'!B246</f>
        <v>3.64</v>
      </c>
      <c r="C188">
        <f>'Modalne jednadžbe'!C246</f>
        <v>0</v>
      </c>
      <c r="E188">
        <f>'Pripremni proračun'!$D$74*'Modalne jednadžbe'!F246+'Pripremni proračun'!$F$74*'Modalne jednadžbe'!J246+'Pripremni proračun'!$H$74*'Modalne jednadžbe'!N246</f>
        <v>1.2654495198265763E-2</v>
      </c>
      <c r="F188">
        <f>'Pripremni proračun'!$D$75*'Modalne jednadžbe'!F246+'Pripremni proračun'!$F$75*'Modalne jednadžbe'!J246+'Pripremni proračun'!$H$75*'Modalne jednadžbe'!N246</f>
        <v>1.8789002726106639E-2</v>
      </c>
      <c r="G188">
        <f>'Pripremni proračun'!$D$76*'Modalne jednadžbe'!F246+'Pripremni proračun'!$F$76*'Modalne jednadžbe'!J246+'Pripremni proračun'!$H$76*'Modalne jednadžbe'!N246</f>
        <v>2.1294499575774773E-2</v>
      </c>
    </row>
    <row r="189" spans="1:7" x14ac:dyDescent="0.25">
      <c r="A189">
        <f>'Modalne jednadžbe'!A247</f>
        <v>183</v>
      </c>
      <c r="B189" s="36">
        <f>'Modalne jednadžbe'!B247</f>
        <v>3.66</v>
      </c>
      <c r="C189">
        <f>'Modalne jednadžbe'!C247</f>
        <v>0</v>
      </c>
      <c r="E189">
        <f>'Pripremni proračun'!$D$74*'Modalne jednadžbe'!F247+'Pripremni proračun'!$F$74*'Modalne jednadžbe'!J247+'Pripremni proračun'!$H$74*'Modalne jednadžbe'!N247</f>
        <v>1.3047457745355033E-2</v>
      </c>
      <c r="F189">
        <f>'Pripremni proračun'!$D$75*'Modalne jednadžbe'!F247+'Pripremni proračun'!$F$75*'Modalne jednadžbe'!J247+'Pripremni proračun'!$H$75*'Modalne jednadžbe'!N247</f>
        <v>1.9372910468912968E-2</v>
      </c>
      <c r="G189">
        <f>'Pripremni proračun'!$D$76*'Modalne jednadžbe'!F247+'Pripremni proračun'!$F$76*'Modalne jednadžbe'!J247+'Pripremni proračun'!$H$76*'Modalne jednadžbe'!N247</f>
        <v>2.1958397950698094E-2</v>
      </c>
    </row>
    <row r="190" spans="1:7" x14ac:dyDescent="0.25">
      <c r="A190">
        <f>'Modalne jednadžbe'!A248</f>
        <v>184</v>
      </c>
      <c r="B190" s="36">
        <f>'Modalne jednadžbe'!B248</f>
        <v>3.68</v>
      </c>
      <c r="C190">
        <f>'Modalne jednadžbe'!C248</f>
        <v>0</v>
      </c>
      <c r="E190">
        <f>'Pripremni proračun'!$D$74*'Modalne jednadžbe'!F248+'Pripremni proračun'!$F$74*'Modalne jednadžbe'!J248+'Pripremni proračun'!$H$74*'Modalne jednadžbe'!N248</f>
        <v>1.3360127730816183E-2</v>
      </c>
      <c r="F190">
        <f>'Pripremni proračun'!$D$75*'Modalne jednadžbe'!F248+'Pripremni proračun'!$F$75*'Modalne jednadžbe'!J248+'Pripremni proračun'!$H$75*'Modalne jednadžbe'!N248</f>
        <v>1.9835534873392173E-2</v>
      </c>
      <c r="G190">
        <f>'Pripremni proračun'!$D$76*'Modalne jednadžbe'!F248+'Pripremni proračun'!$F$76*'Modalne jednadžbe'!J248+'Pripremni proračun'!$H$76*'Modalne jednadžbe'!N248</f>
        <v>2.2484397198435285E-2</v>
      </c>
    </row>
    <row r="191" spans="1:7" x14ac:dyDescent="0.25">
      <c r="A191">
        <f>'Modalne jednadžbe'!A249</f>
        <v>185</v>
      </c>
      <c r="B191" s="36">
        <f>'Modalne jednadžbe'!B249</f>
        <v>3.7</v>
      </c>
      <c r="C191">
        <f>'Modalne jednadžbe'!C249</f>
        <v>0</v>
      </c>
      <c r="E191">
        <f>'Pripremni proračun'!$D$74*'Modalne jednadžbe'!F249+'Pripremni proračun'!$F$74*'Modalne jednadžbe'!J249+'Pripremni proračun'!$H$74*'Modalne jednadžbe'!N249</f>
        <v>1.3590688550352815E-2</v>
      </c>
      <c r="F191">
        <f>'Pripremni proračun'!$D$75*'Modalne jednadžbe'!F249+'Pripremni proračun'!$F$75*'Modalne jednadžbe'!J249+'Pripremni proračun'!$H$75*'Modalne jednadžbe'!N249</f>
        <v>2.0174498534480188E-2</v>
      </c>
      <c r="G191">
        <f>'Pripremni proračun'!$D$76*'Modalne jednadžbe'!F249+'Pripremni proračun'!$F$76*'Modalne jednadžbe'!J249+'Pripremni proračun'!$H$76*'Modalne jednadžbe'!N249</f>
        <v>2.2869442062240983E-2</v>
      </c>
    </row>
    <row r="192" spans="1:7" x14ac:dyDescent="0.25">
      <c r="A192">
        <f>'Modalne jednadžbe'!A250</f>
        <v>186</v>
      </c>
      <c r="B192" s="36">
        <f>'Modalne jednadžbe'!B250</f>
        <v>3.72</v>
      </c>
      <c r="C192">
        <f>'Modalne jednadžbe'!C250</f>
        <v>0</v>
      </c>
      <c r="E192">
        <f>'Pripremni proračun'!$D$74*'Modalne jednadžbe'!F250+'Pripremni proračun'!$F$74*'Modalne jednadžbe'!J250+'Pripremni proračun'!$H$74*'Modalne jednadžbe'!N250</f>
        <v>1.3737746807969537E-2</v>
      </c>
      <c r="F192">
        <f>'Pripremni proračun'!$D$75*'Modalne jednadžbe'!F250+'Pripremni proračun'!$F$75*'Modalne jednadžbe'!J250+'Pripremni proračun'!$H$75*'Modalne jednadžbe'!N250</f>
        <v>2.0388201583697304E-2</v>
      </c>
      <c r="G192">
        <f>'Pripremni proračun'!$D$76*'Modalne jednadžbe'!F250+'Pripremni proračun'!$F$76*'Modalne jednadžbe'!J250+'Pripremni proračun'!$H$76*'Modalne jednadžbe'!N250</f>
        <v>2.3111403682441085E-2</v>
      </c>
    </row>
    <row r="193" spans="1:7" x14ac:dyDescent="0.25">
      <c r="A193">
        <f>'Modalne jednadžbe'!A251</f>
        <v>187</v>
      </c>
      <c r="B193" s="36">
        <f>'Modalne jednadžbe'!B251</f>
        <v>3.74</v>
      </c>
      <c r="C193">
        <f>'Modalne jednadžbe'!C251</f>
        <v>0</v>
      </c>
      <c r="E193">
        <f>'Pripremni proračun'!$D$74*'Modalne jednadžbe'!F251+'Pripremni proračun'!$F$74*'Modalne jednadžbe'!J251+'Pripremni proračun'!$H$74*'Modalne jednadžbe'!N251</f>
        <v>1.3800366557141952E-2</v>
      </c>
      <c r="F193">
        <f>'Pripremni proračun'!$D$75*'Modalne jednadžbe'!F251+'Pripremni proračun'!$F$75*'Modalne jednadžbe'!J251+'Pripremni proračun'!$H$75*'Modalne jednadžbe'!N251</f>
        <v>2.0475785118854402E-2</v>
      </c>
      <c r="G193">
        <f>'Pripremni proračun'!$D$76*'Modalne jednadžbe'!F251+'Pripremni proračun'!$F$76*'Modalne jednadžbe'!J251+'Pripremni proračun'!$H$76*'Modalne jednadžbe'!N251</f>
        <v>2.3209113997439804E-2</v>
      </c>
    </row>
    <row r="194" spans="1:7" x14ac:dyDescent="0.25">
      <c r="A194">
        <f>'Modalne jednadžbe'!A252</f>
        <v>188</v>
      </c>
      <c r="B194" s="36">
        <f>'Modalne jednadžbe'!B252</f>
        <v>3.7600000000000002</v>
      </c>
      <c r="C194">
        <f>'Modalne jednadžbe'!C252</f>
        <v>0</v>
      </c>
      <c r="E194">
        <f>'Pripremni proračun'!$D$74*'Modalne jednadžbe'!F252+'Pripremni proračun'!$F$74*'Modalne jednadžbe'!J252+'Pripremni proračun'!$H$74*'Modalne jednadžbe'!N252</f>
        <v>1.3778102526419998E-2</v>
      </c>
      <c r="F194">
        <f>'Pripremni proračun'!$D$75*'Modalne jednadžbe'!F252+'Pripremni proračun'!$F$75*'Modalne jednadžbe'!J252+'Pripremni proračun'!$H$75*'Modalne jednadžbe'!N252</f>
        <v>2.0437097780998094E-2</v>
      </c>
      <c r="G194">
        <f>'Pripremni proračun'!$D$76*'Modalne jednadžbe'!F252+'Pripremni proračun'!$F$76*'Modalne jednadžbe'!J252+'Pripremni proračun'!$H$76*'Modalne jednadžbe'!N252</f>
        <v>2.3162386109196142E-2</v>
      </c>
    </row>
    <row r="195" spans="1:7" x14ac:dyDescent="0.25">
      <c r="A195">
        <f>'Modalne jednadžbe'!A253</f>
        <v>189</v>
      </c>
      <c r="B195" s="36">
        <f>'Modalne jednadžbe'!B253</f>
        <v>3.7800000000000002</v>
      </c>
      <c r="C195">
        <f>'Modalne jednadžbe'!C253</f>
        <v>0</v>
      </c>
      <c r="E195">
        <f>'Pripremni proračun'!$D$74*'Modalne jednadžbe'!F253+'Pripremni proračun'!$F$74*'Modalne jednadžbe'!J253+'Pripremni proračun'!$H$74*'Modalne jednadžbe'!N253</f>
        <v>1.3671027498963949E-2</v>
      </c>
      <c r="F195">
        <f>'Pripremni proračun'!$D$75*'Modalne jednadžbe'!F253+'Pripremni proračun'!$F$75*'Modalne jednadžbe'!J253+'Pripremni proračun'!$H$75*'Modalne jednadžbe'!N253</f>
        <v>2.0272673648341937E-2</v>
      </c>
      <c r="G195">
        <f>'Pripremni proračun'!$D$76*'Modalne jednadžbe'!F253+'Pripremni proračun'!$F$76*'Modalne jednadžbe'!J253+'Pripremni proračun'!$H$76*'Modalne jednadžbe'!N253</f>
        <v>2.2972016255946248E-2</v>
      </c>
    </row>
    <row r="196" spans="1:7" x14ac:dyDescent="0.25">
      <c r="A196">
        <f>'Modalne jednadžbe'!A254</f>
        <v>190</v>
      </c>
      <c r="B196" s="36">
        <f>'Modalne jednadžbe'!B254</f>
        <v>3.8000000000000003</v>
      </c>
      <c r="C196">
        <f>'Modalne jednadžbe'!C254</f>
        <v>0</v>
      </c>
      <c r="E196">
        <f>'Pripremni proračun'!$D$74*'Modalne jednadžbe'!F254+'Pripremni proračun'!$F$74*'Modalne jednadžbe'!J254+'Pripremni proračun'!$H$74*'Modalne jednadžbe'!N254</f>
        <v>1.3479750372501365E-2</v>
      </c>
      <c r="F196">
        <f>'Pripremni proračun'!$D$75*'Modalne jednadžbe'!F254+'Pripremni proračun'!$F$75*'Modalne jednadžbe'!J254+'Pripremni proračun'!$H$75*'Modalne jednadžbe'!N254</f>
        <v>1.9983726115652304E-2</v>
      </c>
      <c r="G196">
        <f>'Pripremni proračun'!$D$76*'Modalne jednadžbe'!F254+'Pripremni proračun'!$F$76*'Modalne jednadžbe'!J254+'Pripremni proračun'!$H$76*'Modalne jednadžbe'!N254</f>
        <v>2.2639765401334864E-2</v>
      </c>
    </row>
    <row r="197" spans="1:7" x14ac:dyDescent="0.25">
      <c r="A197">
        <f>'Modalne jednadžbe'!A255</f>
        <v>191</v>
      </c>
      <c r="B197" s="36">
        <f>'Modalne jednadžbe'!B255</f>
        <v>3.8200000000000003</v>
      </c>
      <c r="C197">
        <f>'Modalne jednadžbe'!C255</f>
        <v>0</v>
      </c>
      <c r="E197">
        <f>'Pripremni proračun'!$D$74*'Modalne jednadžbe'!F255+'Pripremni proračun'!$F$74*'Modalne jednadžbe'!J255+'Pripremni proračun'!$H$74*'Modalne jednadžbe'!N255</f>
        <v>1.3205423337342778E-2</v>
      </c>
      <c r="F197">
        <f>'Pripremni proračun'!$D$75*'Modalne jednadžbe'!F255+'Pripremni proračun'!$F$75*'Modalne jednadžbe'!J255+'Pripremni proračun'!$H$75*'Modalne jednadžbe'!N255</f>
        <v>1.9572157960277364E-2</v>
      </c>
      <c r="G197">
        <f>'Pripremni proračun'!$D$76*'Modalne jednadžbe'!F255+'Pripremni proračun'!$F$76*'Modalne jednadžbe'!J255+'Pripremni proračun'!$H$76*'Modalne jednadžbe'!N255</f>
        <v>2.2168321336106404E-2</v>
      </c>
    </row>
    <row r="198" spans="1:7" x14ac:dyDescent="0.25">
      <c r="A198">
        <f>'Modalne jednadžbe'!A256</f>
        <v>192</v>
      </c>
      <c r="B198" s="36">
        <f>'Modalne jednadžbe'!B256</f>
        <v>3.84</v>
      </c>
      <c r="C198">
        <f>'Modalne jednadžbe'!C256</f>
        <v>0</v>
      </c>
      <c r="E198">
        <f>'Pripremni proračun'!$D$74*'Modalne jednadžbe'!F256+'Pripremni proračun'!$F$74*'Modalne jednadžbe'!J256+'Pripremni proračun'!$H$74*'Modalne jednadžbe'!N256</f>
        <v>1.2849738624385171E-2</v>
      </c>
      <c r="F198">
        <f>'Pripremni proračun'!$D$75*'Modalne jednadžbe'!F256+'Pripremni proračun'!$F$75*'Modalne jednadžbe'!J256+'Pripremni proračun'!$H$75*'Modalne jednadžbe'!N256</f>
        <v>1.904058333963676E-2</v>
      </c>
      <c r="G198">
        <f>'Pripremni proračun'!$D$76*'Modalne jednadžbe'!F256+'Pripremni proračun'!$F$76*'Modalne jednadžbe'!J256+'Pripremni proračun'!$H$76*'Modalne jednadžbe'!N256</f>
        <v>2.1561245000858799E-2</v>
      </c>
    </row>
    <row r="199" spans="1:7" x14ac:dyDescent="0.25">
      <c r="A199">
        <f>'Modalne jednadžbe'!A257</f>
        <v>193</v>
      </c>
      <c r="B199" s="36">
        <f>'Modalne jednadžbe'!B257</f>
        <v>3.86</v>
      </c>
      <c r="C199">
        <f>'Modalne jednadžbe'!C257</f>
        <v>0</v>
      </c>
      <c r="E199">
        <f>'Pripremni proračun'!$D$74*'Modalne jednadžbe'!F257+'Pripremni proračun'!$F$74*'Modalne jednadžbe'!J257+'Pripremni proračun'!$H$74*'Modalne jednadžbe'!N257</f>
        <v>1.2414916940763411E-2</v>
      </c>
      <c r="F199">
        <f>'Pripremni proračun'!$D$75*'Modalne jednadžbe'!F257+'Pripremni proračun'!$F$75*'Modalne jednadžbe'!J257+'Pripremni proračun'!$H$75*'Modalne jednadžbe'!N257</f>
        <v>1.8392353981629531E-2</v>
      </c>
      <c r="G199">
        <f>'Pripremni proračun'!$D$76*'Modalne jednadžbe'!F257+'Pripremni proračun'!$F$76*'Modalne jednadžbe'!J257+'Pripremni proračun'!$H$76*'Modalne jednadžbe'!N257</f>
        <v>2.0822906894537502E-2</v>
      </c>
    </row>
    <row r="200" spans="1:7" x14ac:dyDescent="0.25">
      <c r="A200">
        <f>'Modalne jednadžbe'!A258</f>
        <v>194</v>
      </c>
      <c r="B200" s="36">
        <f>'Modalne jednadžbe'!B258</f>
        <v>3.88</v>
      </c>
      <c r="C200">
        <f>'Modalne jednadžbe'!C258</f>
        <v>0</v>
      </c>
      <c r="E200">
        <f>'Pripremni proračun'!$D$74*'Modalne jednadžbe'!F258+'Pripremni proračun'!$F$74*'Modalne jednadžbe'!J258+'Pripremni proračun'!$H$74*'Modalne jednadžbe'!N258</f>
        <v>1.1903690674056958E-2</v>
      </c>
      <c r="F200">
        <f>'Pripremni proračun'!$D$75*'Modalne jednadžbe'!F258+'Pripremni proračun'!$F$75*'Modalne jednadžbe'!J258+'Pripremni proračun'!$H$75*'Modalne jednadžbe'!N258</f>
        <v>1.7631580059845772E-2</v>
      </c>
      <c r="G200">
        <f>'Pripremni proračun'!$D$76*'Modalne jednadžbe'!F258+'Pripremni proračun'!$F$76*'Modalne jednadžbe'!J258+'Pripremni proračun'!$H$76*'Modalne jednadžbe'!N258</f>
        <v>1.9958420489293988E-2</v>
      </c>
    </row>
    <row r="201" spans="1:7" x14ac:dyDescent="0.25">
      <c r="A201">
        <f>'Modalne jednadžbe'!A259</f>
        <v>195</v>
      </c>
      <c r="B201" s="36">
        <f>'Modalne jednadžbe'!B259</f>
        <v>3.9</v>
      </c>
      <c r="C201">
        <f>'Modalne jednadžbe'!C259</f>
        <v>0</v>
      </c>
      <c r="E201">
        <f>'Pripremni proračun'!$D$74*'Modalne jednadžbe'!F259+'Pripremni proračun'!$F$74*'Modalne jednadžbe'!J259+'Pripremni proračun'!$H$74*'Modalne jednadžbe'!N259</f>
        <v>1.1319285025469611E-2</v>
      </c>
      <c r="F201">
        <f>'Pripremni proračun'!$D$75*'Modalne jednadžbe'!F259+'Pripremni proračun'!$F$75*'Modalne jednadžbe'!J259+'Pripremni proračun'!$H$75*'Modalne jednadžbe'!N259</f>
        <v>1.6763136552984968E-2</v>
      </c>
      <c r="G201">
        <f>'Pripremni proračun'!$D$76*'Modalne jednadžbe'!F259+'Pripremni proračun'!$F$76*'Modalne jednadžbe'!J259+'Pripremni proračun'!$H$76*'Modalne jednadžbe'!N259</f>
        <v>1.8973579314830305E-2</v>
      </c>
    </row>
    <row r="202" spans="1:7" x14ac:dyDescent="0.25">
      <c r="A202">
        <f>'Modalne jednadžbe'!A260</f>
        <v>196</v>
      </c>
      <c r="B202" s="36">
        <f>'Modalne jednadžbe'!B260</f>
        <v>3.92</v>
      </c>
      <c r="C202">
        <f>'Modalne jednadžbe'!C260</f>
        <v>0</v>
      </c>
      <c r="E202">
        <f>'Pripremni proračun'!$D$74*'Modalne jednadžbe'!F260+'Pripremni proračun'!$F$74*'Modalne jednadžbe'!J260+'Pripremni proračun'!$H$74*'Modalne jednadžbe'!N260</f>
        <v>1.0665399455132668E-2</v>
      </c>
      <c r="F202">
        <f>'Pripremni proračun'!$D$75*'Modalne jednadžbe'!F260+'Pripremni proračun'!$F$75*'Modalne jednadžbe'!J260+'Pripremni proračun'!$H$75*'Modalne jednadžbe'!N260</f>
        <v>1.5792648185390407E-2</v>
      </c>
      <c r="G202">
        <f>'Pripremni proračun'!$D$76*'Modalne jednadžbe'!F260+'Pripremni proračun'!$F$76*'Modalne jednadžbe'!J260+'Pripremni proračun'!$H$76*'Modalne jednadžbe'!N260</f>
        <v>1.7874802865248875E-2</v>
      </c>
    </row>
    <row r="203" spans="1:7" x14ac:dyDescent="0.25">
      <c r="A203">
        <f>'Modalne jednadžbe'!A261</f>
        <v>197</v>
      </c>
      <c r="B203" s="36">
        <f>'Modalne jednadžbe'!B261</f>
        <v>3.94</v>
      </c>
      <c r="C203">
        <f>'Modalne jednadžbe'!C261</f>
        <v>0</v>
      </c>
      <c r="E203">
        <f>'Pripremni proračun'!$D$74*'Modalne jednadžbe'!F261+'Pripremni proračun'!$F$74*'Modalne jednadžbe'!J261+'Pripremni proračun'!$H$74*'Modalne jednadžbe'!N261</f>
        <v>9.9461904129941638E-3</v>
      </c>
      <c r="F203">
        <f>'Pripremni proračun'!$D$75*'Modalne jednadžbe'!F261+'Pripremni proračun'!$F$75*'Modalne jednadžbe'!J261+'Pripremni proračun'!$H$75*'Modalne jednadžbe'!N261</f>
        <v>1.4726449820412433E-2</v>
      </c>
      <c r="G203">
        <f>'Pripremni proračun'!$D$76*'Modalne jednadžbe'!F261+'Pripremni proračun'!$F$76*'Modalne jednadžbe'!J261+'Pripremni proračun'!$H$76*'Modalne jednadžbe'!N261</f>
        <v>1.6669094038139837E-2</v>
      </c>
    </row>
    <row r="204" spans="1:7" x14ac:dyDescent="0.25">
      <c r="A204">
        <f>'Modalne jednadžbe'!A262</f>
        <v>198</v>
      </c>
      <c r="B204" s="36">
        <f>'Modalne jednadžbe'!B262</f>
        <v>3.96</v>
      </c>
      <c r="C204">
        <f>'Modalne jednadžbe'!C262</f>
        <v>0</v>
      </c>
      <c r="E204">
        <f>'Pripremni proračun'!$D$74*'Modalne jednadžbe'!F262+'Pripremni proračun'!$F$74*'Modalne jednadžbe'!J262+'Pripremni proračun'!$H$74*'Modalne jednadžbe'!N262</f>
        <v>9.1662546543611403E-3</v>
      </c>
      <c r="F204">
        <f>'Pripremni proračun'!$D$75*'Modalne jednadžbe'!F262+'Pripremni proračun'!$F$75*'Modalne jednadžbe'!J262+'Pripremni proračun'!$H$75*'Modalne jednadžbe'!N262</f>
        <v>1.3571523607999335E-2</v>
      </c>
      <c r="G204">
        <f>'Pripremni proračun'!$D$76*'Modalne jednadžbe'!F262+'Pripremni proračun'!$F$76*'Modalne jednadžbe'!J262+'Pripremni proračun'!$H$76*'Modalne jednadžbe'!N262</f>
        <v>1.5364007946949646E-2</v>
      </c>
    </row>
    <row r="205" spans="1:7" x14ac:dyDescent="0.25">
      <c r="A205">
        <f>'Modalne jednadžbe'!A263</f>
        <v>199</v>
      </c>
      <c r="B205" s="36">
        <f>'Modalne jednadžbe'!B263</f>
        <v>3.98</v>
      </c>
      <c r="C205">
        <f>'Modalne jednadžbe'!C263</f>
        <v>0</v>
      </c>
      <c r="E205">
        <f>'Pripremni proračun'!$D$74*'Modalne jednadžbe'!F263+'Pripremni proračun'!$F$74*'Modalne jednadžbe'!J263+'Pripremni proračun'!$H$74*'Modalne jednadžbe'!N263</f>
        <v>8.3306109262943871E-3</v>
      </c>
      <c r="F205">
        <f>'Pripremni proračun'!$D$75*'Modalne jednadžbe'!F263+'Pripremni proračun'!$F$75*'Modalne jednadžbe'!J263+'Pripremni proračun'!$H$75*'Modalne jednadžbe'!N263</f>
        <v>1.233541832110604E-2</v>
      </c>
      <c r="G205">
        <f>'Pripremni proračun'!$D$76*'Modalne jednadžbe'!F263+'Pripremni proračun'!$F$76*'Modalne jednadžbe'!J263+'Pripremni proračun'!$H$76*'Modalne jednadžbe'!N263</f>
        <v>1.3967629240536945E-2</v>
      </c>
    </row>
    <row r="206" spans="1:7" x14ac:dyDescent="0.25">
      <c r="A206">
        <f>'Modalne jednadžbe'!A264</f>
        <v>200</v>
      </c>
      <c r="B206" s="36">
        <f>'Modalne jednadžbe'!B264</f>
        <v>4</v>
      </c>
      <c r="C206">
        <f>'Modalne jednadžbe'!C264</f>
        <v>0</v>
      </c>
      <c r="E206">
        <f>'Pripremni proračun'!$D$74*'Modalne jednadžbe'!F264+'Pripremni proračun'!$F$74*'Modalne jednadžbe'!J264+'Pripremni proračun'!$H$74*'Modalne jednadžbe'!N264</f>
        <v>7.4446768477937951E-3</v>
      </c>
      <c r="F206">
        <f>'Pripremni proračun'!$D$75*'Modalne jednadžbe'!F264+'Pripremni proračun'!$F$75*'Modalne jednadžbe'!J264+'Pripremni proračun'!$H$75*'Modalne jednadžbe'!N264</f>
        <v>1.1026159277781854E-2</v>
      </c>
      <c r="G206">
        <f>'Pripremni proračun'!$D$76*'Modalne jednadžbe'!F264+'Pripremni proračun'!$F$76*'Modalne jednadžbe'!J264+'Pripremni proračun'!$H$76*'Modalne jednadžbe'!N264</f>
        <v>1.2488553059991556E-2</v>
      </c>
    </row>
    <row r="207" spans="1:7" x14ac:dyDescent="0.25">
      <c r="B207" s="36"/>
    </row>
    <row r="208" spans="1:7" x14ac:dyDescent="0.25">
      <c r="B208" s="36"/>
    </row>
    <row r="209" spans="2:2" x14ac:dyDescent="0.25">
      <c r="B209" s="36"/>
    </row>
    <row r="210" spans="2:2" x14ac:dyDescent="0.25">
      <c r="B210" s="36"/>
    </row>
    <row r="211" spans="2:2" x14ac:dyDescent="0.25">
      <c r="B211" s="36"/>
    </row>
    <row r="212" spans="2:2" x14ac:dyDescent="0.25">
      <c r="B212" s="36"/>
    </row>
    <row r="213" spans="2:2" x14ac:dyDescent="0.25">
      <c r="B213" s="36"/>
    </row>
    <row r="214" spans="2:2" x14ac:dyDescent="0.25">
      <c r="B214" s="36"/>
    </row>
    <row r="215" spans="2:2" x14ac:dyDescent="0.25">
      <c r="B215" s="36"/>
    </row>
    <row r="216" spans="2:2" x14ac:dyDescent="0.25">
      <c r="B216" s="36"/>
    </row>
    <row r="217" spans="2:2" x14ac:dyDescent="0.25">
      <c r="B217" s="36"/>
    </row>
    <row r="218" spans="2:2" x14ac:dyDescent="0.25">
      <c r="B218" s="36"/>
    </row>
    <row r="219" spans="2:2" x14ac:dyDescent="0.25">
      <c r="B219" s="36"/>
    </row>
    <row r="220" spans="2:2" x14ac:dyDescent="0.25">
      <c r="B220" s="36"/>
    </row>
    <row r="221" spans="2:2" x14ac:dyDescent="0.25">
      <c r="B221" s="36"/>
    </row>
    <row r="222" spans="2:2" x14ac:dyDescent="0.25">
      <c r="B222" s="36"/>
    </row>
    <row r="223" spans="2:2" x14ac:dyDescent="0.25">
      <c r="B223" s="36"/>
    </row>
    <row r="224" spans="2:2" x14ac:dyDescent="0.25">
      <c r="B224" s="36"/>
    </row>
    <row r="225" spans="2:2" x14ac:dyDescent="0.25">
      <c r="B225" s="36"/>
    </row>
    <row r="226" spans="2:2" x14ac:dyDescent="0.25">
      <c r="B226" s="36"/>
    </row>
    <row r="227" spans="2:2" x14ac:dyDescent="0.25">
      <c r="B227" s="36"/>
    </row>
    <row r="228" spans="2:2" x14ac:dyDescent="0.25">
      <c r="B228" s="36"/>
    </row>
    <row r="229" spans="2:2" x14ac:dyDescent="0.25">
      <c r="B229" s="36"/>
    </row>
    <row r="230" spans="2:2" x14ac:dyDescent="0.25">
      <c r="B230" s="36"/>
    </row>
    <row r="231" spans="2:2" x14ac:dyDescent="0.25">
      <c r="B231" s="36"/>
    </row>
    <row r="232" spans="2:2" x14ac:dyDescent="0.25">
      <c r="B232" s="36"/>
    </row>
    <row r="233" spans="2:2" x14ac:dyDescent="0.25">
      <c r="B233" s="36"/>
    </row>
    <row r="234" spans="2:2" x14ac:dyDescent="0.25">
      <c r="B234" s="36"/>
    </row>
    <row r="235" spans="2:2" x14ac:dyDescent="0.25">
      <c r="B235" s="36"/>
    </row>
    <row r="236" spans="2:2" x14ac:dyDescent="0.25">
      <c r="B236" s="36"/>
    </row>
    <row r="237" spans="2:2" x14ac:dyDescent="0.25">
      <c r="B237" s="36"/>
    </row>
    <row r="238" spans="2:2" x14ac:dyDescent="0.25">
      <c r="B238" s="36"/>
    </row>
    <row r="239" spans="2:2" x14ac:dyDescent="0.25">
      <c r="B239" s="36"/>
    </row>
    <row r="240" spans="2:2" x14ac:dyDescent="0.25">
      <c r="B240" s="36"/>
    </row>
    <row r="241" spans="2:2" x14ac:dyDescent="0.25">
      <c r="B241" s="36"/>
    </row>
    <row r="242" spans="2:2" x14ac:dyDescent="0.25">
      <c r="B242" s="36"/>
    </row>
    <row r="243" spans="2:2" x14ac:dyDescent="0.25">
      <c r="B243" s="36"/>
    </row>
    <row r="244" spans="2:2" x14ac:dyDescent="0.25">
      <c r="B244" s="36"/>
    </row>
    <row r="245" spans="2:2" x14ac:dyDescent="0.25">
      <c r="B245" s="36"/>
    </row>
    <row r="246" spans="2:2" x14ac:dyDescent="0.25">
      <c r="B246" s="36"/>
    </row>
    <row r="247" spans="2:2" x14ac:dyDescent="0.25">
      <c r="B247" s="36"/>
    </row>
    <row r="248" spans="2:2" x14ac:dyDescent="0.25">
      <c r="B248" s="36"/>
    </row>
    <row r="249" spans="2:2" x14ac:dyDescent="0.25">
      <c r="B249" s="36"/>
    </row>
    <row r="250" spans="2:2" x14ac:dyDescent="0.25">
      <c r="B250" s="36"/>
    </row>
    <row r="251" spans="2:2" x14ac:dyDescent="0.25">
      <c r="B251" s="36"/>
    </row>
    <row r="252" spans="2:2" x14ac:dyDescent="0.25">
      <c r="B252" s="36"/>
    </row>
    <row r="253" spans="2:2" x14ac:dyDescent="0.25">
      <c r="B253" s="36"/>
    </row>
    <row r="254" spans="2:2" x14ac:dyDescent="0.25">
      <c r="B254" s="36"/>
    </row>
    <row r="255" spans="2:2" x14ac:dyDescent="0.25">
      <c r="B255" s="36"/>
    </row>
    <row r="256" spans="2:2" x14ac:dyDescent="0.25">
      <c r="B256" s="36"/>
    </row>
    <row r="257" spans="2:2" x14ac:dyDescent="0.25">
      <c r="B257" s="36"/>
    </row>
    <row r="258" spans="2:2" x14ac:dyDescent="0.25">
      <c r="B258" s="36"/>
    </row>
    <row r="259" spans="2:2" x14ac:dyDescent="0.25">
      <c r="B259" s="36"/>
    </row>
    <row r="260" spans="2:2" x14ac:dyDescent="0.25">
      <c r="B260" s="36"/>
    </row>
    <row r="261" spans="2:2" x14ac:dyDescent="0.25">
      <c r="B261" s="36"/>
    </row>
    <row r="262" spans="2:2" x14ac:dyDescent="0.25">
      <c r="B262" s="36"/>
    </row>
    <row r="263" spans="2:2" x14ac:dyDescent="0.25">
      <c r="B263" s="36"/>
    </row>
    <row r="264" spans="2:2" x14ac:dyDescent="0.25">
      <c r="B264" s="36"/>
    </row>
    <row r="265" spans="2:2" x14ac:dyDescent="0.25">
      <c r="B265" s="36"/>
    </row>
    <row r="266" spans="2:2" x14ac:dyDescent="0.25">
      <c r="B266" s="36"/>
    </row>
    <row r="267" spans="2:2" x14ac:dyDescent="0.25">
      <c r="B267" s="36"/>
    </row>
    <row r="268" spans="2:2" x14ac:dyDescent="0.25">
      <c r="B268" s="36"/>
    </row>
    <row r="269" spans="2:2" x14ac:dyDescent="0.25">
      <c r="B269" s="36"/>
    </row>
    <row r="270" spans="2:2" x14ac:dyDescent="0.25">
      <c r="B270" s="36"/>
    </row>
    <row r="271" spans="2:2" x14ac:dyDescent="0.25">
      <c r="B271" s="36"/>
    </row>
    <row r="272" spans="2:2" x14ac:dyDescent="0.25">
      <c r="B272" s="36"/>
    </row>
    <row r="273" spans="2:2" x14ac:dyDescent="0.25">
      <c r="B273" s="36"/>
    </row>
    <row r="274" spans="2:2" x14ac:dyDescent="0.25">
      <c r="B274" s="36"/>
    </row>
    <row r="275" spans="2:2" x14ac:dyDescent="0.25">
      <c r="B275" s="36"/>
    </row>
    <row r="276" spans="2:2" x14ac:dyDescent="0.25">
      <c r="B276" s="36"/>
    </row>
    <row r="277" spans="2:2" x14ac:dyDescent="0.25">
      <c r="B277" s="36"/>
    </row>
    <row r="278" spans="2:2" x14ac:dyDescent="0.25">
      <c r="B278" s="36"/>
    </row>
    <row r="279" spans="2:2" x14ac:dyDescent="0.25">
      <c r="B279" s="36"/>
    </row>
    <row r="280" spans="2:2" x14ac:dyDescent="0.25">
      <c r="B280" s="36"/>
    </row>
    <row r="281" spans="2:2" x14ac:dyDescent="0.25">
      <c r="B281" s="36"/>
    </row>
    <row r="282" spans="2:2" x14ac:dyDescent="0.25">
      <c r="B282" s="36"/>
    </row>
    <row r="283" spans="2:2" x14ac:dyDescent="0.25">
      <c r="B283" s="36"/>
    </row>
    <row r="284" spans="2:2" x14ac:dyDescent="0.25">
      <c r="B284" s="36"/>
    </row>
    <row r="285" spans="2:2" x14ac:dyDescent="0.25">
      <c r="B285" s="36"/>
    </row>
    <row r="286" spans="2:2" x14ac:dyDescent="0.25">
      <c r="B286" s="36"/>
    </row>
    <row r="287" spans="2:2" x14ac:dyDescent="0.25">
      <c r="B287" s="36"/>
    </row>
    <row r="288" spans="2:2" x14ac:dyDescent="0.25">
      <c r="B288" s="36"/>
    </row>
    <row r="289" spans="2:2" x14ac:dyDescent="0.25">
      <c r="B289" s="36"/>
    </row>
    <row r="290" spans="2:2" x14ac:dyDescent="0.25">
      <c r="B290" s="36"/>
    </row>
    <row r="291" spans="2:2" x14ac:dyDescent="0.25">
      <c r="B291" s="36"/>
    </row>
    <row r="292" spans="2:2" x14ac:dyDescent="0.25">
      <c r="B292" s="36"/>
    </row>
    <row r="293" spans="2:2" x14ac:dyDescent="0.25">
      <c r="B293" s="36"/>
    </row>
    <row r="294" spans="2:2" x14ac:dyDescent="0.25">
      <c r="B294" s="36"/>
    </row>
    <row r="295" spans="2:2" x14ac:dyDescent="0.25">
      <c r="B295" s="36"/>
    </row>
    <row r="296" spans="2:2" x14ac:dyDescent="0.25">
      <c r="B296" s="36"/>
    </row>
    <row r="297" spans="2:2" x14ac:dyDescent="0.25">
      <c r="B297" s="36"/>
    </row>
    <row r="298" spans="2:2" x14ac:dyDescent="0.25">
      <c r="B298" s="36"/>
    </row>
    <row r="299" spans="2:2" x14ac:dyDescent="0.25">
      <c r="B299" s="36"/>
    </row>
    <row r="300" spans="2:2" x14ac:dyDescent="0.25">
      <c r="B300" s="36"/>
    </row>
    <row r="301" spans="2:2" x14ac:dyDescent="0.25">
      <c r="B301" s="36"/>
    </row>
    <row r="302" spans="2:2" x14ac:dyDescent="0.25">
      <c r="B302" s="36"/>
    </row>
    <row r="303" spans="2:2" x14ac:dyDescent="0.25">
      <c r="B303" s="36"/>
    </row>
    <row r="304" spans="2:2" x14ac:dyDescent="0.25">
      <c r="B304" s="36"/>
    </row>
    <row r="305" spans="2:2" x14ac:dyDescent="0.25">
      <c r="B305" s="36"/>
    </row>
    <row r="306" spans="2:2" x14ac:dyDescent="0.25">
      <c r="B306" s="36"/>
    </row>
    <row r="307" spans="2:2" x14ac:dyDescent="0.25">
      <c r="B307" s="36"/>
    </row>
    <row r="308" spans="2:2" x14ac:dyDescent="0.25">
      <c r="B308" s="36"/>
    </row>
    <row r="309" spans="2:2" x14ac:dyDescent="0.25">
      <c r="B309" s="36"/>
    </row>
    <row r="310" spans="2:2" x14ac:dyDescent="0.25">
      <c r="B310" s="36"/>
    </row>
    <row r="311" spans="2:2" x14ac:dyDescent="0.25">
      <c r="B311" s="36"/>
    </row>
    <row r="312" spans="2:2" x14ac:dyDescent="0.25">
      <c r="B312" s="36"/>
    </row>
    <row r="313" spans="2:2" x14ac:dyDescent="0.25">
      <c r="B313" s="36"/>
    </row>
    <row r="314" spans="2:2" x14ac:dyDescent="0.25">
      <c r="B314" s="36"/>
    </row>
    <row r="315" spans="2:2" x14ac:dyDescent="0.25">
      <c r="B315" s="36"/>
    </row>
    <row r="316" spans="2:2" x14ac:dyDescent="0.25">
      <c r="B316" s="36"/>
    </row>
    <row r="317" spans="2:2" x14ac:dyDescent="0.25">
      <c r="B317" s="36"/>
    </row>
    <row r="318" spans="2:2" x14ac:dyDescent="0.25">
      <c r="B318" s="36"/>
    </row>
    <row r="319" spans="2:2" x14ac:dyDescent="0.25">
      <c r="B319" s="36"/>
    </row>
    <row r="320" spans="2:2" x14ac:dyDescent="0.25">
      <c r="B320" s="36"/>
    </row>
    <row r="321" spans="2:2" x14ac:dyDescent="0.25">
      <c r="B321" s="36"/>
    </row>
    <row r="322" spans="2:2" x14ac:dyDescent="0.25">
      <c r="B322" s="36"/>
    </row>
    <row r="323" spans="2:2" x14ac:dyDescent="0.25">
      <c r="B323" s="36"/>
    </row>
    <row r="324" spans="2:2" x14ac:dyDescent="0.25">
      <c r="B324" s="36"/>
    </row>
    <row r="325" spans="2:2" x14ac:dyDescent="0.25">
      <c r="B325" s="36"/>
    </row>
    <row r="326" spans="2:2" x14ac:dyDescent="0.25">
      <c r="B326" s="36"/>
    </row>
    <row r="327" spans="2:2" x14ac:dyDescent="0.25">
      <c r="B327" s="36"/>
    </row>
    <row r="328" spans="2:2" x14ac:dyDescent="0.25">
      <c r="B328" s="36"/>
    </row>
    <row r="329" spans="2:2" x14ac:dyDescent="0.25">
      <c r="B329" s="36"/>
    </row>
    <row r="330" spans="2:2" x14ac:dyDescent="0.25">
      <c r="B330" s="36"/>
    </row>
    <row r="331" spans="2:2" x14ac:dyDescent="0.25">
      <c r="B331" s="36"/>
    </row>
    <row r="332" spans="2:2" x14ac:dyDescent="0.25">
      <c r="B332" s="36"/>
    </row>
    <row r="333" spans="2:2" x14ac:dyDescent="0.25">
      <c r="B333" s="36"/>
    </row>
    <row r="334" spans="2:2" x14ac:dyDescent="0.25">
      <c r="B334" s="36"/>
    </row>
    <row r="335" spans="2:2" x14ac:dyDescent="0.25">
      <c r="B335" s="36"/>
    </row>
    <row r="336" spans="2:2" x14ac:dyDescent="0.25">
      <c r="B336" s="36"/>
    </row>
    <row r="337" spans="2:2" x14ac:dyDescent="0.25">
      <c r="B337" s="36"/>
    </row>
    <row r="338" spans="2:2" x14ac:dyDescent="0.25">
      <c r="B338" s="36"/>
    </row>
    <row r="339" spans="2:2" x14ac:dyDescent="0.25">
      <c r="B339" s="36"/>
    </row>
    <row r="340" spans="2:2" x14ac:dyDescent="0.25">
      <c r="B340" s="36"/>
    </row>
    <row r="341" spans="2:2" x14ac:dyDescent="0.25">
      <c r="B341" s="36"/>
    </row>
    <row r="342" spans="2:2" x14ac:dyDescent="0.25">
      <c r="B342" s="36"/>
    </row>
    <row r="343" spans="2:2" x14ac:dyDescent="0.25">
      <c r="B343" s="36"/>
    </row>
    <row r="344" spans="2:2" x14ac:dyDescent="0.25">
      <c r="B344" s="36"/>
    </row>
    <row r="345" spans="2:2" x14ac:dyDescent="0.25">
      <c r="B345" s="36"/>
    </row>
    <row r="346" spans="2:2" x14ac:dyDescent="0.25">
      <c r="B346" s="36"/>
    </row>
    <row r="347" spans="2:2" x14ac:dyDescent="0.25">
      <c r="B347" s="36"/>
    </row>
    <row r="348" spans="2:2" x14ac:dyDescent="0.25">
      <c r="B348" s="36"/>
    </row>
    <row r="349" spans="2:2" x14ac:dyDescent="0.25">
      <c r="B349" s="36"/>
    </row>
    <row r="350" spans="2:2" x14ac:dyDescent="0.25">
      <c r="B350" s="36"/>
    </row>
    <row r="351" spans="2:2" x14ac:dyDescent="0.25">
      <c r="B351" s="36"/>
    </row>
    <row r="352" spans="2:2" x14ac:dyDescent="0.25">
      <c r="B352" s="36"/>
    </row>
    <row r="353" spans="2:2" x14ac:dyDescent="0.25">
      <c r="B353" s="36"/>
    </row>
    <row r="354" spans="2:2" x14ac:dyDescent="0.25">
      <c r="B354" s="36"/>
    </row>
    <row r="355" spans="2:2" x14ac:dyDescent="0.25">
      <c r="B355" s="36"/>
    </row>
    <row r="356" spans="2:2" x14ac:dyDescent="0.25">
      <c r="B356" s="36"/>
    </row>
    <row r="357" spans="2:2" x14ac:dyDescent="0.25">
      <c r="B357" s="36"/>
    </row>
    <row r="358" spans="2:2" x14ac:dyDescent="0.25">
      <c r="B358" s="36"/>
    </row>
    <row r="359" spans="2:2" x14ac:dyDescent="0.25">
      <c r="B359" s="36"/>
    </row>
    <row r="360" spans="2:2" x14ac:dyDescent="0.25">
      <c r="B360" s="36"/>
    </row>
    <row r="361" spans="2:2" x14ac:dyDescent="0.25">
      <c r="B361" s="36"/>
    </row>
    <row r="362" spans="2:2" x14ac:dyDescent="0.25">
      <c r="B362" s="36"/>
    </row>
    <row r="363" spans="2:2" x14ac:dyDescent="0.25">
      <c r="B363" s="36"/>
    </row>
    <row r="364" spans="2:2" x14ac:dyDescent="0.25">
      <c r="B364" s="36"/>
    </row>
    <row r="365" spans="2:2" x14ac:dyDescent="0.25">
      <c r="B365" s="36"/>
    </row>
    <row r="366" spans="2:2" x14ac:dyDescent="0.25">
      <c r="B366" s="36"/>
    </row>
    <row r="367" spans="2:2" x14ac:dyDescent="0.25">
      <c r="B367" s="36"/>
    </row>
    <row r="368" spans="2:2" x14ac:dyDescent="0.25">
      <c r="B368" s="36"/>
    </row>
    <row r="369" spans="2:2" x14ac:dyDescent="0.25">
      <c r="B369" s="36"/>
    </row>
    <row r="370" spans="2:2" x14ac:dyDescent="0.25">
      <c r="B370" s="36"/>
    </row>
    <row r="371" spans="2:2" x14ac:dyDescent="0.25">
      <c r="B371" s="36"/>
    </row>
    <row r="372" spans="2:2" x14ac:dyDescent="0.25">
      <c r="B372" s="36"/>
    </row>
    <row r="373" spans="2:2" x14ac:dyDescent="0.25">
      <c r="B373" s="36"/>
    </row>
    <row r="374" spans="2:2" x14ac:dyDescent="0.25">
      <c r="B374" s="36"/>
    </row>
    <row r="375" spans="2:2" x14ac:dyDescent="0.25">
      <c r="B375" s="36"/>
    </row>
    <row r="376" spans="2:2" x14ac:dyDescent="0.25">
      <c r="B376" s="36"/>
    </row>
    <row r="377" spans="2:2" x14ac:dyDescent="0.25">
      <c r="B377" s="36"/>
    </row>
    <row r="378" spans="2:2" x14ac:dyDescent="0.25">
      <c r="B378" s="36"/>
    </row>
    <row r="379" spans="2:2" x14ac:dyDescent="0.25">
      <c r="B379" s="36"/>
    </row>
    <row r="380" spans="2:2" x14ac:dyDescent="0.25">
      <c r="B380" s="36"/>
    </row>
    <row r="381" spans="2:2" x14ac:dyDescent="0.25">
      <c r="B381" s="36"/>
    </row>
    <row r="382" spans="2:2" x14ac:dyDescent="0.25">
      <c r="B382" s="36"/>
    </row>
    <row r="383" spans="2:2" x14ac:dyDescent="0.25">
      <c r="B383" s="36"/>
    </row>
    <row r="384" spans="2:2" x14ac:dyDescent="0.25">
      <c r="B384" s="36"/>
    </row>
    <row r="385" spans="2:2" x14ac:dyDescent="0.25">
      <c r="B385" s="36"/>
    </row>
    <row r="386" spans="2:2" x14ac:dyDescent="0.25">
      <c r="B386" s="36"/>
    </row>
    <row r="387" spans="2:2" x14ac:dyDescent="0.25">
      <c r="B387" s="36"/>
    </row>
    <row r="388" spans="2:2" x14ac:dyDescent="0.25">
      <c r="B388" s="36"/>
    </row>
    <row r="389" spans="2:2" x14ac:dyDescent="0.25">
      <c r="B389" s="36"/>
    </row>
    <row r="390" spans="2:2" x14ac:dyDescent="0.25">
      <c r="B390" s="36"/>
    </row>
    <row r="391" spans="2:2" x14ac:dyDescent="0.25">
      <c r="B391" s="36"/>
    </row>
    <row r="392" spans="2:2" x14ac:dyDescent="0.25">
      <c r="B392" s="36"/>
    </row>
    <row r="393" spans="2:2" x14ac:dyDescent="0.25">
      <c r="B393" s="36"/>
    </row>
    <row r="394" spans="2:2" x14ac:dyDescent="0.25">
      <c r="B394" s="36"/>
    </row>
    <row r="395" spans="2:2" x14ac:dyDescent="0.25">
      <c r="B395" s="36"/>
    </row>
    <row r="396" spans="2:2" x14ac:dyDescent="0.25">
      <c r="B396" s="36"/>
    </row>
    <row r="397" spans="2:2" x14ac:dyDescent="0.25">
      <c r="B397" s="36"/>
    </row>
    <row r="398" spans="2:2" x14ac:dyDescent="0.25">
      <c r="B398" s="36"/>
    </row>
    <row r="399" spans="2:2" x14ac:dyDescent="0.25">
      <c r="B399" s="36"/>
    </row>
    <row r="400" spans="2:2" x14ac:dyDescent="0.25">
      <c r="B400" s="36"/>
    </row>
    <row r="401" spans="2:2" x14ac:dyDescent="0.25">
      <c r="B401" s="36"/>
    </row>
    <row r="402" spans="2:2" x14ac:dyDescent="0.25">
      <c r="B402" s="36"/>
    </row>
    <row r="403" spans="2:2" x14ac:dyDescent="0.25">
      <c r="B403" s="36"/>
    </row>
    <row r="404" spans="2:2" x14ac:dyDescent="0.25">
      <c r="B404" s="36"/>
    </row>
    <row r="405" spans="2:2" x14ac:dyDescent="0.25">
      <c r="B405" s="36"/>
    </row>
    <row r="406" spans="2:2" x14ac:dyDescent="0.25">
      <c r="B406" s="36"/>
    </row>
    <row r="407" spans="2:2" x14ac:dyDescent="0.25">
      <c r="B407" s="36"/>
    </row>
    <row r="408" spans="2:2" x14ac:dyDescent="0.25">
      <c r="B408" s="36"/>
    </row>
    <row r="409" spans="2:2" x14ac:dyDescent="0.25">
      <c r="B409" s="36"/>
    </row>
    <row r="410" spans="2:2" x14ac:dyDescent="0.25">
      <c r="B410" s="36"/>
    </row>
    <row r="411" spans="2:2" x14ac:dyDescent="0.25">
      <c r="B411" s="36"/>
    </row>
    <row r="412" spans="2:2" x14ac:dyDescent="0.25">
      <c r="B412" s="36"/>
    </row>
    <row r="413" spans="2:2" x14ac:dyDescent="0.25">
      <c r="B413" s="36"/>
    </row>
    <row r="414" spans="2:2" x14ac:dyDescent="0.25">
      <c r="B414" s="36"/>
    </row>
    <row r="415" spans="2:2" x14ac:dyDescent="0.25">
      <c r="B415" s="36"/>
    </row>
    <row r="416" spans="2:2" x14ac:dyDescent="0.25">
      <c r="B416" s="36"/>
    </row>
    <row r="417" spans="2:2" x14ac:dyDescent="0.25">
      <c r="B417" s="36"/>
    </row>
    <row r="418" spans="2:2" x14ac:dyDescent="0.25">
      <c r="B418" s="36"/>
    </row>
    <row r="419" spans="2:2" x14ac:dyDescent="0.25">
      <c r="B419" s="36"/>
    </row>
    <row r="420" spans="2:2" x14ac:dyDescent="0.25">
      <c r="B420" s="36"/>
    </row>
    <row r="421" spans="2:2" x14ac:dyDescent="0.25">
      <c r="B421" s="36"/>
    </row>
    <row r="422" spans="2:2" x14ac:dyDescent="0.25">
      <c r="B422" s="36"/>
    </row>
    <row r="423" spans="2:2" x14ac:dyDescent="0.25">
      <c r="B423" s="36"/>
    </row>
    <row r="424" spans="2:2" x14ac:dyDescent="0.25">
      <c r="B424" s="36"/>
    </row>
    <row r="425" spans="2:2" x14ac:dyDescent="0.25">
      <c r="B425" s="36"/>
    </row>
    <row r="426" spans="2:2" x14ac:dyDescent="0.25">
      <c r="B426" s="36"/>
    </row>
    <row r="427" spans="2:2" x14ac:dyDescent="0.25">
      <c r="B427" s="36"/>
    </row>
    <row r="428" spans="2:2" x14ac:dyDescent="0.25">
      <c r="B428" s="36"/>
    </row>
    <row r="429" spans="2:2" x14ac:dyDescent="0.25">
      <c r="B429" s="36"/>
    </row>
    <row r="430" spans="2:2" x14ac:dyDescent="0.25">
      <c r="B430" s="36"/>
    </row>
    <row r="431" spans="2:2" x14ac:dyDescent="0.25">
      <c r="B431" s="36"/>
    </row>
    <row r="432" spans="2:2" x14ac:dyDescent="0.25">
      <c r="B432" s="36"/>
    </row>
    <row r="433" spans="2:2" x14ac:dyDescent="0.25">
      <c r="B433" s="36"/>
    </row>
    <row r="434" spans="2:2" x14ac:dyDescent="0.25">
      <c r="B434" s="36"/>
    </row>
    <row r="435" spans="2:2" x14ac:dyDescent="0.25">
      <c r="B435" s="36"/>
    </row>
    <row r="436" spans="2:2" x14ac:dyDescent="0.25">
      <c r="B436" s="36"/>
    </row>
    <row r="437" spans="2:2" x14ac:dyDescent="0.25">
      <c r="B437" s="36"/>
    </row>
    <row r="438" spans="2:2" x14ac:dyDescent="0.25">
      <c r="B438" s="36"/>
    </row>
    <row r="439" spans="2:2" x14ac:dyDescent="0.25">
      <c r="B439" s="36"/>
    </row>
    <row r="440" spans="2:2" x14ac:dyDescent="0.25">
      <c r="B440" s="36"/>
    </row>
    <row r="441" spans="2:2" x14ac:dyDescent="0.25">
      <c r="B441" s="36"/>
    </row>
    <row r="442" spans="2:2" x14ac:dyDescent="0.25">
      <c r="B442" s="36"/>
    </row>
    <row r="443" spans="2:2" x14ac:dyDescent="0.25">
      <c r="B443" s="36"/>
    </row>
    <row r="444" spans="2:2" x14ac:dyDescent="0.25">
      <c r="B444" s="36"/>
    </row>
    <row r="445" spans="2:2" x14ac:dyDescent="0.25">
      <c r="B445" s="36"/>
    </row>
    <row r="446" spans="2:2" x14ac:dyDescent="0.25">
      <c r="B446" s="36"/>
    </row>
    <row r="447" spans="2:2" x14ac:dyDescent="0.25">
      <c r="B447" s="36"/>
    </row>
    <row r="448" spans="2:2" x14ac:dyDescent="0.25">
      <c r="B448" s="36"/>
    </row>
    <row r="449" spans="2:2" x14ac:dyDescent="0.25">
      <c r="B449" s="36"/>
    </row>
    <row r="450" spans="2:2" x14ac:dyDescent="0.25">
      <c r="B450" s="36"/>
    </row>
    <row r="451" spans="2:2" x14ac:dyDescent="0.25">
      <c r="B451" s="36"/>
    </row>
    <row r="452" spans="2:2" x14ac:dyDescent="0.25">
      <c r="B452" s="36"/>
    </row>
    <row r="453" spans="2:2" x14ac:dyDescent="0.25">
      <c r="B453" s="36"/>
    </row>
    <row r="454" spans="2:2" x14ac:dyDescent="0.25">
      <c r="B454" s="36"/>
    </row>
    <row r="455" spans="2:2" x14ac:dyDescent="0.25">
      <c r="B455" s="36"/>
    </row>
    <row r="456" spans="2:2" x14ac:dyDescent="0.25">
      <c r="B456" s="36"/>
    </row>
    <row r="457" spans="2:2" x14ac:dyDescent="0.25">
      <c r="B457" s="36"/>
    </row>
    <row r="458" spans="2:2" x14ac:dyDescent="0.25">
      <c r="B458" s="36"/>
    </row>
    <row r="459" spans="2:2" x14ac:dyDescent="0.25">
      <c r="B459" s="36"/>
    </row>
    <row r="460" spans="2:2" x14ac:dyDescent="0.25">
      <c r="B460" s="36"/>
    </row>
    <row r="461" spans="2:2" x14ac:dyDescent="0.25">
      <c r="B461" s="36"/>
    </row>
    <row r="462" spans="2:2" x14ac:dyDescent="0.25">
      <c r="B462" s="36"/>
    </row>
    <row r="463" spans="2:2" x14ac:dyDescent="0.25">
      <c r="B463" s="36"/>
    </row>
    <row r="464" spans="2:2" x14ac:dyDescent="0.25">
      <c r="B464" s="36"/>
    </row>
    <row r="465" spans="2:2" x14ac:dyDescent="0.25">
      <c r="B465" s="36"/>
    </row>
    <row r="466" spans="2:2" x14ac:dyDescent="0.25">
      <c r="B466" s="36"/>
    </row>
    <row r="467" spans="2:2" x14ac:dyDescent="0.25">
      <c r="B467" s="36"/>
    </row>
    <row r="468" spans="2:2" x14ac:dyDescent="0.25">
      <c r="B468" s="36"/>
    </row>
    <row r="469" spans="2:2" x14ac:dyDescent="0.25">
      <c r="B469" s="36"/>
    </row>
    <row r="470" spans="2:2" x14ac:dyDescent="0.25">
      <c r="B470" s="36"/>
    </row>
    <row r="471" spans="2:2" x14ac:dyDescent="0.25">
      <c r="B471" s="36"/>
    </row>
    <row r="472" spans="2:2" x14ac:dyDescent="0.25">
      <c r="B472" s="36"/>
    </row>
    <row r="473" spans="2:2" x14ac:dyDescent="0.25">
      <c r="B473" s="36"/>
    </row>
    <row r="474" spans="2:2" x14ac:dyDescent="0.25">
      <c r="B474" s="36"/>
    </row>
    <row r="475" spans="2:2" x14ac:dyDescent="0.25">
      <c r="B475" s="36"/>
    </row>
    <row r="476" spans="2:2" x14ac:dyDescent="0.25">
      <c r="B476" s="36"/>
    </row>
    <row r="477" spans="2:2" x14ac:dyDescent="0.25">
      <c r="B477" s="36"/>
    </row>
    <row r="478" spans="2:2" x14ac:dyDescent="0.25">
      <c r="B478" s="36"/>
    </row>
    <row r="479" spans="2:2" x14ac:dyDescent="0.25">
      <c r="B479" s="36"/>
    </row>
    <row r="480" spans="2:2" x14ac:dyDescent="0.25">
      <c r="B480" s="36"/>
    </row>
    <row r="481" spans="2:2" x14ac:dyDescent="0.25">
      <c r="B481" s="36"/>
    </row>
    <row r="482" spans="2:2" x14ac:dyDescent="0.25">
      <c r="B482" s="36"/>
    </row>
    <row r="483" spans="2:2" x14ac:dyDescent="0.25">
      <c r="B483" s="36"/>
    </row>
    <row r="484" spans="2:2" x14ac:dyDescent="0.25">
      <c r="B484" s="36"/>
    </row>
    <row r="485" spans="2:2" x14ac:dyDescent="0.25">
      <c r="B485" s="36"/>
    </row>
    <row r="486" spans="2:2" x14ac:dyDescent="0.25">
      <c r="B486" s="36"/>
    </row>
    <row r="487" spans="2:2" x14ac:dyDescent="0.25">
      <c r="B487" s="36"/>
    </row>
    <row r="488" spans="2:2" x14ac:dyDescent="0.25">
      <c r="B488" s="36"/>
    </row>
    <row r="489" spans="2:2" x14ac:dyDescent="0.25">
      <c r="B489" s="36"/>
    </row>
    <row r="490" spans="2:2" x14ac:dyDescent="0.25">
      <c r="B490" s="36"/>
    </row>
    <row r="491" spans="2:2" x14ac:dyDescent="0.25">
      <c r="B491" s="36"/>
    </row>
    <row r="492" spans="2:2" x14ac:dyDescent="0.25">
      <c r="B492" s="36"/>
    </row>
    <row r="493" spans="2:2" x14ac:dyDescent="0.25">
      <c r="B493" s="36"/>
    </row>
    <row r="494" spans="2:2" x14ac:dyDescent="0.25">
      <c r="B494" s="36"/>
    </row>
    <row r="495" spans="2:2" x14ac:dyDescent="0.25">
      <c r="B495" s="36"/>
    </row>
    <row r="496" spans="2:2" x14ac:dyDescent="0.25">
      <c r="B496" s="36"/>
    </row>
    <row r="497" spans="2:2" x14ac:dyDescent="0.25">
      <c r="B497" s="36"/>
    </row>
    <row r="498" spans="2:2" x14ac:dyDescent="0.25">
      <c r="B498" s="36"/>
    </row>
    <row r="499" spans="2:2" x14ac:dyDescent="0.25">
      <c r="B499" s="36"/>
    </row>
    <row r="500" spans="2:2" x14ac:dyDescent="0.25">
      <c r="B500" s="36"/>
    </row>
    <row r="501" spans="2:2" x14ac:dyDescent="0.25">
      <c r="B501" s="36"/>
    </row>
    <row r="502" spans="2:2" x14ac:dyDescent="0.25">
      <c r="B502" s="36"/>
    </row>
    <row r="503" spans="2:2" x14ac:dyDescent="0.25">
      <c r="B503" s="36"/>
    </row>
    <row r="504" spans="2:2" x14ac:dyDescent="0.25">
      <c r="B504" s="36"/>
    </row>
    <row r="505" spans="2:2" x14ac:dyDescent="0.25">
      <c r="B505" s="36"/>
    </row>
    <row r="506" spans="2:2" x14ac:dyDescent="0.25">
      <c r="B506" s="36"/>
    </row>
    <row r="507" spans="2:2" x14ac:dyDescent="0.25">
      <c r="B507" s="36"/>
    </row>
    <row r="508" spans="2:2" x14ac:dyDescent="0.25">
      <c r="B508" s="36"/>
    </row>
    <row r="509" spans="2:2" x14ac:dyDescent="0.25">
      <c r="B509" s="36"/>
    </row>
    <row r="510" spans="2:2" x14ac:dyDescent="0.25">
      <c r="B510" s="36"/>
    </row>
    <row r="511" spans="2:2" x14ac:dyDescent="0.25">
      <c r="B511" s="36"/>
    </row>
    <row r="512" spans="2:2" x14ac:dyDescent="0.25">
      <c r="B512" s="36"/>
    </row>
    <row r="513" spans="2:2" x14ac:dyDescent="0.25">
      <c r="B513" s="36"/>
    </row>
    <row r="514" spans="2:2" x14ac:dyDescent="0.25">
      <c r="B514" s="36"/>
    </row>
    <row r="515" spans="2:2" x14ac:dyDescent="0.25">
      <c r="B515" s="36"/>
    </row>
    <row r="516" spans="2:2" x14ac:dyDescent="0.25">
      <c r="B516" s="36"/>
    </row>
    <row r="517" spans="2:2" x14ac:dyDescent="0.25">
      <c r="B517" s="36"/>
    </row>
    <row r="518" spans="2:2" x14ac:dyDescent="0.25">
      <c r="B518" s="36"/>
    </row>
    <row r="519" spans="2:2" x14ac:dyDescent="0.25">
      <c r="B519" s="36"/>
    </row>
    <row r="520" spans="2:2" x14ac:dyDescent="0.25">
      <c r="B520" s="36"/>
    </row>
    <row r="521" spans="2:2" x14ac:dyDescent="0.25">
      <c r="B521" s="36"/>
    </row>
    <row r="522" spans="2:2" x14ac:dyDescent="0.25">
      <c r="B522" s="36"/>
    </row>
    <row r="523" spans="2:2" x14ac:dyDescent="0.25">
      <c r="B523" s="36"/>
    </row>
    <row r="524" spans="2:2" x14ac:dyDescent="0.25">
      <c r="B524" s="36"/>
    </row>
    <row r="525" spans="2:2" x14ac:dyDescent="0.25">
      <c r="B525" s="36"/>
    </row>
    <row r="526" spans="2:2" x14ac:dyDescent="0.25">
      <c r="B526" s="36"/>
    </row>
    <row r="527" spans="2:2" x14ac:dyDescent="0.25">
      <c r="B527" s="36"/>
    </row>
    <row r="528" spans="2:2" x14ac:dyDescent="0.25">
      <c r="B528" s="36"/>
    </row>
    <row r="529" spans="2:2" x14ac:dyDescent="0.25">
      <c r="B529" s="36"/>
    </row>
    <row r="530" spans="2:2" x14ac:dyDescent="0.25">
      <c r="B530" s="36"/>
    </row>
    <row r="531" spans="2:2" x14ac:dyDescent="0.25">
      <c r="B531" s="36"/>
    </row>
    <row r="532" spans="2:2" x14ac:dyDescent="0.25">
      <c r="B532" s="36"/>
    </row>
    <row r="533" spans="2:2" x14ac:dyDescent="0.25">
      <c r="B533" s="36"/>
    </row>
    <row r="534" spans="2:2" x14ac:dyDescent="0.25">
      <c r="B534" s="36"/>
    </row>
    <row r="535" spans="2:2" x14ac:dyDescent="0.25">
      <c r="B535" s="36"/>
    </row>
    <row r="536" spans="2:2" x14ac:dyDescent="0.25">
      <c r="B536" s="36"/>
    </row>
    <row r="537" spans="2:2" x14ac:dyDescent="0.25">
      <c r="B537" s="36"/>
    </row>
    <row r="538" spans="2:2" x14ac:dyDescent="0.25">
      <c r="B538" s="36"/>
    </row>
    <row r="539" spans="2:2" x14ac:dyDescent="0.25">
      <c r="B539" s="36"/>
    </row>
    <row r="540" spans="2:2" x14ac:dyDescent="0.25">
      <c r="B540" s="36"/>
    </row>
    <row r="541" spans="2:2" x14ac:dyDescent="0.25">
      <c r="B541" s="36"/>
    </row>
    <row r="542" spans="2:2" x14ac:dyDescent="0.25">
      <c r="B542" s="36"/>
    </row>
    <row r="543" spans="2:2" x14ac:dyDescent="0.25">
      <c r="B543" s="36"/>
    </row>
    <row r="544" spans="2:2" x14ac:dyDescent="0.25">
      <c r="B544" s="36"/>
    </row>
    <row r="545" spans="2:2" x14ac:dyDescent="0.25">
      <c r="B545" s="36"/>
    </row>
    <row r="546" spans="2:2" x14ac:dyDescent="0.25">
      <c r="B546" s="36"/>
    </row>
    <row r="547" spans="2:2" x14ac:dyDescent="0.25">
      <c r="B547" s="36"/>
    </row>
    <row r="548" spans="2:2" x14ac:dyDescent="0.25">
      <c r="B548" s="36"/>
    </row>
    <row r="549" spans="2:2" x14ac:dyDescent="0.25">
      <c r="B549" s="36"/>
    </row>
    <row r="550" spans="2:2" x14ac:dyDescent="0.25">
      <c r="B550" s="36"/>
    </row>
    <row r="551" spans="2:2" x14ac:dyDescent="0.25">
      <c r="B551" s="36"/>
    </row>
    <row r="552" spans="2:2" x14ac:dyDescent="0.25">
      <c r="B552" s="36"/>
    </row>
    <row r="553" spans="2:2" x14ac:dyDescent="0.25">
      <c r="B553" s="36"/>
    </row>
    <row r="554" spans="2:2" x14ac:dyDescent="0.25">
      <c r="B554" s="36"/>
    </row>
    <row r="555" spans="2:2" x14ac:dyDescent="0.25">
      <c r="B555" s="36"/>
    </row>
    <row r="556" spans="2:2" x14ac:dyDescent="0.25">
      <c r="B556" s="36"/>
    </row>
    <row r="557" spans="2:2" x14ac:dyDescent="0.25">
      <c r="B557" s="36"/>
    </row>
    <row r="558" spans="2:2" x14ac:dyDescent="0.25">
      <c r="B558" s="36"/>
    </row>
    <row r="559" spans="2:2" x14ac:dyDescent="0.25">
      <c r="B559" s="36"/>
    </row>
    <row r="560" spans="2:2" x14ac:dyDescent="0.25">
      <c r="B560" s="36"/>
    </row>
    <row r="561" spans="2:2" x14ac:dyDescent="0.25">
      <c r="B561" s="36"/>
    </row>
    <row r="562" spans="2:2" x14ac:dyDescent="0.25">
      <c r="B562" s="36"/>
    </row>
    <row r="563" spans="2:2" x14ac:dyDescent="0.25">
      <c r="B563" s="36"/>
    </row>
    <row r="564" spans="2:2" x14ac:dyDescent="0.25">
      <c r="B564" s="36"/>
    </row>
    <row r="565" spans="2:2" x14ac:dyDescent="0.25">
      <c r="B565" s="36"/>
    </row>
    <row r="566" spans="2:2" x14ac:dyDescent="0.25">
      <c r="B566" s="36"/>
    </row>
    <row r="567" spans="2:2" x14ac:dyDescent="0.25">
      <c r="B567" s="36"/>
    </row>
    <row r="568" spans="2:2" x14ac:dyDescent="0.25">
      <c r="B568" s="36"/>
    </row>
    <row r="569" spans="2:2" x14ac:dyDescent="0.25">
      <c r="B569" s="36"/>
    </row>
    <row r="570" spans="2:2" x14ac:dyDescent="0.25">
      <c r="B570" s="36"/>
    </row>
    <row r="571" spans="2:2" x14ac:dyDescent="0.25">
      <c r="B571" s="36"/>
    </row>
    <row r="572" spans="2:2" x14ac:dyDescent="0.25">
      <c r="B572" s="36"/>
    </row>
    <row r="573" spans="2:2" x14ac:dyDescent="0.25">
      <c r="B573" s="36"/>
    </row>
    <row r="574" spans="2:2" x14ac:dyDescent="0.25">
      <c r="B574" s="36"/>
    </row>
    <row r="575" spans="2:2" x14ac:dyDescent="0.25">
      <c r="B575" s="36"/>
    </row>
    <row r="576" spans="2:2" x14ac:dyDescent="0.25">
      <c r="B576" s="36"/>
    </row>
    <row r="577" spans="2:2" x14ac:dyDescent="0.25">
      <c r="B577" s="36"/>
    </row>
    <row r="578" spans="2:2" x14ac:dyDescent="0.25">
      <c r="B578" s="36"/>
    </row>
    <row r="579" spans="2:2" x14ac:dyDescent="0.25">
      <c r="B579" s="36"/>
    </row>
    <row r="580" spans="2:2" x14ac:dyDescent="0.25">
      <c r="B580" s="36"/>
    </row>
    <row r="581" spans="2:2" x14ac:dyDescent="0.25">
      <c r="B581" s="36"/>
    </row>
    <row r="582" spans="2:2" x14ac:dyDescent="0.25">
      <c r="B582" s="36"/>
    </row>
    <row r="583" spans="2:2" x14ac:dyDescent="0.25">
      <c r="B583" s="36"/>
    </row>
    <row r="584" spans="2:2" x14ac:dyDescent="0.25">
      <c r="B584" s="36"/>
    </row>
    <row r="585" spans="2:2" x14ac:dyDescent="0.25">
      <c r="B585" s="36"/>
    </row>
    <row r="586" spans="2:2" x14ac:dyDescent="0.25">
      <c r="B586" s="36"/>
    </row>
    <row r="587" spans="2:2" x14ac:dyDescent="0.25">
      <c r="B587" s="36"/>
    </row>
    <row r="588" spans="2:2" x14ac:dyDescent="0.25">
      <c r="B588" s="36"/>
    </row>
    <row r="589" spans="2:2" x14ac:dyDescent="0.25">
      <c r="B589" s="36"/>
    </row>
    <row r="590" spans="2:2" x14ac:dyDescent="0.25">
      <c r="B590" s="36"/>
    </row>
    <row r="591" spans="2:2" x14ac:dyDescent="0.25">
      <c r="B591" s="36"/>
    </row>
    <row r="592" spans="2:2" x14ac:dyDescent="0.25">
      <c r="B592" s="36"/>
    </row>
    <row r="593" spans="2:2" x14ac:dyDescent="0.25">
      <c r="B593" s="36"/>
    </row>
    <row r="594" spans="2:2" x14ac:dyDescent="0.25">
      <c r="B594" s="36"/>
    </row>
    <row r="595" spans="2:2" x14ac:dyDescent="0.25">
      <c r="B595" s="36"/>
    </row>
    <row r="596" spans="2:2" x14ac:dyDescent="0.25">
      <c r="B596" s="36"/>
    </row>
    <row r="597" spans="2:2" x14ac:dyDescent="0.25">
      <c r="B597" s="36"/>
    </row>
    <row r="598" spans="2:2" x14ac:dyDescent="0.25">
      <c r="B598" s="36"/>
    </row>
    <row r="599" spans="2:2" x14ac:dyDescent="0.25">
      <c r="B599" s="36"/>
    </row>
    <row r="600" spans="2:2" x14ac:dyDescent="0.25">
      <c r="B600" s="36"/>
    </row>
    <row r="601" spans="2:2" x14ac:dyDescent="0.25">
      <c r="B601" s="36"/>
    </row>
    <row r="602" spans="2:2" x14ac:dyDescent="0.25">
      <c r="B602" s="36"/>
    </row>
    <row r="603" spans="2:2" x14ac:dyDescent="0.25">
      <c r="B603" s="36"/>
    </row>
    <row r="604" spans="2:2" x14ac:dyDescent="0.25">
      <c r="B604" s="36"/>
    </row>
    <row r="605" spans="2:2" x14ac:dyDescent="0.25">
      <c r="B605" s="36"/>
    </row>
    <row r="606" spans="2:2" x14ac:dyDescent="0.25">
      <c r="B606" s="36"/>
    </row>
    <row r="607" spans="2:2" x14ac:dyDescent="0.25">
      <c r="B607" s="36"/>
    </row>
    <row r="608" spans="2:2" x14ac:dyDescent="0.25">
      <c r="B608" s="36"/>
    </row>
    <row r="609" spans="2:2" x14ac:dyDescent="0.25">
      <c r="B609" s="36"/>
    </row>
    <row r="610" spans="2:2" x14ac:dyDescent="0.25">
      <c r="B610" s="36"/>
    </row>
    <row r="611" spans="2:2" x14ac:dyDescent="0.25">
      <c r="B611" s="36"/>
    </row>
    <row r="612" spans="2:2" x14ac:dyDescent="0.25">
      <c r="B612" s="36"/>
    </row>
    <row r="613" spans="2:2" x14ac:dyDescent="0.25">
      <c r="B613" s="36"/>
    </row>
    <row r="614" spans="2:2" x14ac:dyDescent="0.25">
      <c r="B614" s="36"/>
    </row>
    <row r="615" spans="2:2" x14ac:dyDescent="0.25">
      <c r="B615" s="36"/>
    </row>
    <row r="616" spans="2:2" x14ac:dyDescent="0.25">
      <c r="B616" s="36"/>
    </row>
    <row r="617" spans="2:2" x14ac:dyDescent="0.25">
      <c r="B617" s="36"/>
    </row>
    <row r="618" spans="2:2" x14ac:dyDescent="0.25">
      <c r="B618" s="36"/>
    </row>
    <row r="619" spans="2:2" x14ac:dyDescent="0.25">
      <c r="B619" s="36"/>
    </row>
    <row r="620" spans="2:2" x14ac:dyDescent="0.25">
      <c r="B620" s="36"/>
    </row>
    <row r="621" spans="2:2" x14ac:dyDescent="0.25">
      <c r="B621" s="36"/>
    </row>
    <row r="622" spans="2:2" x14ac:dyDescent="0.25">
      <c r="B622" s="36"/>
    </row>
    <row r="623" spans="2:2" x14ac:dyDescent="0.25">
      <c r="B623" s="36"/>
    </row>
    <row r="624" spans="2:2" x14ac:dyDescent="0.25">
      <c r="B624" s="36"/>
    </row>
    <row r="625" spans="2:2" x14ac:dyDescent="0.25">
      <c r="B625" s="36"/>
    </row>
    <row r="626" spans="2:2" x14ac:dyDescent="0.25">
      <c r="B626" s="36"/>
    </row>
    <row r="627" spans="2:2" x14ac:dyDescent="0.25">
      <c r="B627" s="36"/>
    </row>
    <row r="628" spans="2:2" x14ac:dyDescent="0.25">
      <c r="B628" s="36"/>
    </row>
    <row r="629" spans="2:2" x14ac:dyDescent="0.25">
      <c r="B629" s="36"/>
    </row>
    <row r="630" spans="2:2" x14ac:dyDescent="0.25">
      <c r="B630" s="36"/>
    </row>
    <row r="631" spans="2:2" x14ac:dyDescent="0.25">
      <c r="B631" s="36"/>
    </row>
    <row r="632" spans="2:2" x14ac:dyDescent="0.25">
      <c r="B632" s="36"/>
    </row>
    <row r="633" spans="2:2" x14ac:dyDescent="0.25">
      <c r="B633" s="36"/>
    </row>
    <row r="634" spans="2:2" x14ac:dyDescent="0.25">
      <c r="B634" s="36"/>
    </row>
    <row r="635" spans="2:2" x14ac:dyDescent="0.25">
      <c r="B635" s="36"/>
    </row>
    <row r="636" spans="2:2" x14ac:dyDescent="0.25">
      <c r="B636" s="36"/>
    </row>
    <row r="637" spans="2:2" x14ac:dyDescent="0.25">
      <c r="B637" s="36"/>
    </row>
    <row r="638" spans="2:2" x14ac:dyDescent="0.25">
      <c r="B638" s="36"/>
    </row>
    <row r="639" spans="2:2" x14ac:dyDescent="0.25">
      <c r="B639" s="36"/>
    </row>
    <row r="640" spans="2:2" x14ac:dyDescent="0.25">
      <c r="B640" s="36"/>
    </row>
    <row r="641" spans="2:2" x14ac:dyDescent="0.25">
      <c r="B641" s="36"/>
    </row>
    <row r="642" spans="2:2" x14ac:dyDescent="0.25">
      <c r="B642" s="36"/>
    </row>
    <row r="643" spans="2:2" x14ac:dyDescent="0.25">
      <c r="B643" s="36"/>
    </row>
    <row r="644" spans="2:2" x14ac:dyDescent="0.25">
      <c r="B644" s="36"/>
    </row>
    <row r="645" spans="2:2" x14ac:dyDescent="0.25">
      <c r="B645" s="36"/>
    </row>
    <row r="646" spans="2:2" x14ac:dyDescent="0.25">
      <c r="B646" s="36"/>
    </row>
    <row r="647" spans="2:2" x14ac:dyDescent="0.25">
      <c r="B647" s="36"/>
    </row>
    <row r="648" spans="2:2" x14ac:dyDescent="0.25">
      <c r="B648" s="36"/>
    </row>
    <row r="649" spans="2:2" x14ac:dyDescent="0.25">
      <c r="B649" s="36"/>
    </row>
    <row r="650" spans="2:2" x14ac:dyDescent="0.25">
      <c r="B650" s="36"/>
    </row>
    <row r="651" spans="2:2" x14ac:dyDescent="0.25">
      <c r="B651" s="36"/>
    </row>
    <row r="652" spans="2:2" x14ac:dyDescent="0.25">
      <c r="B652" s="36"/>
    </row>
    <row r="653" spans="2:2" x14ac:dyDescent="0.25">
      <c r="B653" s="36"/>
    </row>
    <row r="654" spans="2:2" x14ac:dyDescent="0.25">
      <c r="B654" s="36"/>
    </row>
    <row r="655" spans="2:2" x14ac:dyDescent="0.25">
      <c r="B655" s="36"/>
    </row>
    <row r="656" spans="2:2" x14ac:dyDescent="0.25">
      <c r="B656" s="36"/>
    </row>
    <row r="657" spans="2:2" x14ac:dyDescent="0.25">
      <c r="B657" s="36"/>
    </row>
    <row r="658" spans="2:2" x14ac:dyDescent="0.25">
      <c r="B658" s="36"/>
    </row>
    <row r="659" spans="2:2" x14ac:dyDescent="0.25">
      <c r="B659" s="36"/>
    </row>
    <row r="660" spans="2:2" x14ac:dyDescent="0.25">
      <c r="B660" s="36"/>
    </row>
    <row r="661" spans="2:2" x14ac:dyDescent="0.25">
      <c r="B661" s="36"/>
    </row>
    <row r="662" spans="2:2" x14ac:dyDescent="0.25">
      <c r="B662" s="36"/>
    </row>
    <row r="663" spans="2:2" x14ac:dyDescent="0.25">
      <c r="B663" s="36"/>
    </row>
    <row r="664" spans="2:2" x14ac:dyDescent="0.25">
      <c r="B664" s="36"/>
    </row>
    <row r="665" spans="2:2" x14ac:dyDescent="0.25">
      <c r="B665" s="36"/>
    </row>
    <row r="666" spans="2:2" x14ac:dyDescent="0.25">
      <c r="B666" s="36"/>
    </row>
    <row r="667" spans="2:2" x14ac:dyDescent="0.25">
      <c r="B667" s="36"/>
    </row>
    <row r="668" spans="2:2" x14ac:dyDescent="0.25">
      <c r="B668" s="36"/>
    </row>
    <row r="669" spans="2:2" x14ac:dyDescent="0.25">
      <c r="B669" s="36"/>
    </row>
    <row r="670" spans="2:2" x14ac:dyDescent="0.25">
      <c r="B670" s="36"/>
    </row>
    <row r="671" spans="2:2" x14ac:dyDescent="0.25">
      <c r="B671" s="36"/>
    </row>
    <row r="672" spans="2:2" x14ac:dyDescent="0.25">
      <c r="B672" s="36"/>
    </row>
    <row r="673" spans="2:2" x14ac:dyDescent="0.25">
      <c r="B673" s="36"/>
    </row>
    <row r="674" spans="2:2" x14ac:dyDescent="0.25">
      <c r="B674" s="36"/>
    </row>
    <row r="675" spans="2:2" x14ac:dyDescent="0.25">
      <c r="B675" s="36"/>
    </row>
    <row r="676" spans="2:2" x14ac:dyDescent="0.25">
      <c r="B676" s="36"/>
    </row>
    <row r="677" spans="2:2" x14ac:dyDescent="0.25">
      <c r="B677" s="36"/>
    </row>
    <row r="678" spans="2:2" x14ac:dyDescent="0.25">
      <c r="B678" s="36"/>
    </row>
    <row r="679" spans="2:2" x14ac:dyDescent="0.25">
      <c r="B679" s="36"/>
    </row>
    <row r="680" spans="2:2" x14ac:dyDescent="0.25">
      <c r="B680" s="36"/>
    </row>
    <row r="681" spans="2:2" x14ac:dyDescent="0.25">
      <c r="B681" s="36"/>
    </row>
    <row r="682" spans="2:2" x14ac:dyDescent="0.25">
      <c r="B682" s="36"/>
    </row>
    <row r="683" spans="2:2" x14ac:dyDescent="0.25">
      <c r="B683" s="36"/>
    </row>
    <row r="684" spans="2:2" x14ac:dyDescent="0.25">
      <c r="B684" s="36"/>
    </row>
    <row r="685" spans="2:2" x14ac:dyDescent="0.25">
      <c r="B685" s="36"/>
    </row>
    <row r="686" spans="2:2" x14ac:dyDescent="0.25">
      <c r="B686" s="36"/>
    </row>
    <row r="687" spans="2:2" x14ac:dyDescent="0.25">
      <c r="B687" s="36"/>
    </row>
    <row r="688" spans="2:2" x14ac:dyDescent="0.25">
      <c r="B688" s="36"/>
    </row>
    <row r="689" spans="2:2" x14ac:dyDescent="0.25">
      <c r="B689" s="36"/>
    </row>
    <row r="690" spans="2:2" x14ac:dyDescent="0.25">
      <c r="B690" s="36"/>
    </row>
    <row r="691" spans="2:2" x14ac:dyDescent="0.25">
      <c r="B691" s="36"/>
    </row>
    <row r="692" spans="2:2" x14ac:dyDescent="0.25">
      <c r="B692" s="36"/>
    </row>
    <row r="693" spans="2:2" x14ac:dyDescent="0.25">
      <c r="B693" s="36"/>
    </row>
    <row r="694" spans="2:2" x14ac:dyDescent="0.25">
      <c r="B694" s="36"/>
    </row>
    <row r="695" spans="2:2" x14ac:dyDescent="0.25">
      <c r="B695" s="36"/>
    </row>
    <row r="696" spans="2:2" x14ac:dyDescent="0.25">
      <c r="B696" s="36"/>
    </row>
    <row r="697" spans="2:2" x14ac:dyDescent="0.25">
      <c r="B697" s="36"/>
    </row>
    <row r="698" spans="2:2" x14ac:dyDescent="0.25">
      <c r="B698" s="36"/>
    </row>
    <row r="699" spans="2:2" x14ac:dyDescent="0.25">
      <c r="B699" s="36"/>
    </row>
    <row r="700" spans="2:2" x14ac:dyDescent="0.25">
      <c r="B700" s="36"/>
    </row>
    <row r="701" spans="2:2" x14ac:dyDescent="0.25">
      <c r="B701" s="36"/>
    </row>
    <row r="702" spans="2:2" x14ac:dyDescent="0.25">
      <c r="B702" s="36"/>
    </row>
    <row r="703" spans="2:2" x14ac:dyDescent="0.25">
      <c r="B703" s="36"/>
    </row>
    <row r="704" spans="2:2" x14ac:dyDescent="0.25">
      <c r="B704" s="36"/>
    </row>
    <row r="705" spans="2:2" x14ac:dyDescent="0.25">
      <c r="B705" s="36"/>
    </row>
    <row r="706" spans="2:2" x14ac:dyDescent="0.25">
      <c r="B706" s="36"/>
    </row>
    <row r="707" spans="2:2" x14ac:dyDescent="0.25">
      <c r="B707" s="36"/>
    </row>
    <row r="708" spans="2:2" x14ac:dyDescent="0.25">
      <c r="B708" s="36"/>
    </row>
    <row r="709" spans="2:2" x14ac:dyDescent="0.25">
      <c r="B709" s="36"/>
    </row>
    <row r="710" spans="2:2" x14ac:dyDescent="0.25">
      <c r="B710" s="36"/>
    </row>
    <row r="711" spans="2:2" x14ac:dyDescent="0.25">
      <c r="B711" s="36"/>
    </row>
    <row r="712" spans="2:2" x14ac:dyDescent="0.25">
      <c r="B712" s="36"/>
    </row>
    <row r="713" spans="2:2" x14ac:dyDescent="0.25">
      <c r="B713" s="36"/>
    </row>
    <row r="714" spans="2:2" x14ac:dyDescent="0.25">
      <c r="B714" s="36"/>
    </row>
    <row r="715" spans="2:2" x14ac:dyDescent="0.25">
      <c r="B715" s="36"/>
    </row>
    <row r="716" spans="2:2" x14ac:dyDescent="0.25">
      <c r="B716" s="36"/>
    </row>
    <row r="717" spans="2:2" x14ac:dyDescent="0.25">
      <c r="B717" s="36"/>
    </row>
    <row r="718" spans="2:2" x14ac:dyDescent="0.25">
      <c r="B718" s="36"/>
    </row>
    <row r="719" spans="2:2" x14ac:dyDescent="0.25">
      <c r="B719" s="36"/>
    </row>
    <row r="720" spans="2:2" x14ac:dyDescent="0.25">
      <c r="B720" s="36"/>
    </row>
    <row r="721" spans="2:2" x14ac:dyDescent="0.25">
      <c r="B721" s="36"/>
    </row>
    <row r="722" spans="2:2" x14ac:dyDescent="0.25">
      <c r="B722" s="36"/>
    </row>
    <row r="723" spans="2:2" x14ac:dyDescent="0.25">
      <c r="B723" s="36"/>
    </row>
    <row r="724" spans="2:2" x14ac:dyDescent="0.25">
      <c r="B724" s="36"/>
    </row>
    <row r="725" spans="2:2" x14ac:dyDescent="0.25">
      <c r="B725" s="36"/>
    </row>
    <row r="726" spans="2:2" x14ac:dyDescent="0.25">
      <c r="B726" s="36"/>
    </row>
    <row r="727" spans="2:2" x14ac:dyDescent="0.25">
      <c r="B727" s="36"/>
    </row>
    <row r="728" spans="2:2" x14ac:dyDescent="0.25">
      <c r="B728" s="36"/>
    </row>
    <row r="729" spans="2:2" x14ac:dyDescent="0.25">
      <c r="B729" s="36"/>
    </row>
    <row r="730" spans="2:2" x14ac:dyDescent="0.25">
      <c r="B730" s="36"/>
    </row>
    <row r="731" spans="2:2" x14ac:dyDescent="0.25">
      <c r="B731" s="36"/>
    </row>
    <row r="732" spans="2:2" x14ac:dyDescent="0.25">
      <c r="B732" s="36"/>
    </row>
    <row r="733" spans="2:2" x14ac:dyDescent="0.25">
      <c r="B733" s="36"/>
    </row>
    <row r="734" spans="2:2" x14ac:dyDescent="0.25">
      <c r="B734" s="36"/>
    </row>
    <row r="735" spans="2:2" x14ac:dyDescent="0.25">
      <c r="B735" s="36"/>
    </row>
    <row r="736" spans="2:2" x14ac:dyDescent="0.25">
      <c r="B736" s="36"/>
    </row>
    <row r="737" spans="2:2" x14ac:dyDescent="0.25">
      <c r="B737" s="36"/>
    </row>
    <row r="738" spans="2:2" x14ac:dyDescent="0.25">
      <c r="B738" s="36"/>
    </row>
    <row r="739" spans="2:2" x14ac:dyDescent="0.25">
      <c r="B739" s="36"/>
    </row>
    <row r="740" spans="2:2" x14ac:dyDescent="0.25">
      <c r="B740" s="36"/>
    </row>
    <row r="741" spans="2:2" x14ac:dyDescent="0.25">
      <c r="B741" s="36"/>
    </row>
    <row r="742" spans="2:2" x14ac:dyDescent="0.25">
      <c r="B742" s="36"/>
    </row>
    <row r="743" spans="2:2" x14ac:dyDescent="0.25">
      <c r="B743" s="36"/>
    </row>
    <row r="744" spans="2:2" x14ac:dyDescent="0.25">
      <c r="B744" s="36"/>
    </row>
    <row r="745" spans="2:2" x14ac:dyDescent="0.25">
      <c r="B745" s="36"/>
    </row>
    <row r="746" spans="2:2" x14ac:dyDescent="0.25">
      <c r="B746" s="36"/>
    </row>
    <row r="747" spans="2:2" x14ac:dyDescent="0.25">
      <c r="B747" s="36"/>
    </row>
    <row r="748" spans="2:2" x14ac:dyDescent="0.25">
      <c r="B748" s="36"/>
    </row>
    <row r="749" spans="2:2" x14ac:dyDescent="0.25">
      <c r="B749" s="36"/>
    </row>
    <row r="750" spans="2:2" x14ac:dyDescent="0.25">
      <c r="B750" s="36"/>
    </row>
    <row r="751" spans="2:2" x14ac:dyDescent="0.25">
      <c r="B751" s="36"/>
    </row>
    <row r="752" spans="2:2" x14ac:dyDescent="0.25">
      <c r="B752" s="36"/>
    </row>
    <row r="753" spans="2:2" x14ac:dyDescent="0.25">
      <c r="B753" s="36"/>
    </row>
    <row r="754" spans="2:2" x14ac:dyDescent="0.25">
      <c r="B754" s="36"/>
    </row>
  </sheetData>
  <sheetProtection formatCells="0" formatColumns="0" formatRows="0" insertColumns="0" insertRows="0" insertHyperlinks="0" deleteColumns="0" deleteRows="0" sort="0" autoFilter="0" pivotTables="0"/>
  <mergeCells count="2">
    <mergeCell ref="A2:A3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Pripremni proračun</vt:lpstr>
      <vt:lpstr>Modalne jednadžbe</vt:lpstr>
      <vt:lpstr>Stvarni pomaci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Strljic</dc:creator>
  <cp:lastModifiedBy>IGuljas</cp:lastModifiedBy>
  <dcterms:created xsi:type="dcterms:W3CDTF">2011-01-28T08:56:40Z</dcterms:created>
  <dcterms:modified xsi:type="dcterms:W3CDTF">2020-01-21T08:15:58Z</dcterms:modified>
</cp:coreProperties>
</file>